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EsteLivro" defaultThemeVersion="124226"/>
  <mc:AlternateContent xmlns:mc="http://schemas.openxmlformats.org/markup-compatibility/2006">
    <mc:Choice Requires="x15">
      <x15ac:absPath xmlns:x15ac="http://schemas.microsoft.com/office/spreadsheetml/2010/11/ac" url="https://dzsmk-my.sharepoint.com/personal/aneta_kostevska_stat_gov_mk/Documents/Transmone/"/>
    </mc:Choice>
  </mc:AlternateContent>
  <xr:revisionPtr revIDLastSave="4" documentId="11_AA713F9B74749835EDB6B0D8DFD25D08D2E60904" xr6:coauthVersionLast="47" xr6:coauthVersionMax="47" xr10:uidLastSave="{BFE6CA2E-4216-4D27-8798-70E26EDF53A2}"/>
  <bookViews>
    <workbookView xWindow="-120" yWindow="-120" windowWidth="20730" windowHeight="11160" tabRatio="834" firstSheet="2" activeTab="4" xr2:uid="{00000000-000D-0000-FFFF-FFFF00000000}"/>
  </bookViews>
  <sheets>
    <sheet name="Content" sheetId="7" r:id="rId1"/>
    <sheet name="General information" sheetId="2" r:id="rId2"/>
    <sheet name="Population" sheetId="4" r:id="rId3"/>
    <sheet name="List of variables" sheetId="15" r:id="rId4"/>
    <sheet name="Template" sheetId="1" r:id="rId5"/>
    <sheet name="Qualitative information" sheetId="8" r:id="rId6"/>
    <sheet name="Validation" sheetId="14" r:id="rId7"/>
    <sheet name="Indicator Results" sheetId="3" r:id="rId8"/>
    <sheet name="Factsheet" sheetId="10" r:id="rId9"/>
    <sheet name="Dashboard" sheetId="9" r:id="rId10"/>
  </sheets>
  <externalReferences>
    <externalReference r:id="rId11"/>
  </externalReferences>
  <definedNames>
    <definedName name="_xlnm._FilterDatabase" localSheetId="4" hidden="1">Template!$B$20:$AL$1159</definedName>
    <definedName name="_xlnm._FilterDatabase" localSheetId="6" hidden="1">Validation!$A$10:$R$457</definedName>
    <definedName name="_Hlk27751120" localSheetId="7">'Indicator Results'!#REF!</definedName>
    <definedName name="_Hlk27751145" localSheetId="7">'Indicator Results'!$B$11</definedName>
    <definedName name="_Hlk27751308" localSheetId="7">'Indicator Results'!$B$100</definedName>
    <definedName name="_Hlk27751367" localSheetId="7">'Indicator Results'!$B$179</definedName>
    <definedName name="_Hlk27751391" localSheetId="4">Template!#REF!</definedName>
    <definedName name="_Hlk27751469" localSheetId="7">'Indicator Results'!$B$219</definedName>
    <definedName name="_Hlk27751484" localSheetId="7">'Indicator Results'!$B$234</definedName>
    <definedName name="_xlnm.Print_Titles" localSheetId="4">Template!$C:$D,Template!$20:$20</definedName>
    <definedName name="Text1_3" localSheetId="3">'[1]Qualitative information'!#REF!</definedName>
    <definedName name="Text1_3" localSheetId="6">'[1]Qualitative information'!#REF!</definedName>
    <definedName name="Text1_3">'[1]Qualitative information'!#REF!</definedName>
    <definedName name="Text2_3" localSheetId="3">'[1]Qualitative information'!#REF!</definedName>
    <definedName name="Text2_3" localSheetId="6">'[1]Qualitative information'!#REF!</definedName>
    <definedName name="Text2_3">'[1]Qualitative information'!#REF!</definedName>
    <definedName name="Text3_3" localSheetId="3">'[1]Qualitative information'!#REF!</definedName>
    <definedName name="Text3_3" localSheetId="6">'[1]Qualitative information'!#REF!</definedName>
    <definedName name="Text3_3">'[1]Qualitative information'!#REF!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140" i="1" l="1"/>
  <c r="W771" i="1" l="1" a="1"/>
  <c r="W771" i="1" s="1"/>
  <c r="Y1162" i="1" a="1"/>
  <c r="Y1162" i="1" s="1"/>
  <c r="U1162" i="1" a="1"/>
  <c r="U1162" i="1" s="1"/>
  <c r="S1162" i="1" a="1"/>
  <c r="S1162" i="1" s="1"/>
  <c r="Q1162" i="1" a="1"/>
  <c r="Q1162" i="1" s="1"/>
  <c r="O1162" i="1" a="1"/>
  <c r="O1162" i="1" s="1"/>
  <c r="M1162" i="1" a="1"/>
  <c r="M1162" i="1" s="1"/>
  <c r="K1162" i="1" a="1"/>
  <c r="K1162" i="1" s="1"/>
  <c r="I1162" i="1" a="1"/>
  <c r="I1162" i="1" s="1"/>
  <c r="G1162" i="1" a="1"/>
  <c r="G1162" i="1" s="1"/>
  <c r="E1162" i="1" a="1"/>
  <c r="E1162" i="1" s="1"/>
  <c r="Q447" i="14" a="1"/>
  <c r="Q447" i="14" s="1"/>
  <c r="P447" i="14" a="1"/>
  <c r="P447" i="14" s="1"/>
  <c r="O447" i="14" a="1"/>
  <c r="O447" i="14" s="1"/>
  <c r="N447" i="14" a="1"/>
  <c r="N447" i="14" s="1"/>
  <c r="M447" i="14" a="1"/>
  <c r="M447" i="14" s="1"/>
  <c r="L447" i="14" a="1"/>
  <c r="L447" i="14" s="1"/>
  <c r="K447" i="14" a="1"/>
  <c r="K447" i="14" s="1"/>
  <c r="J447" i="14" a="1"/>
  <c r="J447" i="14" s="1"/>
  <c r="I447" i="14" a="1"/>
  <c r="I447" i="14" s="1"/>
  <c r="H447" i="14" a="1"/>
  <c r="H447" i="14" s="1"/>
  <c r="G447" i="14" a="1"/>
  <c r="G447" i="14" s="1"/>
  <c r="Q446" i="14" a="1"/>
  <c r="Q446" i="14" s="1"/>
  <c r="P446" i="14" a="1"/>
  <c r="P446" i="14" s="1"/>
  <c r="O446" i="14" a="1"/>
  <c r="O446" i="14" s="1"/>
  <c r="N446" i="14" a="1"/>
  <c r="N446" i="14" s="1"/>
  <c r="M446" i="14" a="1"/>
  <c r="M446" i="14" s="1"/>
  <c r="L446" i="14" a="1"/>
  <c r="L446" i="14" s="1"/>
  <c r="K446" i="14" a="1"/>
  <c r="K446" i="14" s="1"/>
  <c r="J446" i="14" a="1"/>
  <c r="J446" i="14" s="1"/>
  <c r="I446" i="14" a="1"/>
  <c r="I446" i="14" s="1"/>
  <c r="H446" i="14" a="1"/>
  <c r="H446" i="14" s="1"/>
  <c r="G446" i="14" a="1"/>
  <c r="G446" i="14" s="1"/>
  <c r="Q445" i="14" a="1"/>
  <c r="Q445" i="14" s="1"/>
  <c r="P445" i="14" a="1"/>
  <c r="P445" i="14" s="1"/>
  <c r="O445" i="14" a="1"/>
  <c r="O445" i="14" s="1"/>
  <c r="N445" i="14" a="1"/>
  <c r="N445" i="14" s="1"/>
  <c r="M445" i="14" a="1"/>
  <c r="M445" i="14" s="1"/>
  <c r="L445" i="14" a="1"/>
  <c r="L445" i="14" s="1"/>
  <c r="K445" i="14" a="1"/>
  <c r="K445" i="14" s="1"/>
  <c r="J445" i="14" a="1"/>
  <c r="J445" i="14" s="1"/>
  <c r="I445" i="14" a="1"/>
  <c r="I445" i="14" s="1"/>
  <c r="H445" i="14" a="1"/>
  <c r="H445" i="14" s="1"/>
  <c r="G445" i="14" a="1"/>
  <c r="G445" i="14" s="1"/>
  <c r="Q444" i="14" a="1"/>
  <c r="Q444" i="14" s="1"/>
  <c r="P444" i="14" a="1"/>
  <c r="P444" i="14" s="1"/>
  <c r="O444" i="14" a="1"/>
  <c r="O444" i="14" s="1"/>
  <c r="N444" i="14" a="1"/>
  <c r="N444" i="14" s="1"/>
  <c r="M444" i="14" a="1"/>
  <c r="M444" i="14" s="1"/>
  <c r="L444" i="14" a="1"/>
  <c r="L444" i="14" s="1"/>
  <c r="K444" i="14" a="1"/>
  <c r="K444" i="14" s="1"/>
  <c r="J444" i="14" a="1"/>
  <c r="J444" i="14" s="1"/>
  <c r="I444" i="14" a="1"/>
  <c r="I444" i="14" s="1"/>
  <c r="H444" i="14" a="1"/>
  <c r="H444" i="14" s="1"/>
  <c r="G444" i="14" a="1"/>
  <c r="G444" i="14" s="1"/>
  <c r="Q443" i="14" a="1"/>
  <c r="Q443" i="14" s="1"/>
  <c r="P443" i="14" a="1"/>
  <c r="P443" i="14" s="1"/>
  <c r="O443" i="14" a="1"/>
  <c r="O443" i="14" s="1"/>
  <c r="N443" i="14" a="1"/>
  <c r="N443" i="14" s="1"/>
  <c r="M443" i="14" a="1"/>
  <c r="M443" i="14" s="1"/>
  <c r="L443" i="14" a="1"/>
  <c r="L443" i="14" s="1"/>
  <c r="K443" i="14" a="1"/>
  <c r="K443" i="14" s="1"/>
  <c r="J443" i="14" a="1"/>
  <c r="J443" i="14" s="1"/>
  <c r="I443" i="14" a="1"/>
  <c r="I443" i="14" s="1"/>
  <c r="H443" i="14" a="1"/>
  <c r="H443" i="14" s="1"/>
  <c r="G443" i="14" a="1"/>
  <c r="G443" i="14" s="1"/>
  <c r="Q442" i="14" a="1"/>
  <c r="Q442" i="14" s="1"/>
  <c r="P442" i="14" a="1"/>
  <c r="P442" i="14" s="1"/>
  <c r="O442" i="14" a="1"/>
  <c r="O442" i="14" s="1"/>
  <c r="N442" i="14" a="1"/>
  <c r="N442" i="14" s="1"/>
  <c r="M442" i="14" a="1"/>
  <c r="M442" i="14" s="1"/>
  <c r="L442" i="14" a="1"/>
  <c r="L442" i="14" s="1"/>
  <c r="K442" i="14" a="1"/>
  <c r="K442" i="14" s="1"/>
  <c r="J442" i="14" a="1"/>
  <c r="J442" i="14" s="1"/>
  <c r="I442" i="14" a="1"/>
  <c r="I442" i="14" s="1"/>
  <c r="H442" i="14" a="1"/>
  <c r="H442" i="14" s="1"/>
  <c r="G442" i="14" a="1"/>
  <c r="G442" i="14" s="1"/>
  <c r="Q441" i="14" a="1"/>
  <c r="Q441" i="14" s="1"/>
  <c r="P441" i="14" a="1"/>
  <c r="P441" i="14" s="1"/>
  <c r="O441" i="14" a="1"/>
  <c r="O441" i="14" s="1"/>
  <c r="N441" i="14" a="1"/>
  <c r="N441" i="14" s="1"/>
  <c r="M441" i="14" a="1"/>
  <c r="M441" i="14" s="1"/>
  <c r="L441" i="14" a="1"/>
  <c r="L441" i="14" s="1"/>
  <c r="K441" i="14" a="1"/>
  <c r="K441" i="14" s="1"/>
  <c r="J441" i="14" a="1"/>
  <c r="J441" i="14" s="1"/>
  <c r="I441" i="14" a="1"/>
  <c r="I441" i="14" s="1"/>
  <c r="H441" i="14" a="1"/>
  <c r="H441" i="14" s="1"/>
  <c r="G441" i="14" a="1"/>
  <c r="G441" i="14" s="1"/>
  <c r="Q440" i="14" a="1"/>
  <c r="Q440" i="14" s="1"/>
  <c r="P440" i="14" a="1"/>
  <c r="P440" i="14" s="1"/>
  <c r="O440" i="14" a="1"/>
  <c r="O440" i="14" s="1"/>
  <c r="N440" i="14" a="1"/>
  <c r="N440" i="14" s="1"/>
  <c r="M440" i="14" a="1"/>
  <c r="M440" i="14" s="1"/>
  <c r="L440" i="14" a="1"/>
  <c r="L440" i="14" s="1"/>
  <c r="K440" i="14" a="1"/>
  <c r="K440" i="14" s="1"/>
  <c r="J440" i="14" a="1"/>
  <c r="J440" i="14" s="1"/>
  <c r="I440" i="14" a="1"/>
  <c r="I440" i="14" s="1"/>
  <c r="H440" i="14" a="1"/>
  <c r="H440" i="14" s="1"/>
  <c r="G440" i="14" a="1"/>
  <c r="G440" i="14" s="1"/>
  <c r="Q439" i="14" a="1"/>
  <c r="Q439" i="14" s="1"/>
  <c r="P439" i="14" a="1"/>
  <c r="P439" i="14" s="1"/>
  <c r="O439" i="14" a="1"/>
  <c r="O439" i="14" s="1"/>
  <c r="N439" i="14" a="1"/>
  <c r="N439" i="14" s="1"/>
  <c r="M439" i="14" a="1"/>
  <c r="M439" i="14" s="1"/>
  <c r="L439" i="14" a="1"/>
  <c r="L439" i="14" s="1"/>
  <c r="K439" i="14" a="1"/>
  <c r="K439" i="14" s="1"/>
  <c r="J439" i="14" a="1"/>
  <c r="J439" i="14" s="1"/>
  <c r="I439" i="14" a="1"/>
  <c r="I439" i="14" s="1"/>
  <c r="H439" i="14" a="1"/>
  <c r="H439" i="14" s="1"/>
  <c r="G439" i="14" a="1"/>
  <c r="G439" i="14" s="1"/>
  <c r="Q438" i="14" a="1"/>
  <c r="Q438" i="14" s="1"/>
  <c r="P438" i="14" a="1"/>
  <c r="P438" i="14" s="1"/>
  <c r="O438" i="14" a="1"/>
  <c r="O438" i="14" s="1"/>
  <c r="N438" i="14" a="1"/>
  <c r="N438" i="14" s="1"/>
  <c r="M438" i="14" a="1"/>
  <c r="M438" i="14" s="1"/>
  <c r="L438" i="14" a="1"/>
  <c r="L438" i="14" s="1"/>
  <c r="K438" i="14" a="1"/>
  <c r="K438" i="14" s="1"/>
  <c r="J438" i="14" a="1"/>
  <c r="J438" i="14" s="1"/>
  <c r="I438" i="14" a="1"/>
  <c r="I438" i="14" s="1"/>
  <c r="H438" i="14" a="1"/>
  <c r="H438" i="14" s="1"/>
  <c r="G438" i="14" a="1"/>
  <c r="G438" i="14" s="1"/>
  <c r="Q437" i="14" a="1"/>
  <c r="Q437" i="14" s="1"/>
  <c r="P437" i="14" a="1"/>
  <c r="P437" i="14" s="1"/>
  <c r="O437" i="14" a="1"/>
  <c r="O437" i="14" s="1"/>
  <c r="N437" i="14" a="1"/>
  <c r="N437" i="14" s="1"/>
  <c r="M437" i="14" a="1"/>
  <c r="M437" i="14" s="1"/>
  <c r="L437" i="14" a="1"/>
  <c r="L437" i="14" s="1"/>
  <c r="K437" i="14" a="1"/>
  <c r="K437" i="14" s="1"/>
  <c r="J437" i="14" a="1"/>
  <c r="J437" i="14" s="1"/>
  <c r="I437" i="14" a="1"/>
  <c r="I437" i="14" s="1"/>
  <c r="H437" i="14" a="1"/>
  <c r="H437" i="14" s="1"/>
  <c r="G437" i="14" a="1"/>
  <c r="G437" i="14" s="1"/>
  <c r="Q436" i="14" a="1"/>
  <c r="Q436" i="14" s="1"/>
  <c r="P436" i="14" a="1"/>
  <c r="P436" i="14" s="1"/>
  <c r="O436" i="14" a="1"/>
  <c r="O436" i="14" s="1"/>
  <c r="N436" i="14" a="1"/>
  <c r="N436" i="14" s="1"/>
  <c r="M436" i="14" a="1"/>
  <c r="M436" i="14" s="1"/>
  <c r="L436" i="14" a="1"/>
  <c r="L436" i="14" s="1"/>
  <c r="K436" i="14" a="1"/>
  <c r="K436" i="14" s="1"/>
  <c r="J436" i="14" a="1"/>
  <c r="J436" i="14" s="1"/>
  <c r="I436" i="14" a="1"/>
  <c r="I436" i="14" s="1"/>
  <c r="H436" i="14" a="1"/>
  <c r="H436" i="14" s="1"/>
  <c r="G436" i="14" a="1"/>
  <c r="G436" i="14" s="1"/>
  <c r="Q435" i="14" a="1"/>
  <c r="Q435" i="14" s="1"/>
  <c r="P435" i="14" a="1"/>
  <c r="P435" i="14" s="1"/>
  <c r="O435" i="14" a="1"/>
  <c r="O435" i="14" s="1"/>
  <c r="N435" i="14" a="1"/>
  <c r="N435" i="14" s="1"/>
  <c r="M435" i="14" a="1"/>
  <c r="M435" i="14" s="1"/>
  <c r="L435" i="14" a="1"/>
  <c r="L435" i="14" s="1"/>
  <c r="K435" i="14" a="1"/>
  <c r="K435" i="14" s="1"/>
  <c r="J435" i="14" a="1"/>
  <c r="J435" i="14" s="1"/>
  <c r="I435" i="14" a="1"/>
  <c r="I435" i="14" s="1"/>
  <c r="H435" i="14" a="1"/>
  <c r="H435" i="14" s="1"/>
  <c r="G435" i="14" a="1"/>
  <c r="G435" i="14" s="1"/>
  <c r="Q434" i="14" a="1"/>
  <c r="Q434" i="14" s="1"/>
  <c r="P434" i="14" a="1"/>
  <c r="P434" i="14" s="1"/>
  <c r="O434" i="14" a="1"/>
  <c r="O434" i="14" s="1"/>
  <c r="N434" i="14" a="1"/>
  <c r="N434" i="14" s="1"/>
  <c r="M434" i="14" a="1"/>
  <c r="M434" i="14" s="1"/>
  <c r="L434" i="14" a="1"/>
  <c r="L434" i="14" s="1"/>
  <c r="K434" i="14" a="1"/>
  <c r="K434" i="14" s="1"/>
  <c r="J434" i="14" a="1"/>
  <c r="J434" i="14" s="1"/>
  <c r="I434" i="14" a="1"/>
  <c r="I434" i="14" s="1"/>
  <c r="H434" i="14" a="1"/>
  <c r="H434" i="14" s="1"/>
  <c r="G434" i="14" a="1"/>
  <c r="G434" i="14" s="1"/>
  <c r="Q433" i="14" a="1"/>
  <c r="Q433" i="14" s="1"/>
  <c r="P433" i="14" a="1"/>
  <c r="P433" i="14" s="1"/>
  <c r="O433" i="14" a="1"/>
  <c r="O433" i="14" s="1"/>
  <c r="N433" i="14" a="1"/>
  <c r="N433" i="14" s="1"/>
  <c r="M433" i="14" a="1"/>
  <c r="M433" i="14" s="1"/>
  <c r="L433" i="14" a="1"/>
  <c r="L433" i="14" s="1"/>
  <c r="K433" i="14" a="1"/>
  <c r="K433" i="14" s="1"/>
  <c r="J433" i="14" a="1"/>
  <c r="J433" i="14" s="1"/>
  <c r="I433" i="14" a="1"/>
  <c r="I433" i="14" s="1"/>
  <c r="H433" i="14" a="1"/>
  <c r="H433" i="14" s="1"/>
  <c r="G433" i="14" a="1"/>
  <c r="G433" i="14" s="1"/>
  <c r="Q432" i="14" a="1"/>
  <c r="Q432" i="14" s="1"/>
  <c r="P432" i="14" a="1"/>
  <c r="P432" i="14" s="1"/>
  <c r="O432" i="14" a="1"/>
  <c r="O432" i="14" s="1"/>
  <c r="N432" i="14" a="1"/>
  <c r="N432" i="14" s="1"/>
  <c r="M432" i="14" a="1"/>
  <c r="M432" i="14" s="1"/>
  <c r="L432" i="14" a="1"/>
  <c r="L432" i="14" s="1"/>
  <c r="K432" i="14" a="1"/>
  <c r="K432" i="14" s="1"/>
  <c r="J432" i="14" a="1"/>
  <c r="J432" i="14" s="1"/>
  <c r="I432" i="14" a="1"/>
  <c r="I432" i="14" s="1"/>
  <c r="H432" i="14" a="1"/>
  <c r="H432" i="14" s="1"/>
  <c r="G432" i="14" a="1"/>
  <c r="G432" i="14" s="1"/>
  <c r="Q431" i="14" a="1"/>
  <c r="Q431" i="14" s="1"/>
  <c r="P431" i="14" a="1"/>
  <c r="P431" i="14" s="1"/>
  <c r="O431" i="14" a="1"/>
  <c r="O431" i="14" s="1"/>
  <c r="N431" i="14" a="1"/>
  <c r="N431" i="14" s="1"/>
  <c r="M431" i="14" a="1"/>
  <c r="M431" i="14" s="1"/>
  <c r="L431" i="14" a="1"/>
  <c r="L431" i="14" s="1"/>
  <c r="K431" i="14" a="1"/>
  <c r="K431" i="14" s="1"/>
  <c r="J431" i="14" a="1"/>
  <c r="J431" i="14" s="1"/>
  <c r="I431" i="14" a="1"/>
  <c r="I431" i="14" s="1"/>
  <c r="H431" i="14" a="1"/>
  <c r="H431" i="14" s="1"/>
  <c r="G431" i="14" a="1"/>
  <c r="G431" i="14" s="1"/>
  <c r="Q430" i="14" a="1"/>
  <c r="Q430" i="14" s="1"/>
  <c r="P430" i="14" a="1"/>
  <c r="P430" i="14" s="1"/>
  <c r="O430" i="14" a="1"/>
  <c r="O430" i="14" s="1"/>
  <c r="N430" i="14" a="1"/>
  <c r="N430" i="14" s="1"/>
  <c r="M430" i="14" a="1"/>
  <c r="M430" i="14" s="1"/>
  <c r="L430" i="14" a="1"/>
  <c r="L430" i="14" s="1"/>
  <c r="K430" i="14" a="1"/>
  <c r="K430" i="14" s="1"/>
  <c r="J430" i="14" a="1"/>
  <c r="J430" i="14" s="1"/>
  <c r="I430" i="14" a="1"/>
  <c r="I430" i="14" s="1"/>
  <c r="H430" i="14" a="1"/>
  <c r="H430" i="14" s="1"/>
  <c r="G430" i="14" a="1"/>
  <c r="G430" i="14" s="1"/>
  <c r="Q429" i="14" a="1"/>
  <c r="Q429" i="14" s="1"/>
  <c r="P429" i="14" a="1"/>
  <c r="P429" i="14" s="1"/>
  <c r="O429" i="14" a="1"/>
  <c r="O429" i="14" s="1"/>
  <c r="N429" i="14" a="1"/>
  <c r="N429" i="14" s="1"/>
  <c r="M429" i="14" a="1"/>
  <c r="M429" i="14" s="1"/>
  <c r="L429" i="14" a="1"/>
  <c r="L429" i="14" s="1"/>
  <c r="K429" i="14" a="1"/>
  <c r="K429" i="14" s="1"/>
  <c r="J429" i="14" a="1"/>
  <c r="J429" i="14" s="1"/>
  <c r="I429" i="14" a="1"/>
  <c r="I429" i="14" s="1"/>
  <c r="H429" i="14" a="1"/>
  <c r="H429" i="14" s="1"/>
  <c r="G429" i="14" a="1"/>
  <c r="G429" i="14" s="1"/>
  <c r="Q428" i="14" a="1"/>
  <c r="Q428" i="14" s="1"/>
  <c r="P428" i="14" a="1"/>
  <c r="P428" i="14" s="1"/>
  <c r="O428" i="14" a="1"/>
  <c r="O428" i="14" s="1"/>
  <c r="N428" i="14" a="1"/>
  <c r="N428" i="14" s="1"/>
  <c r="M428" i="14" a="1"/>
  <c r="M428" i="14" s="1"/>
  <c r="L428" i="14" a="1"/>
  <c r="L428" i="14" s="1"/>
  <c r="K428" i="14" a="1"/>
  <c r="K428" i="14" s="1"/>
  <c r="J428" i="14" a="1"/>
  <c r="J428" i="14" s="1"/>
  <c r="I428" i="14" a="1"/>
  <c r="I428" i="14" s="1"/>
  <c r="H428" i="14" a="1"/>
  <c r="H428" i="14" s="1"/>
  <c r="G428" i="14" a="1"/>
  <c r="G428" i="14" s="1"/>
  <c r="Q427" i="14" a="1"/>
  <c r="Q427" i="14" s="1"/>
  <c r="P427" i="14" a="1"/>
  <c r="P427" i="14" s="1"/>
  <c r="O427" i="14" a="1"/>
  <c r="O427" i="14" s="1"/>
  <c r="N427" i="14" a="1"/>
  <c r="N427" i="14" s="1"/>
  <c r="M427" i="14" a="1"/>
  <c r="M427" i="14" s="1"/>
  <c r="L427" i="14" a="1"/>
  <c r="L427" i="14" s="1"/>
  <c r="K427" i="14" a="1"/>
  <c r="K427" i="14" s="1"/>
  <c r="J427" i="14" a="1"/>
  <c r="J427" i="14" s="1"/>
  <c r="I427" i="14" a="1"/>
  <c r="I427" i="14" s="1"/>
  <c r="H427" i="14" a="1"/>
  <c r="H427" i="14" s="1"/>
  <c r="G427" i="14" a="1"/>
  <c r="G427" i="14" s="1"/>
  <c r="Q426" i="14" a="1"/>
  <c r="Q426" i="14" s="1"/>
  <c r="P426" i="14" a="1"/>
  <c r="P426" i="14" s="1"/>
  <c r="O426" i="14" a="1"/>
  <c r="O426" i="14" s="1"/>
  <c r="N426" i="14" a="1"/>
  <c r="N426" i="14" s="1"/>
  <c r="Q425" i="14" a="1"/>
  <c r="Q425" i="14" s="1"/>
  <c r="P425" i="14" a="1"/>
  <c r="P425" i="14" s="1"/>
  <c r="O425" i="14" a="1"/>
  <c r="O425" i="14" s="1"/>
  <c r="N425" i="14" a="1"/>
  <c r="N425" i="14" s="1"/>
  <c r="Q424" i="14" a="1"/>
  <c r="Q424" i="14" s="1"/>
  <c r="P424" i="14" a="1"/>
  <c r="P424" i="14" s="1"/>
  <c r="O424" i="14" a="1"/>
  <c r="O424" i="14" s="1"/>
  <c r="N424" i="14" a="1"/>
  <c r="N424" i="14" s="1"/>
  <c r="Q423" i="14" a="1"/>
  <c r="Q423" i="14" s="1"/>
  <c r="P423" i="14" a="1"/>
  <c r="P423" i="14" s="1"/>
  <c r="O423" i="14" a="1"/>
  <c r="O423" i="14" s="1"/>
  <c r="N423" i="14" a="1"/>
  <c r="N423" i="14" s="1"/>
  <c r="Q422" i="14" a="1"/>
  <c r="Q422" i="14" s="1"/>
  <c r="P422" i="14" a="1"/>
  <c r="P422" i="14" s="1"/>
  <c r="O422" i="14" a="1"/>
  <c r="O422" i="14" s="1"/>
  <c r="N422" i="14" a="1"/>
  <c r="N422" i="14" s="1"/>
  <c r="M422" i="14" a="1"/>
  <c r="M422" i="14" s="1"/>
  <c r="Q421" i="14" a="1"/>
  <c r="Q421" i="14" s="1"/>
  <c r="P421" i="14" a="1"/>
  <c r="P421" i="14" s="1"/>
  <c r="O421" i="14" a="1"/>
  <c r="O421" i="14" s="1"/>
  <c r="N421" i="14" a="1"/>
  <c r="N421" i="14" s="1"/>
  <c r="M421" i="14" a="1"/>
  <c r="M421" i="14" s="1"/>
  <c r="Q420" i="14" a="1"/>
  <c r="Q420" i="14" s="1"/>
  <c r="P420" i="14" a="1"/>
  <c r="P420" i="14" s="1"/>
  <c r="O420" i="14" a="1"/>
  <c r="O420" i="14" s="1"/>
  <c r="N420" i="14" a="1"/>
  <c r="N420" i="14" s="1"/>
  <c r="M420" i="14" a="1"/>
  <c r="M420" i="14" s="1"/>
  <c r="Q419" i="14" a="1"/>
  <c r="Q419" i="14" s="1"/>
  <c r="P419" i="14" a="1"/>
  <c r="P419" i="14" s="1"/>
  <c r="O419" i="14" a="1"/>
  <c r="O419" i="14" s="1"/>
  <c r="N419" i="14" a="1"/>
  <c r="N419" i="14" s="1"/>
  <c r="M419" i="14" a="1"/>
  <c r="M419" i="14" s="1"/>
  <c r="Q418" i="14" a="1"/>
  <c r="Q418" i="14" s="1"/>
  <c r="P418" i="14" a="1"/>
  <c r="P418" i="14" s="1"/>
  <c r="O418" i="14" a="1"/>
  <c r="O418" i="14" s="1"/>
  <c r="N418" i="14" a="1"/>
  <c r="N418" i="14" s="1"/>
  <c r="M418" i="14" a="1"/>
  <c r="M418" i="14" s="1"/>
  <c r="Q417" i="14" a="1"/>
  <c r="Q417" i="14" s="1"/>
  <c r="P417" i="14" a="1"/>
  <c r="P417" i="14" s="1"/>
  <c r="O417" i="14" a="1"/>
  <c r="O417" i="14" s="1"/>
  <c r="N417" i="14" a="1"/>
  <c r="N417" i="14" s="1"/>
  <c r="M417" i="14" a="1"/>
  <c r="M417" i="14" s="1"/>
  <c r="Q416" i="14" a="1"/>
  <c r="Q416" i="14" s="1"/>
  <c r="P416" i="14" a="1"/>
  <c r="P416" i="14" s="1"/>
  <c r="O416" i="14" a="1"/>
  <c r="O416" i="14" s="1"/>
  <c r="N416" i="14" a="1"/>
  <c r="N416" i="14" s="1"/>
  <c r="M416" i="14" a="1"/>
  <c r="M416" i="14" s="1"/>
  <c r="Q415" i="14" a="1"/>
  <c r="Q415" i="14" s="1"/>
  <c r="P415" i="14" a="1"/>
  <c r="P415" i="14" s="1"/>
  <c r="O415" i="14" a="1"/>
  <c r="O415" i="14" s="1"/>
  <c r="N415" i="14" a="1"/>
  <c r="N415" i="14" s="1"/>
  <c r="M415" i="14" a="1"/>
  <c r="M415" i="14" s="1"/>
  <c r="Q414" i="14" a="1"/>
  <c r="Q414" i="14" s="1"/>
  <c r="P414" i="14" a="1"/>
  <c r="P414" i="14" s="1"/>
  <c r="O414" i="14" a="1"/>
  <c r="O414" i="14" s="1"/>
  <c r="N414" i="14" a="1"/>
  <c r="N414" i="14" s="1"/>
  <c r="M414" i="14" a="1"/>
  <c r="M414" i="14" s="1"/>
  <c r="Q413" i="14" a="1"/>
  <c r="Q413" i="14" s="1"/>
  <c r="P413" i="14" a="1"/>
  <c r="P413" i="14" s="1"/>
  <c r="O413" i="14" a="1"/>
  <c r="O413" i="14" s="1"/>
  <c r="N413" i="14" a="1"/>
  <c r="N413" i="14" s="1"/>
  <c r="M413" i="14" a="1"/>
  <c r="M413" i="14" s="1"/>
  <c r="Q412" i="14" a="1"/>
  <c r="Q412" i="14" s="1"/>
  <c r="P412" i="14" a="1"/>
  <c r="P412" i="14" s="1"/>
  <c r="O412" i="14" a="1"/>
  <c r="O412" i="14" s="1"/>
  <c r="N412" i="14" a="1"/>
  <c r="N412" i="14" s="1"/>
  <c r="M412" i="14" a="1"/>
  <c r="M412" i="14" s="1"/>
  <c r="Q411" i="14" a="1"/>
  <c r="Q411" i="14" s="1"/>
  <c r="P411" i="14" a="1"/>
  <c r="P411" i="14" s="1"/>
  <c r="O411" i="14" a="1"/>
  <c r="O411" i="14" s="1"/>
  <c r="N411" i="14" a="1"/>
  <c r="N411" i="14" s="1"/>
  <c r="M411" i="14" a="1"/>
  <c r="M411" i="14" s="1"/>
  <c r="Q410" i="14" a="1"/>
  <c r="Q410" i="14" s="1"/>
  <c r="P410" i="14" a="1"/>
  <c r="P410" i="14" s="1"/>
  <c r="O410" i="14" a="1"/>
  <c r="O410" i="14" s="1"/>
  <c r="N410" i="14" a="1"/>
  <c r="N410" i="14" s="1"/>
  <c r="M410" i="14" a="1"/>
  <c r="M410" i="14" s="1"/>
  <c r="Q409" i="14" a="1"/>
  <c r="Q409" i="14" s="1"/>
  <c r="P409" i="14" a="1"/>
  <c r="P409" i="14" s="1"/>
  <c r="O409" i="14" a="1"/>
  <c r="O409" i="14" s="1"/>
  <c r="N409" i="14" a="1"/>
  <c r="N409" i="14" s="1"/>
  <c r="M409" i="14" a="1"/>
  <c r="M409" i="14" s="1"/>
  <c r="Q408" i="14" a="1"/>
  <c r="Q408" i="14" s="1"/>
  <c r="P408" i="14" a="1"/>
  <c r="P408" i="14" s="1"/>
  <c r="O408" i="14" a="1"/>
  <c r="O408" i="14" s="1"/>
  <c r="N408" i="14" a="1"/>
  <c r="N408" i="14" s="1"/>
  <c r="Q407" i="14" a="1"/>
  <c r="Q407" i="14" s="1"/>
  <c r="P407" i="14" a="1"/>
  <c r="P407" i="14" s="1"/>
  <c r="O407" i="14" a="1"/>
  <c r="O407" i="14" s="1"/>
  <c r="N407" i="14" a="1"/>
  <c r="N407" i="14" s="1"/>
  <c r="Q406" i="14" a="1"/>
  <c r="Q406" i="14" s="1"/>
  <c r="P406" i="14" a="1"/>
  <c r="P406" i="14" s="1"/>
  <c r="O406" i="14" a="1"/>
  <c r="O406" i="14" s="1"/>
  <c r="N406" i="14" a="1"/>
  <c r="N406" i="14" s="1"/>
  <c r="Q405" i="14" a="1"/>
  <c r="Q405" i="14" s="1"/>
  <c r="P405" i="14" a="1"/>
  <c r="P405" i="14" s="1"/>
  <c r="O405" i="14" a="1"/>
  <c r="O405" i="14" s="1"/>
  <c r="N405" i="14" a="1"/>
  <c r="N405" i="14" s="1"/>
  <c r="M405" i="14" a="1"/>
  <c r="M405" i="14" s="1"/>
  <c r="L405" i="14" a="1"/>
  <c r="L405" i="14" s="1"/>
  <c r="K405" i="14" a="1"/>
  <c r="K405" i="14" s="1"/>
  <c r="J405" i="14" a="1"/>
  <c r="J405" i="14" s="1"/>
  <c r="I405" i="14" a="1"/>
  <c r="I405" i="14" s="1"/>
  <c r="H405" i="14" a="1"/>
  <c r="H405" i="14" s="1"/>
  <c r="G405" i="14" a="1"/>
  <c r="G405" i="14" s="1"/>
  <c r="Q404" i="14" a="1"/>
  <c r="Q404" i="14" s="1"/>
  <c r="P404" i="14" a="1"/>
  <c r="P404" i="14" s="1"/>
  <c r="O404" i="14" a="1"/>
  <c r="O404" i="14" s="1"/>
  <c r="N404" i="14" a="1"/>
  <c r="N404" i="14" s="1"/>
  <c r="M404" i="14" a="1"/>
  <c r="M404" i="14" s="1"/>
  <c r="L404" i="14" a="1"/>
  <c r="L404" i="14" s="1"/>
  <c r="K404" i="14" a="1"/>
  <c r="K404" i="14" s="1"/>
  <c r="J404" i="14" a="1"/>
  <c r="J404" i="14" s="1"/>
  <c r="I404" i="14" a="1"/>
  <c r="I404" i="14" s="1"/>
  <c r="H404" i="14" a="1"/>
  <c r="H404" i="14" s="1"/>
  <c r="G404" i="14" a="1"/>
  <c r="G404" i="14" s="1"/>
  <c r="Q403" i="14" a="1"/>
  <c r="Q403" i="14" s="1"/>
  <c r="P403" i="14" a="1"/>
  <c r="P403" i="14" s="1"/>
  <c r="O403" i="14" a="1"/>
  <c r="O403" i="14" s="1"/>
  <c r="N403" i="14" a="1"/>
  <c r="N403" i="14" s="1"/>
  <c r="M403" i="14" a="1"/>
  <c r="M403" i="14" s="1"/>
  <c r="L403" i="14" a="1"/>
  <c r="L403" i="14" s="1"/>
  <c r="K403" i="14" a="1"/>
  <c r="K403" i="14" s="1"/>
  <c r="J403" i="14" a="1"/>
  <c r="J403" i="14" s="1"/>
  <c r="I403" i="14" a="1"/>
  <c r="I403" i="14" s="1"/>
  <c r="H403" i="14" a="1"/>
  <c r="H403" i="14" s="1"/>
  <c r="G403" i="14" a="1"/>
  <c r="G403" i="14" s="1"/>
  <c r="Q402" i="14" a="1"/>
  <c r="Q402" i="14" s="1"/>
  <c r="P402" i="14" a="1"/>
  <c r="P402" i="14" s="1"/>
  <c r="O402" i="14" a="1"/>
  <c r="O402" i="14" s="1"/>
  <c r="N402" i="14" a="1"/>
  <c r="N402" i="14" s="1"/>
  <c r="M402" i="14" a="1"/>
  <c r="M402" i="14" s="1"/>
  <c r="L402" i="14" a="1"/>
  <c r="L402" i="14" s="1"/>
  <c r="K402" i="14" a="1"/>
  <c r="K402" i="14" s="1"/>
  <c r="J402" i="14" a="1"/>
  <c r="J402" i="14" s="1"/>
  <c r="I402" i="14" a="1"/>
  <c r="I402" i="14" s="1"/>
  <c r="H402" i="14" a="1"/>
  <c r="H402" i="14" s="1"/>
  <c r="G402" i="14" a="1"/>
  <c r="G402" i="14" s="1"/>
  <c r="Q401" i="14" a="1"/>
  <c r="Q401" i="14" s="1"/>
  <c r="P401" i="14" a="1"/>
  <c r="P401" i="14" s="1"/>
  <c r="O401" i="14" a="1"/>
  <c r="O401" i="14" s="1"/>
  <c r="N401" i="14" a="1"/>
  <c r="N401" i="14" s="1"/>
  <c r="M401" i="14" a="1"/>
  <c r="M401" i="14" s="1"/>
  <c r="L401" i="14" a="1"/>
  <c r="L401" i="14" s="1"/>
  <c r="K401" i="14" a="1"/>
  <c r="K401" i="14" s="1"/>
  <c r="J401" i="14" a="1"/>
  <c r="J401" i="14" s="1"/>
  <c r="I401" i="14" a="1"/>
  <c r="I401" i="14" s="1"/>
  <c r="H401" i="14" a="1"/>
  <c r="H401" i="14" s="1"/>
  <c r="G401" i="14" a="1"/>
  <c r="G401" i="14" s="1"/>
  <c r="Q400" i="14" a="1"/>
  <c r="Q400" i="14" s="1"/>
  <c r="P400" i="14" a="1"/>
  <c r="P400" i="14" s="1"/>
  <c r="O400" i="14" a="1"/>
  <c r="O400" i="14" s="1"/>
  <c r="N400" i="14" a="1"/>
  <c r="N400" i="14" s="1"/>
  <c r="M400" i="14" a="1"/>
  <c r="M400" i="14" s="1"/>
  <c r="L400" i="14" a="1"/>
  <c r="L400" i="14" s="1"/>
  <c r="K400" i="14" a="1"/>
  <c r="K400" i="14" s="1"/>
  <c r="J400" i="14" a="1"/>
  <c r="J400" i="14" s="1"/>
  <c r="I400" i="14" a="1"/>
  <c r="I400" i="14" s="1"/>
  <c r="H400" i="14" a="1"/>
  <c r="H400" i="14" s="1"/>
  <c r="G400" i="14" a="1"/>
  <c r="G400" i="14" s="1"/>
  <c r="Q399" i="14" a="1"/>
  <c r="Q399" i="14" s="1"/>
  <c r="P399" i="14" a="1"/>
  <c r="P399" i="14" s="1"/>
  <c r="O399" i="14" a="1"/>
  <c r="O399" i="14" s="1"/>
  <c r="N399" i="14" a="1"/>
  <c r="N399" i="14" s="1"/>
  <c r="M399" i="14" a="1"/>
  <c r="M399" i="14" s="1"/>
  <c r="L399" i="14" a="1"/>
  <c r="L399" i="14" s="1"/>
  <c r="K399" i="14" a="1"/>
  <c r="K399" i="14" s="1"/>
  <c r="J399" i="14" a="1"/>
  <c r="J399" i="14" s="1"/>
  <c r="I399" i="14" a="1"/>
  <c r="I399" i="14" s="1"/>
  <c r="H399" i="14" a="1"/>
  <c r="H399" i="14" s="1"/>
  <c r="G399" i="14" a="1"/>
  <c r="G399" i="14" s="1"/>
  <c r="Q398" i="14" a="1"/>
  <c r="Q398" i="14" s="1"/>
  <c r="P398" i="14" a="1"/>
  <c r="P398" i="14" s="1"/>
  <c r="O398" i="14" a="1"/>
  <c r="O398" i="14" s="1"/>
  <c r="N398" i="14" a="1"/>
  <c r="N398" i="14" s="1"/>
  <c r="M398" i="14" a="1"/>
  <c r="M398" i="14" s="1"/>
  <c r="L398" i="14" a="1"/>
  <c r="L398" i="14" s="1"/>
  <c r="K398" i="14" a="1"/>
  <c r="K398" i="14" s="1"/>
  <c r="J398" i="14" a="1"/>
  <c r="J398" i="14" s="1"/>
  <c r="I398" i="14" a="1"/>
  <c r="I398" i="14" s="1"/>
  <c r="H398" i="14" a="1"/>
  <c r="H398" i="14" s="1"/>
  <c r="G398" i="14" a="1"/>
  <c r="G398" i="14" s="1"/>
  <c r="Q397" i="14" a="1"/>
  <c r="Q397" i="14" s="1"/>
  <c r="P397" i="14" a="1"/>
  <c r="P397" i="14" s="1"/>
  <c r="O397" i="14" a="1"/>
  <c r="O397" i="14" s="1"/>
  <c r="N397" i="14" a="1"/>
  <c r="N397" i="14" s="1"/>
  <c r="M397" i="14" a="1"/>
  <c r="M397" i="14" s="1"/>
  <c r="L397" i="14" a="1"/>
  <c r="L397" i="14" s="1"/>
  <c r="K397" i="14" a="1"/>
  <c r="K397" i="14" s="1"/>
  <c r="J397" i="14" a="1"/>
  <c r="J397" i="14" s="1"/>
  <c r="I397" i="14" a="1"/>
  <c r="I397" i="14" s="1"/>
  <c r="H397" i="14" a="1"/>
  <c r="H397" i="14" s="1"/>
  <c r="G397" i="14" a="1"/>
  <c r="G397" i="14" s="1"/>
  <c r="Q396" i="14" a="1"/>
  <c r="Q396" i="14" s="1"/>
  <c r="P396" i="14" a="1"/>
  <c r="P396" i="14" s="1"/>
  <c r="O396" i="14" a="1"/>
  <c r="O396" i="14" s="1"/>
  <c r="N396" i="14" a="1"/>
  <c r="N396" i="14" s="1"/>
  <c r="M396" i="14" a="1"/>
  <c r="M396" i="14" s="1"/>
  <c r="L396" i="14" a="1"/>
  <c r="L396" i="14" s="1"/>
  <c r="K396" i="14" a="1"/>
  <c r="K396" i="14" s="1"/>
  <c r="J396" i="14" a="1"/>
  <c r="J396" i="14" s="1"/>
  <c r="I396" i="14" a="1"/>
  <c r="I396" i="14" s="1"/>
  <c r="H396" i="14" a="1"/>
  <c r="H396" i="14" s="1"/>
  <c r="G396" i="14" a="1"/>
  <c r="G396" i="14" s="1"/>
  <c r="Q395" i="14" a="1"/>
  <c r="Q395" i="14" s="1"/>
  <c r="P395" i="14" a="1"/>
  <c r="P395" i="14" s="1"/>
  <c r="O395" i="14" a="1"/>
  <c r="O395" i="14" s="1"/>
  <c r="N395" i="14" a="1"/>
  <c r="N395" i="14" s="1"/>
  <c r="M395" i="14" a="1"/>
  <c r="M395" i="14" s="1"/>
  <c r="L395" i="14" a="1"/>
  <c r="L395" i="14" s="1"/>
  <c r="K395" i="14" a="1"/>
  <c r="K395" i="14" s="1"/>
  <c r="J395" i="14" a="1"/>
  <c r="J395" i="14" s="1"/>
  <c r="I395" i="14" a="1"/>
  <c r="I395" i="14" s="1"/>
  <c r="H395" i="14" a="1"/>
  <c r="H395" i="14" s="1"/>
  <c r="G395" i="14" a="1"/>
  <c r="G395" i="14" s="1"/>
  <c r="Q394" i="14" a="1"/>
  <c r="Q394" i="14" s="1"/>
  <c r="P394" i="14" a="1"/>
  <c r="P394" i="14" s="1"/>
  <c r="O394" i="14" a="1"/>
  <c r="O394" i="14" s="1"/>
  <c r="N394" i="14" a="1"/>
  <c r="N394" i="14" s="1"/>
  <c r="M394" i="14" a="1"/>
  <c r="M394" i="14" s="1"/>
  <c r="L394" i="14" a="1"/>
  <c r="L394" i="14" s="1"/>
  <c r="K394" i="14" a="1"/>
  <c r="K394" i="14" s="1"/>
  <c r="J394" i="14" a="1"/>
  <c r="J394" i="14" s="1"/>
  <c r="I394" i="14" a="1"/>
  <c r="I394" i="14" s="1"/>
  <c r="H394" i="14" a="1"/>
  <c r="H394" i="14" s="1"/>
  <c r="G394" i="14" a="1"/>
  <c r="G394" i="14" s="1"/>
  <c r="Q393" i="14" a="1"/>
  <c r="Q393" i="14" s="1"/>
  <c r="P393" i="14" a="1"/>
  <c r="P393" i="14" s="1"/>
  <c r="O393" i="14" a="1"/>
  <c r="O393" i="14" s="1"/>
  <c r="N393" i="14" a="1"/>
  <c r="N393" i="14" s="1"/>
  <c r="M393" i="14" a="1"/>
  <c r="M393" i="14" s="1"/>
  <c r="L393" i="14" a="1"/>
  <c r="L393" i="14" s="1"/>
  <c r="K393" i="14" a="1"/>
  <c r="K393" i="14" s="1"/>
  <c r="J393" i="14" a="1"/>
  <c r="J393" i="14" s="1"/>
  <c r="I393" i="14" a="1"/>
  <c r="I393" i="14" s="1"/>
  <c r="H393" i="14" a="1"/>
  <c r="H393" i="14" s="1"/>
  <c r="G393" i="14" a="1"/>
  <c r="G393" i="14" s="1"/>
  <c r="Q392" i="14" a="1"/>
  <c r="Q392" i="14" s="1"/>
  <c r="P392" i="14" a="1"/>
  <c r="P392" i="14" s="1"/>
  <c r="O392" i="14" a="1"/>
  <c r="O392" i="14" s="1"/>
  <c r="N392" i="14" a="1"/>
  <c r="N392" i="14" s="1"/>
  <c r="M392" i="14" a="1"/>
  <c r="M392" i="14" s="1"/>
  <c r="L392" i="14" a="1"/>
  <c r="L392" i="14" s="1"/>
  <c r="K392" i="14" a="1"/>
  <c r="K392" i="14" s="1"/>
  <c r="J392" i="14" a="1"/>
  <c r="J392" i="14" s="1"/>
  <c r="I392" i="14" a="1"/>
  <c r="I392" i="14" s="1"/>
  <c r="H392" i="14" a="1"/>
  <c r="H392" i="14" s="1"/>
  <c r="G392" i="14" a="1"/>
  <c r="G392" i="14" s="1"/>
  <c r="Q391" i="14" a="1"/>
  <c r="Q391" i="14" s="1"/>
  <c r="P391" i="14" a="1"/>
  <c r="P391" i="14" s="1"/>
  <c r="O391" i="14" a="1"/>
  <c r="O391" i="14" s="1"/>
  <c r="N391" i="14" a="1"/>
  <c r="N391" i="14" s="1"/>
  <c r="M391" i="14" a="1"/>
  <c r="M391" i="14" s="1"/>
  <c r="L391" i="14" a="1"/>
  <c r="L391" i="14" s="1"/>
  <c r="K391" i="14" a="1"/>
  <c r="K391" i="14" s="1"/>
  <c r="J391" i="14" a="1"/>
  <c r="J391" i="14" s="1"/>
  <c r="I391" i="14" a="1"/>
  <c r="I391" i="14" s="1"/>
  <c r="H391" i="14" a="1"/>
  <c r="H391" i="14" s="1"/>
  <c r="G391" i="14" a="1"/>
  <c r="G391" i="14" s="1"/>
  <c r="Q390" i="14" a="1"/>
  <c r="Q390" i="14" s="1"/>
  <c r="P390" i="14" a="1"/>
  <c r="P390" i="14" s="1"/>
  <c r="O390" i="14" a="1"/>
  <c r="O390" i="14" s="1"/>
  <c r="N390" i="14" a="1"/>
  <c r="N390" i="14" s="1"/>
  <c r="M390" i="14" a="1"/>
  <c r="M390" i="14" s="1"/>
  <c r="L390" i="14" a="1"/>
  <c r="L390" i="14" s="1"/>
  <c r="K390" i="14" a="1"/>
  <c r="K390" i="14" s="1"/>
  <c r="J390" i="14" a="1"/>
  <c r="J390" i="14" s="1"/>
  <c r="I390" i="14" a="1"/>
  <c r="I390" i="14" s="1"/>
  <c r="H390" i="14" a="1"/>
  <c r="H390" i="14" s="1"/>
  <c r="G390" i="14" a="1"/>
  <c r="G390" i="14" s="1"/>
  <c r="Q389" i="14" a="1"/>
  <c r="Q389" i="14" s="1"/>
  <c r="P389" i="14" a="1"/>
  <c r="P389" i="14" s="1"/>
  <c r="O389" i="14" a="1"/>
  <c r="O389" i="14" s="1"/>
  <c r="N389" i="14" a="1"/>
  <c r="N389" i="14" s="1"/>
  <c r="M389" i="14" a="1"/>
  <c r="M389" i="14" s="1"/>
  <c r="L389" i="14" a="1"/>
  <c r="L389" i="14" s="1"/>
  <c r="K389" i="14" a="1"/>
  <c r="K389" i="14" s="1"/>
  <c r="J389" i="14" a="1"/>
  <c r="J389" i="14" s="1"/>
  <c r="I389" i="14" a="1"/>
  <c r="I389" i="14" s="1"/>
  <c r="H389" i="14" a="1"/>
  <c r="H389" i="14" s="1"/>
  <c r="G389" i="14" a="1"/>
  <c r="G389" i="14" s="1"/>
  <c r="Q388" i="14" a="1"/>
  <c r="Q388" i="14" s="1"/>
  <c r="P388" i="14" a="1"/>
  <c r="P388" i="14" s="1"/>
  <c r="O388" i="14" a="1"/>
  <c r="O388" i="14" s="1"/>
  <c r="N388" i="14" a="1"/>
  <c r="N388" i="14" s="1"/>
  <c r="M388" i="14" a="1"/>
  <c r="M388" i="14" s="1"/>
  <c r="L388" i="14" a="1"/>
  <c r="L388" i="14" s="1"/>
  <c r="K388" i="14" a="1"/>
  <c r="K388" i="14" s="1"/>
  <c r="J388" i="14" a="1"/>
  <c r="J388" i="14" s="1"/>
  <c r="I388" i="14" a="1"/>
  <c r="I388" i="14" s="1"/>
  <c r="H388" i="14" a="1"/>
  <c r="H388" i="14" s="1"/>
  <c r="G388" i="14" a="1"/>
  <c r="G388" i="14" s="1"/>
  <c r="Q387" i="14" a="1"/>
  <c r="Q387" i="14" s="1"/>
  <c r="P387" i="14" a="1"/>
  <c r="P387" i="14" s="1"/>
  <c r="O387" i="14" a="1"/>
  <c r="O387" i="14" s="1"/>
  <c r="N387" i="14" a="1"/>
  <c r="N387" i="14" s="1"/>
  <c r="M387" i="14" a="1"/>
  <c r="M387" i="14" s="1"/>
  <c r="L387" i="14" a="1"/>
  <c r="L387" i="14" s="1"/>
  <c r="K387" i="14" a="1"/>
  <c r="K387" i="14" s="1"/>
  <c r="J387" i="14" a="1"/>
  <c r="J387" i="14" s="1"/>
  <c r="I387" i="14" a="1"/>
  <c r="I387" i="14" s="1"/>
  <c r="H387" i="14" a="1"/>
  <c r="H387" i="14" s="1"/>
  <c r="G387" i="14" a="1"/>
  <c r="G387" i="14" s="1"/>
  <c r="Q386" i="14" a="1"/>
  <c r="Q386" i="14" s="1"/>
  <c r="P386" i="14" a="1"/>
  <c r="P386" i="14" s="1"/>
  <c r="O386" i="14" a="1"/>
  <c r="O386" i="14" s="1"/>
  <c r="N386" i="14" a="1"/>
  <c r="N386" i="14" s="1"/>
  <c r="M386" i="14" a="1"/>
  <c r="M386" i="14" s="1"/>
  <c r="L386" i="14" a="1"/>
  <c r="L386" i="14" s="1"/>
  <c r="K386" i="14" a="1"/>
  <c r="K386" i="14" s="1"/>
  <c r="J386" i="14" a="1"/>
  <c r="J386" i="14" s="1"/>
  <c r="I386" i="14" a="1"/>
  <c r="I386" i="14" s="1"/>
  <c r="H386" i="14" a="1"/>
  <c r="H386" i="14" s="1"/>
  <c r="G386" i="14" a="1"/>
  <c r="G386" i="14" s="1"/>
  <c r="Q385" i="14" a="1"/>
  <c r="Q385" i="14" s="1"/>
  <c r="P385" i="14" a="1"/>
  <c r="P385" i="14" s="1"/>
  <c r="O385" i="14" a="1"/>
  <c r="O385" i="14" s="1"/>
  <c r="N385" i="14" a="1"/>
  <c r="N385" i="14" s="1"/>
  <c r="M385" i="14" a="1"/>
  <c r="M385" i="14" s="1"/>
  <c r="L385" i="14" a="1"/>
  <c r="L385" i="14" s="1"/>
  <c r="K385" i="14" a="1"/>
  <c r="K385" i="14" s="1"/>
  <c r="J385" i="14" a="1"/>
  <c r="J385" i="14" s="1"/>
  <c r="I385" i="14" a="1"/>
  <c r="I385" i="14" s="1"/>
  <c r="H385" i="14" a="1"/>
  <c r="H385" i="14" s="1"/>
  <c r="G385" i="14" a="1"/>
  <c r="G385" i="14" s="1"/>
  <c r="Q384" i="14" a="1"/>
  <c r="Q384" i="14" s="1"/>
  <c r="P384" i="14" a="1"/>
  <c r="P384" i="14" s="1"/>
  <c r="O384" i="14" a="1"/>
  <c r="O384" i="14" s="1"/>
  <c r="N384" i="14" a="1"/>
  <c r="N384" i="14" s="1"/>
  <c r="M384" i="14" a="1"/>
  <c r="M384" i="14" s="1"/>
  <c r="L384" i="14" a="1"/>
  <c r="L384" i="14" s="1"/>
  <c r="K384" i="14" a="1"/>
  <c r="K384" i="14" s="1"/>
  <c r="J384" i="14" a="1"/>
  <c r="J384" i="14" s="1"/>
  <c r="I384" i="14" a="1"/>
  <c r="I384" i="14" s="1"/>
  <c r="H384" i="14" a="1"/>
  <c r="H384" i="14" s="1"/>
  <c r="G384" i="14" a="1"/>
  <c r="G384" i="14" s="1"/>
  <c r="Q383" i="14" a="1"/>
  <c r="Q383" i="14" s="1"/>
  <c r="P383" i="14" a="1"/>
  <c r="P383" i="14" s="1"/>
  <c r="O383" i="14" a="1"/>
  <c r="O383" i="14" s="1"/>
  <c r="N383" i="14" a="1"/>
  <c r="N383" i="14" s="1"/>
  <c r="M383" i="14" a="1"/>
  <c r="M383" i="14" s="1"/>
  <c r="L383" i="14" a="1"/>
  <c r="L383" i="14" s="1"/>
  <c r="K383" i="14" a="1"/>
  <c r="K383" i="14" s="1"/>
  <c r="J383" i="14" a="1"/>
  <c r="J383" i="14" s="1"/>
  <c r="I383" i="14" a="1"/>
  <c r="I383" i="14" s="1"/>
  <c r="H383" i="14" a="1"/>
  <c r="H383" i="14" s="1"/>
  <c r="G383" i="14" a="1"/>
  <c r="G383" i="14" s="1"/>
  <c r="Q382" i="14" a="1"/>
  <c r="Q382" i="14" s="1"/>
  <c r="P382" i="14" a="1"/>
  <c r="P382" i="14" s="1"/>
  <c r="O382" i="14" a="1"/>
  <c r="O382" i="14" s="1"/>
  <c r="N382" i="14" a="1"/>
  <c r="N382" i="14" s="1"/>
  <c r="M382" i="14" a="1"/>
  <c r="M382" i="14" s="1"/>
  <c r="L382" i="14" a="1"/>
  <c r="L382" i="14" s="1"/>
  <c r="K382" i="14" a="1"/>
  <c r="K382" i="14" s="1"/>
  <c r="J382" i="14" a="1"/>
  <c r="J382" i="14" s="1"/>
  <c r="I382" i="14" a="1"/>
  <c r="I382" i="14" s="1"/>
  <c r="H382" i="14" a="1"/>
  <c r="H382" i="14" s="1"/>
  <c r="G382" i="14" a="1"/>
  <c r="G382" i="14" s="1"/>
  <c r="Q381" i="14" a="1"/>
  <c r="Q381" i="14" s="1"/>
  <c r="P381" i="14" a="1"/>
  <c r="P381" i="14" s="1"/>
  <c r="O381" i="14" a="1"/>
  <c r="O381" i="14" s="1"/>
  <c r="N381" i="14" a="1"/>
  <c r="N381" i="14" s="1"/>
  <c r="M381" i="14" a="1"/>
  <c r="M381" i="14" s="1"/>
  <c r="L381" i="14" a="1"/>
  <c r="L381" i="14" s="1"/>
  <c r="K381" i="14" a="1"/>
  <c r="K381" i="14" s="1"/>
  <c r="J381" i="14" a="1"/>
  <c r="J381" i="14" s="1"/>
  <c r="I381" i="14" a="1"/>
  <c r="I381" i="14" s="1"/>
  <c r="H381" i="14" a="1"/>
  <c r="H381" i="14" s="1"/>
  <c r="G381" i="14" a="1"/>
  <c r="G381" i="14" s="1"/>
  <c r="Q380" i="14" a="1"/>
  <c r="Q380" i="14" s="1"/>
  <c r="P380" i="14" a="1"/>
  <c r="P380" i="14" s="1"/>
  <c r="O380" i="14" a="1"/>
  <c r="O380" i="14" s="1"/>
  <c r="N380" i="14" a="1"/>
  <c r="N380" i="14" s="1"/>
  <c r="M380" i="14" a="1"/>
  <c r="M380" i="14" s="1"/>
  <c r="L380" i="14" a="1"/>
  <c r="L380" i="14" s="1"/>
  <c r="K380" i="14" a="1"/>
  <c r="K380" i="14" s="1"/>
  <c r="J380" i="14" a="1"/>
  <c r="J380" i="14" s="1"/>
  <c r="I380" i="14" a="1"/>
  <c r="I380" i="14" s="1"/>
  <c r="H380" i="14" a="1"/>
  <c r="H380" i="14" s="1"/>
  <c r="G380" i="14" a="1"/>
  <c r="G380" i="14" s="1"/>
  <c r="Q379" i="14" a="1"/>
  <c r="Q379" i="14" s="1"/>
  <c r="P379" i="14" a="1"/>
  <c r="P379" i="14" s="1"/>
  <c r="O379" i="14" a="1"/>
  <c r="O379" i="14" s="1"/>
  <c r="N379" i="14" a="1"/>
  <c r="N379" i="14" s="1"/>
  <c r="M379" i="14" a="1"/>
  <c r="M379" i="14" s="1"/>
  <c r="L379" i="14" a="1"/>
  <c r="L379" i="14" s="1"/>
  <c r="K379" i="14" a="1"/>
  <c r="K379" i="14" s="1"/>
  <c r="J379" i="14" a="1"/>
  <c r="J379" i="14" s="1"/>
  <c r="I379" i="14" a="1"/>
  <c r="I379" i="14" s="1"/>
  <c r="H379" i="14" a="1"/>
  <c r="H379" i="14" s="1"/>
  <c r="G379" i="14" a="1"/>
  <c r="G379" i="14" s="1"/>
  <c r="Q378" i="14" a="1"/>
  <c r="Q378" i="14" s="1"/>
  <c r="P378" i="14" a="1"/>
  <c r="P378" i="14" s="1"/>
  <c r="O378" i="14" a="1"/>
  <c r="O378" i="14" s="1"/>
  <c r="N378" i="14" a="1"/>
  <c r="N378" i="14" s="1"/>
  <c r="M378" i="14" a="1"/>
  <c r="M378" i="14" s="1"/>
  <c r="L378" i="14" a="1"/>
  <c r="L378" i="14" s="1"/>
  <c r="K378" i="14" a="1"/>
  <c r="K378" i="14" s="1"/>
  <c r="J378" i="14" a="1"/>
  <c r="J378" i="14" s="1"/>
  <c r="I378" i="14" a="1"/>
  <c r="I378" i="14" s="1"/>
  <c r="H378" i="14" a="1"/>
  <c r="H378" i="14" s="1"/>
  <c r="G378" i="14" a="1"/>
  <c r="G378" i="14" s="1"/>
  <c r="Q377" i="14" a="1"/>
  <c r="Q377" i="14" s="1"/>
  <c r="P377" i="14" a="1"/>
  <c r="P377" i="14" s="1"/>
  <c r="O377" i="14" a="1"/>
  <c r="O377" i="14" s="1"/>
  <c r="N377" i="14" a="1"/>
  <c r="N377" i="14" s="1"/>
  <c r="M377" i="14" a="1"/>
  <c r="M377" i="14" s="1"/>
  <c r="L377" i="14" a="1"/>
  <c r="L377" i="14" s="1"/>
  <c r="K377" i="14" a="1"/>
  <c r="K377" i="14" s="1"/>
  <c r="J377" i="14" a="1"/>
  <c r="J377" i="14" s="1"/>
  <c r="I377" i="14" a="1"/>
  <c r="I377" i="14" s="1"/>
  <c r="H377" i="14" a="1"/>
  <c r="H377" i="14" s="1"/>
  <c r="G377" i="14" a="1"/>
  <c r="G377" i="14" s="1"/>
  <c r="Q376" i="14" a="1"/>
  <c r="Q376" i="14" s="1"/>
  <c r="P376" i="14" a="1"/>
  <c r="P376" i="14" s="1"/>
  <c r="O376" i="14" a="1"/>
  <c r="O376" i="14" s="1"/>
  <c r="N376" i="14" a="1"/>
  <c r="N376" i="14" s="1"/>
  <c r="M376" i="14" a="1"/>
  <c r="M376" i="14" s="1"/>
  <c r="L376" i="14" a="1"/>
  <c r="L376" i="14" s="1"/>
  <c r="K376" i="14" a="1"/>
  <c r="K376" i="14" s="1"/>
  <c r="J376" i="14" a="1"/>
  <c r="J376" i="14" s="1"/>
  <c r="I376" i="14" a="1"/>
  <c r="I376" i="14" s="1"/>
  <c r="H376" i="14" a="1"/>
  <c r="H376" i="14" s="1"/>
  <c r="G376" i="14" a="1"/>
  <c r="G376" i="14" s="1"/>
  <c r="Q375" i="14" a="1"/>
  <c r="Q375" i="14" s="1"/>
  <c r="P375" i="14" a="1"/>
  <c r="P375" i="14" s="1"/>
  <c r="O375" i="14" a="1"/>
  <c r="O375" i="14" s="1"/>
  <c r="N375" i="14" a="1"/>
  <c r="N375" i="14" s="1"/>
  <c r="M375" i="14" a="1"/>
  <c r="M375" i="14" s="1"/>
  <c r="L375" i="14" a="1"/>
  <c r="L375" i="14" s="1"/>
  <c r="K375" i="14" a="1"/>
  <c r="K375" i="14" s="1"/>
  <c r="J375" i="14" a="1"/>
  <c r="J375" i="14" s="1"/>
  <c r="I375" i="14" a="1"/>
  <c r="I375" i="14" s="1"/>
  <c r="H375" i="14" a="1"/>
  <c r="H375" i="14" s="1"/>
  <c r="G375" i="14" a="1"/>
  <c r="G375" i="14" s="1"/>
  <c r="Q374" i="14" a="1"/>
  <c r="Q374" i="14" s="1"/>
  <c r="P374" i="14" a="1"/>
  <c r="P374" i="14" s="1"/>
  <c r="O374" i="14" a="1"/>
  <c r="O374" i="14" s="1"/>
  <c r="N374" i="14" a="1"/>
  <c r="N374" i="14" s="1"/>
  <c r="M374" i="14" a="1"/>
  <c r="M374" i="14" s="1"/>
  <c r="L374" i="14" a="1"/>
  <c r="L374" i="14" s="1"/>
  <c r="K374" i="14" a="1"/>
  <c r="K374" i="14" s="1"/>
  <c r="J374" i="14" a="1"/>
  <c r="J374" i="14" s="1"/>
  <c r="I374" i="14" a="1"/>
  <c r="I374" i="14" s="1"/>
  <c r="H374" i="14" a="1"/>
  <c r="H374" i="14" s="1"/>
  <c r="G374" i="14" a="1"/>
  <c r="G374" i="14" s="1"/>
  <c r="Q373" i="14" a="1"/>
  <c r="Q373" i="14" s="1"/>
  <c r="P373" i="14" a="1"/>
  <c r="P373" i="14" s="1"/>
  <c r="O373" i="14" a="1"/>
  <c r="O373" i="14" s="1"/>
  <c r="N373" i="14" a="1"/>
  <c r="N373" i="14" s="1"/>
  <c r="M373" i="14" a="1"/>
  <c r="M373" i="14" s="1"/>
  <c r="L373" i="14" a="1"/>
  <c r="L373" i="14" s="1"/>
  <c r="K373" i="14" a="1"/>
  <c r="K373" i="14" s="1"/>
  <c r="J373" i="14" a="1"/>
  <c r="J373" i="14" s="1"/>
  <c r="I373" i="14" a="1"/>
  <c r="I373" i="14" s="1"/>
  <c r="H373" i="14" a="1"/>
  <c r="H373" i="14" s="1"/>
  <c r="G373" i="14" a="1"/>
  <c r="G373" i="14" s="1"/>
  <c r="Q372" i="14" a="1"/>
  <c r="Q372" i="14" s="1"/>
  <c r="P372" i="14" a="1"/>
  <c r="P372" i="14" s="1"/>
  <c r="O372" i="14" a="1"/>
  <c r="O372" i="14" s="1"/>
  <c r="N372" i="14" a="1"/>
  <c r="N372" i="14" s="1"/>
  <c r="M372" i="14" a="1"/>
  <c r="M372" i="14" s="1"/>
  <c r="L372" i="14" a="1"/>
  <c r="L372" i="14" s="1"/>
  <c r="K372" i="14" a="1"/>
  <c r="K372" i="14" s="1"/>
  <c r="J372" i="14" a="1"/>
  <c r="J372" i="14" s="1"/>
  <c r="I372" i="14" a="1"/>
  <c r="I372" i="14" s="1"/>
  <c r="H372" i="14" a="1"/>
  <c r="H372" i="14" s="1"/>
  <c r="G372" i="14" a="1"/>
  <c r="G372" i="14" s="1"/>
  <c r="Q371" i="14" a="1"/>
  <c r="Q371" i="14" s="1"/>
  <c r="P371" i="14" a="1"/>
  <c r="P371" i="14" s="1"/>
  <c r="O371" i="14" a="1"/>
  <c r="O371" i="14" s="1"/>
  <c r="N371" i="14" a="1"/>
  <c r="N371" i="14" s="1"/>
  <c r="M371" i="14" a="1"/>
  <c r="M371" i="14" s="1"/>
  <c r="L371" i="14" a="1"/>
  <c r="L371" i="14" s="1"/>
  <c r="K371" i="14" a="1"/>
  <c r="K371" i="14" s="1"/>
  <c r="J371" i="14" a="1"/>
  <c r="J371" i="14" s="1"/>
  <c r="I371" i="14" a="1"/>
  <c r="I371" i="14" s="1"/>
  <c r="H371" i="14" a="1"/>
  <c r="H371" i="14" s="1"/>
  <c r="G371" i="14" a="1"/>
  <c r="G371" i="14" s="1"/>
  <c r="Q370" i="14" a="1"/>
  <c r="Q370" i="14" s="1"/>
  <c r="P370" i="14" a="1"/>
  <c r="P370" i="14" s="1"/>
  <c r="O370" i="14" a="1"/>
  <c r="O370" i="14" s="1"/>
  <c r="N370" i="14" a="1"/>
  <c r="N370" i="14" s="1"/>
  <c r="M370" i="14" a="1"/>
  <c r="M370" i="14" s="1"/>
  <c r="L370" i="14" a="1"/>
  <c r="L370" i="14" s="1"/>
  <c r="K370" i="14" a="1"/>
  <c r="K370" i="14" s="1"/>
  <c r="J370" i="14" a="1"/>
  <c r="J370" i="14" s="1"/>
  <c r="I370" i="14" a="1"/>
  <c r="I370" i="14" s="1"/>
  <c r="H370" i="14" a="1"/>
  <c r="H370" i="14" s="1"/>
  <c r="G370" i="14" a="1"/>
  <c r="G370" i="14" s="1"/>
  <c r="Q369" i="14" a="1"/>
  <c r="Q369" i="14" s="1"/>
  <c r="P369" i="14" a="1"/>
  <c r="P369" i="14" s="1"/>
  <c r="O369" i="14" a="1"/>
  <c r="O369" i="14" s="1"/>
  <c r="N369" i="14" a="1"/>
  <c r="N369" i="14" s="1"/>
  <c r="M369" i="14" a="1"/>
  <c r="M369" i="14" s="1"/>
  <c r="L369" i="14" a="1"/>
  <c r="L369" i="14" s="1"/>
  <c r="K369" i="14" a="1"/>
  <c r="K369" i="14" s="1"/>
  <c r="J369" i="14" a="1"/>
  <c r="J369" i="14" s="1"/>
  <c r="I369" i="14" a="1"/>
  <c r="I369" i="14" s="1"/>
  <c r="H369" i="14" a="1"/>
  <c r="H369" i="14" s="1"/>
  <c r="G369" i="14" a="1"/>
  <c r="G369" i="14" s="1"/>
  <c r="Q368" i="14" a="1"/>
  <c r="Q368" i="14" s="1"/>
  <c r="P368" i="14" a="1"/>
  <c r="P368" i="14" s="1"/>
  <c r="O368" i="14" a="1"/>
  <c r="O368" i="14" s="1"/>
  <c r="N368" i="14" a="1"/>
  <c r="N368" i="14" s="1"/>
  <c r="M368" i="14" a="1"/>
  <c r="M368" i="14" s="1"/>
  <c r="L368" i="14" a="1"/>
  <c r="L368" i="14" s="1"/>
  <c r="K368" i="14" a="1"/>
  <c r="K368" i="14" s="1"/>
  <c r="J368" i="14" a="1"/>
  <c r="J368" i="14" s="1"/>
  <c r="I368" i="14" a="1"/>
  <c r="I368" i="14" s="1"/>
  <c r="H368" i="14" a="1"/>
  <c r="H368" i="14" s="1"/>
  <c r="G368" i="14" a="1"/>
  <c r="G368" i="14" s="1"/>
  <c r="Q367" i="14" a="1"/>
  <c r="Q367" i="14" s="1"/>
  <c r="P367" i="14" a="1"/>
  <c r="P367" i="14" s="1"/>
  <c r="O367" i="14" a="1"/>
  <c r="O367" i="14" s="1"/>
  <c r="N367" i="14" a="1"/>
  <c r="N367" i="14" s="1"/>
  <c r="M367" i="14" a="1"/>
  <c r="M367" i="14" s="1"/>
  <c r="L367" i="14" a="1"/>
  <c r="L367" i="14" s="1"/>
  <c r="K367" i="14" a="1"/>
  <c r="K367" i="14" s="1"/>
  <c r="J367" i="14" a="1"/>
  <c r="J367" i="14" s="1"/>
  <c r="I367" i="14" a="1"/>
  <c r="I367" i="14" s="1"/>
  <c r="H367" i="14" a="1"/>
  <c r="H367" i="14" s="1"/>
  <c r="G367" i="14" a="1"/>
  <c r="G367" i="14" s="1"/>
  <c r="Q366" i="14" a="1"/>
  <c r="Q366" i="14" s="1"/>
  <c r="P366" i="14" a="1"/>
  <c r="P366" i="14" s="1"/>
  <c r="O366" i="14" a="1"/>
  <c r="O366" i="14" s="1"/>
  <c r="N366" i="14" a="1"/>
  <c r="N366" i="14" s="1"/>
  <c r="M366" i="14" a="1"/>
  <c r="M366" i="14" s="1"/>
  <c r="L366" i="14" a="1"/>
  <c r="L366" i="14" s="1"/>
  <c r="K366" i="14" a="1"/>
  <c r="K366" i="14" s="1"/>
  <c r="J366" i="14" a="1"/>
  <c r="J366" i="14" s="1"/>
  <c r="I366" i="14" a="1"/>
  <c r="I366" i="14" s="1"/>
  <c r="H366" i="14" a="1"/>
  <c r="H366" i="14" s="1"/>
  <c r="G366" i="14" a="1"/>
  <c r="G366" i="14" s="1"/>
  <c r="Q365" i="14" a="1"/>
  <c r="Q365" i="14" s="1"/>
  <c r="P365" i="14" a="1"/>
  <c r="P365" i="14" s="1"/>
  <c r="O365" i="14" a="1"/>
  <c r="O365" i="14" s="1"/>
  <c r="N365" i="14" a="1"/>
  <c r="N365" i="14" s="1"/>
  <c r="M365" i="14" a="1"/>
  <c r="M365" i="14" s="1"/>
  <c r="L365" i="14" a="1"/>
  <c r="L365" i="14" s="1"/>
  <c r="K365" i="14" a="1"/>
  <c r="K365" i="14" s="1"/>
  <c r="J365" i="14" a="1"/>
  <c r="J365" i="14" s="1"/>
  <c r="I365" i="14" a="1"/>
  <c r="I365" i="14" s="1"/>
  <c r="H365" i="14" a="1"/>
  <c r="H365" i="14" s="1"/>
  <c r="G365" i="14" a="1"/>
  <c r="G365" i="14" s="1"/>
  <c r="Q364" i="14" a="1"/>
  <c r="Q364" i="14" s="1"/>
  <c r="P364" i="14" a="1"/>
  <c r="P364" i="14" s="1"/>
  <c r="O364" i="14" a="1"/>
  <c r="O364" i="14" s="1"/>
  <c r="N364" i="14" a="1"/>
  <c r="N364" i="14" s="1"/>
  <c r="M364" i="14" a="1"/>
  <c r="M364" i="14" s="1"/>
  <c r="L364" i="14" a="1"/>
  <c r="L364" i="14" s="1"/>
  <c r="Q363" i="14" a="1"/>
  <c r="Q363" i="14" s="1"/>
  <c r="P363" i="14" a="1"/>
  <c r="P363" i="14" s="1"/>
  <c r="O363" i="14" a="1"/>
  <c r="O363" i="14" s="1"/>
  <c r="N363" i="14" a="1"/>
  <c r="N363" i="14" s="1"/>
  <c r="M363" i="14" a="1"/>
  <c r="M363" i="14" s="1"/>
  <c r="K363" i="14" a="1"/>
  <c r="K363" i="14" s="1"/>
  <c r="J363" i="14" a="1"/>
  <c r="J363" i="14" s="1"/>
  <c r="I363" i="14" a="1"/>
  <c r="I363" i="14" s="1"/>
  <c r="H363" i="14" a="1"/>
  <c r="H363" i="14" s="1"/>
  <c r="G363" i="14" a="1"/>
  <c r="G363" i="14" s="1"/>
  <c r="Q362" i="14" a="1"/>
  <c r="Q362" i="14" s="1"/>
  <c r="P362" i="14" a="1"/>
  <c r="P362" i="14" s="1"/>
  <c r="O362" i="14" a="1"/>
  <c r="O362" i="14" s="1"/>
  <c r="N362" i="14" a="1"/>
  <c r="N362" i="14" s="1"/>
  <c r="M362" i="14" a="1"/>
  <c r="M362" i="14" s="1"/>
  <c r="L362" i="14" a="1"/>
  <c r="L362" i="14" s="1"/>
  <c r="K362" i="14" a="1"/>
  <c r="K362" i="14" s="1"/>
  <c r="J362" i="14" a="1"/>
  <c r="J362" i="14" s="1"/>
  <c r="I362" i="14" a="1"/>
  <c r="I362" i="14" s="1"/>
  <c r="H362" i="14" a="1"/>
  <c r="H362" i="14" s="1"/>
  <c r="G362" i="14" a="1"/>
  <c r="G362" i="14" s="1"/>
  <c r="Q361" i="14" a="1"/>
  <c r="Q361" i="14" s="1"/>
  <c r="P361" i="14" a="1"/>
  <c r="P361" i="14" s="1"/>
  <c r="O361" i="14" a="1"/>
  <c r="O361" i="14" s="1"/>
  <c r="N361" i="14" a="1"/>
  <c r="N361" i="14" s="1"/>
  <c r="M361" i="14" a="1"/>
  <c r="M361" i="14" s="1"/>
  <c r="L361" i="14" a="1"/>
  <c r="L361" i="14" s="1"/>
  <c r="K361" i="14" a="1"/>
  <c r="K361" i="14" s="1"/>
  <c r="J361" i="14" a="1"/>
  <c r="J361" i="14" s="1"/>
  <c r="I361" i="14" a="1"/>
  <c r="I361" i="14" s="1"/>
  <c r="H361" i="14" a="1"/>
  <c r="H361" i="14" s="1"/>
  <c r="G361" i="14" a="1"/>
  <c r="G361" i="14" s="1"/>
  <c r="Q360" i="14" a="1"/>
  <c r="Q360" i="14" s="1"/>
  <c r="P360" i="14" a="1"/>
  <c r="P360" i="14" s="1"/>
  <c r="O360" i="14" a="1"/>
  <c r="O360" i="14" s="1"/>
  <c r="N360" i="14" a="1"/>
  <c r="N360" i="14" s="1"/>
  <c r="M360" i="14" a="1"/>
  <c r="M360" i="14" s="1"/>
  <c r="K360" i="14" a="1"/>
  <c r="K360" i="14" s="1"/>
  <c r="J360" i="14" a="1"/>
  <c r="J360" i="14" s="1"/>
  <c r="I360" i="14" a="1"/>
  <c r="I360" i="14" s="1"/>
  <c r="H360" i="14" a="1"/>
  <c r="H360" i="14" s="1"/>
  <c r="G360" i="14" a="1"/>
  <c r="G360" i="14" s="1"/>
  <c r="Q359" i="14" a="1"/>
  <c r="Q359" i="14" s="1"/>
  <c r="P359" i="14" a="1"/>
  <c r="P359" i="14" s="1"/>
  <c r="O359" i="14" a="1"/>
  <c r="O359" i="14" s="1"/>
  <c r="N359" i="14" a="1"/>
  <c r="N359" i="14" s="1"/>
  <c r="M359" i="14" a="1"/>
  <c r="M359" i="14" s="1"/>
  <c r="L359" i="14" a="1"/>
  <c r="L359" i="14" s="1"/>
  <c r="K359" i="14" a="1"/>
  <c r="K359" i="14" s="1"/>
  <c r="J359" i="14" a="1"/>
  <c r="J359" i="14" s="1"/>
  <c r="I359" i="14" a="1"/>
  <c r="I359" i="14" s="1"/>
  <c r="H359" i="14" a="1"/>
  <c r="H359" i="14" s="1"/>
  <c r="G359" i="14" a="1"/>
  <c r="G359" i="14" s="1"/>
  <c r="Q358" i="14" a="1"/>
  <c r="Q358" i="14" s="1"/>
  <c r="P358" i="14" a="1"/>
  <c r="P358" i="14" s="1"/>
  <c r="O358" i="14" a="1"/>
  <c r="O358" i="14" s="1"/>
  <c r="N358" i="14" a="1"/>
  <c r="N358" i="14" s="1"/>
  <c r="M358" i="14" a="1"/>
  <c r="M358" i="14" s="1"/>
  <c r="L358" i="14" a="1"/>
  <c r="L358" i="14" s="1"/>
  <c r="K358" i="14" a="1"/>
  <c r="K358" i="14" s="1"/>
  <c r="J358" i="14" a="1"/>
  <c r="J358" i="14" s="1"/>
  <c r="I358" i="14" a="1"/>
  <c r="I358" i="14" s="1"/>
  <c r="H358" i="14" a="1"/>
  <c r="H358" i="14" s="1"/>
  <c r="G358" i="14" a="1"/>
  <c r="G358" i="14" s="1"/>
  <c r="Q357" i="14" a="1"/>
  <c r="Q357" i="14" s="1"/>
  <c r="P357" i="14" a="1"/>
  <c r="P357" i="14" s="1"/>
  <c r="O357" i="14" a="1"/>
  <c r="O357" i="14" s="1"/>
  <c r="N357" i="14" a="1"/>
  <c r="N357" i="14" s="1"/>
  <c r="M357" i="14" a="1"/>
  <c r="M357" i="14" s="1"/>
  <c r="L357" i="14" a="1"/>
  <c r="L357" i="14" s="1"/>
  <c r="K357" i="14" a="1"/>
  <c r="K357" i="14" s="1"/>
  <c r="J357" i="14" a="1"/>
  <c r="J357" i="14" s="1"/>
  <c r="I357" i="14" a="1"/>
  <c r="I357" i="14" s="1"/>
  <c r="H357" i="14" a="1"/>
  <c r="H357" i="14" s="1"/>
  <c r="G357" i="14" a="1"/>
  <c r="G357" i="14" s="1"/>
  <c r="Q356" i="14" a="1"/>
  <c r="Q356" i="14" s="1"/>
  <c r="P356" i="14" a="1"/>
  <c r="P356" i="14" s="1"/>
  <c r="O356" i="14" a="1"/>
  <c r="O356" i="14" s="1"/>
  <c r="N356" i="14" a="1"/>
  <c r="N356" i="14" s="1"/>
  <c r="M356" i="14" a="1"/>
  <c r="M356" i="14" s="1"/>
  <c r="K356" i="14" a="1"/>
  <c r="K356" i="14" s="1"/>
  <c r="J356" i="14" a="1"/>
  <c r="J356" i="14" s="1"/>
  <c r="I356" i="14" a="1"/>
  <c r="I356" i="14" s="1"/>
  <c r="H356" i="14" a="1"/>
  <c r="H356" i="14" s="1"/>
  <c r="G356" i="14" a="1"/>
  <c r="G356" i="14" s="1"/>
  <c r="Q355" i="14" a="1"/>
  <c r="Q355" i="14" s="1"/>
  <c r="P355" i="14" a="1"/>
  <c r="P355" i="14" s="1"/>
  <c r="O355" i="14" a="1"/>
  <c r="O355" i="14" s="1"/>
  <c r="N355" i="14" a="1"/>
  <c r="N355" i="14" s="1"/>
  <c r="M355" i="14" a="1"/>
  <c r="M355" i="14" s="1"/>
  <c r="L355" i="14" a="1"/>
  <c r="L355" i="14" s="1"/>
  <c r="K355" i="14" a="1"/>
  <c r="K355" i="14" s="1"/>
  <c r="J355" i="14" a="1"/>
  <c r="J355" i="14" s="1"/>
  <c r="I355" i="14" a="1"/>
  <c r="I355" i="14" s="1"/>
  <c r="H355" i="14" a="1"/>
  <c r="H355" i="14" s="1"/>
  <c r="G355" i="14" a="1"/>
  <c r="G355" i="14" s="1"/>
  <c r="Q354" i="14" a="1"/>
  <c r="Q354" i="14" s="1"/>
  <c r="P354" i="14" a="1"/>
  <c r="P354" i="14" s="1"/>
  <c r="O354" i="14" a="1"/>
  <c r="O354" i="14" s="1"/>
  <c r="N354" i="14" a="1"/>
  <c r="N354" i="14" s="1"/>
  <c r="M354" i="14" a="1"/>
  <c r="M354" i="14" s="1"/>
  <c r="L354" i="14" a="1"/>
  <c r="L354" i="14" s="1"/>
  <c r="K354" i="14" a="1"/>
  <c r="K354" i="14" s="1"/>
  <c r="J354" i="14" a="1"/>
  <c r="J354" i="14" s="1"/>
  <c r="I354" i="14" a="1"/>
  <c r="I354" i="14" s="1"/>
  <c r="H354" i="14" a="1"/>
  <c r="H354" i="14" s="1"/>
  <c r="G354" i="14" a="1"/>
  <c r="G354" i="14" s="1"/>
  <c r="Q353" i="14" a="1"/>
  <c r="Q353" i="14" s="1"/>
  <c r="P353" i="14" a="1"/>
  <c r="P353" i="14" s="1"/>
  <c r="O353" i="14" a="1"/>
  <c r="O353" i="14" s="1"/>
  <c r="N353" i="14" a="1"/>
  <c r="N353" i="14" s="1"/>
  <c r="M353" i="14" a="1"/>
  <c r="M353" i="14" s="1"/>
  <c r="L353" i="14" a="1"/>
  <c r="L353" i="14" s="1"/>
  <c r="K353" i="14" a="1"/>
  <c r="K353" i="14" s="1"/>
  <c r="J353" i="14" a="1"/>
  <c r="J353" i="14" s="1"/>
  <c r="I353" i="14" a="1"/>
  <c r="I353" i="14" s="1"/>
  <c r="H353" i="14" a="1"/>
  <c r="H353" i="14" s="1"/>
  <c r="G353" i="14" a="1"/>
  <c r="G353" i="14" s="1"/>
  <c r="Q352" i="14" a="1"/>
  <c r="Q352" i="14" s="1"/>
  <c r="P352" i="14" a="1"/>
  <c r="P352" i="14" s="1"/>
  <c r="O352" i="14" a="1"/>
  <c r="O352" i="14" s="1"/>
  <c r="N352" i="14" a="1"/>
  <c r="N352" i="14" s="1"/>
  <c r="M352" i="14" a="1"/>
  <c r="M352" i="14" s="1"/>
  <c r="K352" i="14" a="1"/>
  <c r="K352" i="14" s="1"/>
  <c r="J352" i="14" a="1"/>
  <c r="J352" i="14" s="1"/>
  <c r="I352" i="14" a="1"/>
  <c r="I352" i="14" s="1"/>
  <c r="H352" i="14" a="1"/>
  <c r="H352" i="14" s="1"/>
  <c r="G352" i="14" a="1"/>
  <c r="G352" i="14" s="1"/>
  <c r="Q351" i="14" a="1"/>
  <c r="Q351" i="14" s="1"/>
  <c r="P351" i="14" a="1"/>
  <c r="P351" i="14" s="1"/>
  <c r="O351" i="14" a="1"/>
  <c r="O351" i="14" s="1"/>
  <c r="N351" i="14" a="1"/>
  <c r="N351" i="14" s="1"/>
  <c r="M351" i="14" a="1"/>
  <c r="M351" i="14" s="1"/>
  <c r="L351" i="14" a="1"/>
  <c r="L351" i="14" s="1"/>
  <c r="K351" i="14" a="1"/>
  <c r="K351" i="14" s="1"/>
  <c r="J351" i="14" a="1"/>
  <c r="J351" i="14" s="1"/>
  <c r="I351" i="14" a="1"/>
  <c r="I351" i="14" s="1"/>
  <c r="H351" i="14" a="1"/>
  <c r="H351" i="14" s="1"/>
  <c r="G351" i="14" a="1"/>
  <c r="G351" i="14" s="1"/>
  <c r="Q350" i="14" a="1"/>
  <c r="Q350" i="14" s="1"/>
  <c r="P350" i="14" a="1"/>
  <c r="P350" i="14" s="1"/>
  <c r="O350" i="14" a="1"/>
  <c r="O350" i="14" s="1"/>
  <c r="N350" i="14" a="1"/>
  <c r="N350" i="14" s="1"/>
  <c r="M350" i="14" a="1"/>
  <c r="M350" i="14" s="1"/>
  <c r="L350" i="14" a="1"/>
  <c r="L350" i="14" s="1"/>
  <c r="K350" i="14" a="1"/>
  <c r="K350" i="14" s="1"/>
  <c r="J350" i="14" a="1"/>
  <c r="J350" i="14" s="1"/>
  <c r="I350" i="14" a="1"/>
  <c r="I350" i="14" s="1"/>
  <c r="H350" i="14" a="1"/>
  <c r="H350" i="14" s="1"/>
  <c r="G350" i="14" a="1"/>
  <c r="G350" i="14" s="1"/>
  <c r="Q349" i="14" a="1"/>
  <c r="Q349" i="14" s="1"/>
  <c r="P349" i="14" a="1"/>
  <c r="P349" i="14" s="1"/>
  <c r="O349" i="14" a="1"/>
  <c r="O349" i="14" s="1"/>
  <c r="N349" i="14" a="1"/>
  <c r="N349" i="14" s="1"/>
  <c r="M349" i="14" a="1"/>
  <c r="M349" i="14" s="1"/>
  <c r="L349" i="14" a="1"/>
  <c r="L349" i="14" s="1"/>
  <c r="K349" i="14" a="1"/>
  <c r="K349" i="14" s="1"/>
  <c r="J349" i="14" a="1"/>
  <c r="J349" i="14" s="1"/>
  <c r="I349" i="14" a="1"/>
  <c r="I349" i="14" s="1"/>
  <c r="H349" i="14" a="1"/>
  <c r="H349" i="14" s="1"/>
  <c r="G349" i="14" a="1"/>
  <c r="G349" i="14" s="1"/>
  <c r="Q348" i="14" a="1"/>
  <c r="Q348" i="14" s="1"/>
  <c r="P348" i="14" a="1"/>
  <c r="P348" i="14" s="1"/>
  <c r="O348" i="14" a="1"/>
  <c r="O348" i="14" s="1"/>
  <c r="N348" i="14" a="1"/>
  <c r="N348" i="14" s="1"/>
  <c r="M348" i="14" a="1"/>
  <c r="M348" i="14" s="1"/>
  <c r="L348" i="14" a="1"/>
  <c r="L348" i="14" s="1"/>
  <c r="K348" i="14" a="1"/>
  <c r="K348" i="14" s="1"/>
  <c r="J348" i="14" a="1"/>
  <c r="J348" i="14" s="1"/>
  <c r="I348" i="14" a="1"/>
  <c r="I348" i="14" s="1"/>
  <c r="H348" i="14" a="1"/>
  <c r="H348" i="14" s="1"/>
  <c r="G348" i="14" a="1"/>
  <c r="G348" i="14" s="1"/>
  <c r="Q347" i="14" a="1"/>
  <c r="Q347" i="14" s="1"/>
  <c r="P347" i="14" a="1"/>
  <c r="P347" i="14" s="1"/>
  <c r="O347" i="14" a="1"/>
  <c r="O347" i="14" s="1"/>
  <c r="N347" i="14" a="1"/>
  <c r="N347" i="14" s="1"/>
  <c r="M347" i="14" a="1"/>
  <c r="M347" i="14" s="1"/>
  <c r="L347" i="14" a="1"/>
  <c r="L347" i="14" s="1"/>
  <c r="K347" i="14" a="1"/>
  <c r="K347" i="14" s="1"/>
  <c r="J347" i="14" a="1"/>
  <c r="J347" i="14" s="1"/>
  <c r="I347" i="14" a="1"/>
  <c r="I347" i="14" s="1"/>
  <c r="H347" i="14" a="1"/>
  <c r="H347" i="14" s="1"/>
  <c r="G347" i="14" a="1"/>
  <c r="G347" i="14" s="1"/>
  <c r="Q346" i="14" a="1"/>
  <c r="Q346" i="14" s="1"/>
  <c r="P346" i="14" a="1"/>
  <c r="P346" i="14" s="1"/>
  <c r="O346" i="14" a="1"/>
  <c r="O346" i="14" s="1"/>
  <c r="N346" i="14" a="1"/>
  <c r="N346" i="14" s="1"/>
  <c r="M346" i="14" a="1"/>
  <c r="M346" i="14" s="1"/>
  <c r="L346" i="14" a="1"/>
  <c r="L346" i="14" s="1"/>
  <c r="K346" i="14" a="1"/>
  <c r="K346" i="14" s="1"/>
  <c r="J346" i="14" a="1"/>
  <c r="J346" i="14" s="1"/>
  <c r="I346" i="14" a="1"/>
  <c r="I346" i="14" s="1"/>
  <c r="H346" i="14" a="1"/>
  <c r="H346" i="14" s="1"/>
  <c r="G346" i="14" a="1"/>
  <c r="G346" i="14" s="1"/>
  <c r="Q345" i="14" a="1"/>
  <c r="Q345" i="14" s="1"/>
  <c r="P345" i="14" a="1"/>
  <c r="P345" i="14" s="1"/>
  <c r="O345" i="14" a="1"/>
  <c r="O345" i="14" s="1"/>
  <c r="N345" i="14" a="1"/>
  <c r="N345" i="14" s="1"/>
  <c r="M345" i="14" a="1"/>
  <c r="M345" i="14" s="1"/>
  <c r="K345" i="14" a="1"/>
  <c r="K345" i="14" s="1"/>
  <c r="J345" i="14" a="1"/>
  <c r="J345" i="14" s="1"/>
  <c r="I345" i="14" a="1"/>
  <c r="I345" i="14" s="1"/>
  <c r="H345" i="14" a="1"/>
  <c r="H345" i="14" s="1"/>
  <c r="G345" i="14" a="1"/>
  <c r="G345" i="14" s="1"/>
  <c r="Q344" i="14" a="1"/>
  <c r="Q344" i="14" s="1"/>
  <c r="P344" i="14" a="1"/>
  <c r="P344" i="14" s="1"/>
  <c r="O344" i="14" a="1"/>
  <c r="O344" i="14" s="1"/>
  <c r="N344" i="14" a="1"/>
  <c r="N344" i="14" s="1"/>
  <c r="M344" i="14" a="1"/>
  <c r="M344" i="14" s="1"/>
  <c r="K344" i="14" a="1"/>
  <c r="K344" i="14" s="1"/>
  <c r="J344" i="14" a="1"/>
  <c r="J344" i="14" s="1"/>
  <c r="I344" i="14" a="1"/>
  <c r="I344" i="14" s="1"/>
  <c r="H344" i="14" a="1"/>
  <c r="H344" i="14" s="1"/>
  <c r="G344" i="14" a="1"/>
  <c r="G344" i="14" s="1"/>
  <c r="Q343" i="14" a="1"/>
  <c r="Q343" i="14" s="1"/>
  <c r="P343" i="14" a="1"/>
  <c r="P343" i="14" s="1"/>
  <c r="O343" i="14" a="1"/>
  <c r="O343" i="14" s="1"/>
  <c r="N343" i="14" a="1"/>
  <c r="N343" i="14" s="1"/>
  <c r="M343" i="14" a="1"/>
  <c r="M343" i="14" s="1"/>
  <c r="K343" i="14" a="1"/>
  <c r="K343" i="14" s="1"/>
  <c r="J343" i="14" a="1"/>
  <c r="J343" i="14" s="1"/>
  <c r="I343" i="14" a="1"/>
  <c r="I343" i="14" s="1"/>
  <c r="H343" i="14" a="1"/>
  <c r="H343" i="14" s="1"/>
  <c r="G343" i="14" a="1"/>
  <c r="G343" i="14" s="1"/>
  <c r="F447" i="14" l="1" a="1"/>
  <c r="F447" i="14" s="1"/>
  <c r="F441" i="14" a="1"/>
  <c r="F441" i="14" s="1"/>
  <c r="F440" i="14" a="1"/>
  <c r="F440" i="14" s="1"/>
  <c r="F439" i="14" a="1"/>
  <c r="F439" i="14" s="1"/>
  <c r="F433" i="14" a="1"/>
  <c r="F433" i="14" s="1"/>
  <c r="F432" i="14" a="1"/>
  <c r="F432" i="14" s="1"/>
  <c r="F431" i="14" a="1"/>
  <c r="F431" i="14" s="1"/>
  <c r="F405" i="14" a="1"/>
  <c r="F405" i="14" s="1"/>
  <c r="F404" i="14" a="1"/>
  <c r="F404" i="14" s="1"/>
  <c r="F397" i="14" a="1"/>
  <c r="F397" i="14" s="1"/>
  <c r="F396" i="14" a="1"/>
  <c r="F396" i="14" s="1"/>
  <c r="F389" i="14" a="1"/>
  <c r="F389" i="14" s="1"/>
  <c r="F388" i="14" a="1"/>
  <c r="F388" i="14" s="1"/>
  <c r="F384" i="14" a="1"/>
  <c r="F384" i="14" s="1"/>
  <c r="F382" i="14" a="1"/>
  <c r="F382" i="14" s="1"/>
  <c r="F381" i="14" a="1"/>
  <c r="F381" i="14" s="1"/>
  <c r="F362" i="14" a="1"/>
  <c r="F362" i="14" s="1"/>
  <c r="F359" i="14" a="1"/>
  <c r="F359" i="14" s="1"/>
  <c r="F355" i="14" a="1"/>
  <c r="F355" i="14" s="1"/>
  <c r="F351" i="14" a="1"/>
  <c r="F351" i="14" s="1"/>
  <c r="F347" i="14" a="1"/>
  <c r="F347" i="14" s="1"/>
  <c r="F346" i="14" l="1" a="1"/>
  <c r="F346" i="14" s="1"/>
  <c r="F350" i="14" a="1"/>
  <c r="F350" i="14" s="1"/>
  <c r="F354" i="14" a="1"/>
  <c r="F354" i="14" s="1"/>
  <c r="F358" i="14" a="1"/>
  <c r="F358" i="14" s="1"/>
  <c r="F349" i="14" a="1"/>
  <c r="F349" i="14" s="1"/>
  <c r="F357" i="14" a="1"/>
  <c r="F357" i="14" s="1"/>
  <c r="F365" i="14" a="1"/>
  <c r="F365" i="14" s="1"/>
  <c r="F367" i="14" a="1"/>
  <c r="F367" i="14" s="1"/>
  <c r="F369" i="14" a="1"/>
  <c r="F369" i="14" s="1"/>
  <c r="F370" i="14" a="1"/>
  <c r="F370" i="14" s="1"/>
  <c r="F372" i="14" a="1"/>
  <c r="F372" i="14" s="1"/>
  <c r="F374" i="14" a="1"/>
  <c r="F374" i="14" s="1"/>
  <c r="F375" i="14" a="1"/>
  <c r="F375" i="14" s="1"/>
  <c r="F376" i="14" a="1"/>
  <c r="F376" i="14" s="1"/>
  <c r="F377" i="14" a="1"/>
  <c r="F377" i="14" s="1"/>
  <c r="F378" i="14" a="1"/>
  <c r="F378" i="14" s="1"/>
  <c r="F379" i="14" a="1"/>
  <c r="F379" i="14" s="1"/>
  <c r="F380" i="14" a="1"/>
  <c r="F380" i="14" s="1"/>
  <c r="F353" i="14" a="1"/>
  <c r="F353" i="14" s="1"/>
  <c r="F361" i="14" a="1"/>
  <c r="F361" i="14" s="1"/>
  <c r="F366" i="14" a="1"/>
  <c r="F366" i="14" s="1"/>
  <c r="F368" i="14" a="1"/>
  <c r="F368" i="14" s="1"/>
  <c r="F371" i="14" a="1"/>
  <c r="F371" i="14" s="1"/>
  <c r="F373" i="14" a="1"/>
  <c r="F373" i="14" s="1"/>
  <c r="F348" i="14" a="1"/>
  <c r="F348" i="14" s="1"/>
  <c r="F386" i="14" a="1"/>
  <c r="F386" i="14" s="1"/>
  <c r="F387" i="14" a="1"/>
  <c r="F387" i="14" s="1"/>
  <c r="F394" i="14" a="1"/>
  <c r="F394" i="14" s="1"/>
  <c r="F395" i="14" a="1"/>
  <c r="F395" i="14" s="1"/>
  <c r="F402" i="14" a="1"/>
  <c r="F402" i="14" s="1"/>
  <c r="F403" i="14" a="1"/>
  <c r="F403" i="14" s="1"/>
  <c r="F383" i="14" a="1"/>
  <c r="F383" i="14" s="1"/>
  <c r="F392" i="14" a="1"/>
  <c r="F392" i="14" s="1"/>
  <c r="F393" i="14" a="1"/>
  <c r="F393" i="14" s="1"/>
  <c r="F400" i="14" a="1"/>
  <c r="F400" i="14" s="1"/>
  <c r="F401" i="14" a="1"/>
  <c r="F401" i="14" s="1"/>
  <c r="F390" i="14" a="1"/>
  <c r="F390" i="14" s="1"/>
  <c r="F391" i="14" a="1"/>
  <c r="F391" i="14" s="1"/>
  <c r="F398" i="14" a="1"/>
  <c r="F398" i="14" s="1"/>
  <c r="F399" i="14" a="1"/>
  <c r="F399" i="14" s="1"/>
  <c r="F430" i="14" a="1"/>
  <c r="F430" i="14" s="1"/>
  <c r="F435" i="14" a="1"/>
  <c r="F435" i="14" s="1"/>
  <c r="F437" i="14" a="1"/>
  <c r="F437" i="14" s="1"/>
  <c r="F428" i="14" a="1"/>
  <c r="F428" i="14" s="1"/>
  <c r="F443" i="14" a="1"/>
  <c r="F443" i="14" s="1"/>
  <c r="F445" i="14" a="1"/>
  <c r="F445" i="14" s="1"/>
  <c r="F429" i="14" a="1"/>
  <c r="F429" i="14" s="1"/>
  <c r="F434" i="14" a="1"/>
  <c r="F434" i="14" s="1"/>
  <c r="F442" i="14" a="1"/>
  <c r="F442" i="14" s="1"/>
  <c r="F436" i="14" a="1"/>
  <c r="F436" i="14" s="1"/>
  <c r="F444" i="14" a="1"/>
  <c r="F444" i="14" s="1"/>
  <c r="F438" i="14" a="1"/>
  <c r="F438" i="14" s="1"/>
  <c r="F446" i="14" a="1"/>
  <c r="F446" i="14" s="1"/>
  <c r="P252" i="3"/>
  <c r="M68" i="10" s="1"/>
  <c r="P251" i="3"/>
  <c r="M67" i="10" s="1"/>
  <c r="P250" i="3"/>
  <c r="P249" i="3"/>
  <c r="P248" i="3"/>
  <c r="P247" i="3"/>
  <c r="P246" i="3"/>
  <c r="P245" i="3"/>
  <c r="P244" i="3"/>
  <c r="P243" i="3"/>
  <c r="P242" i="3"/>
  <c r="P241" i="3"/>
  <c r="P240" i="3"/>
  <c r="P239" i="3"/>
  <c r="M70" i="10" s="1"/>
  <c r="P238" i="3"/>
  <c r="P237" i="3"/>
  <c r="P236" i="3"/>
  <c r="P235" i="3"/>
  <c r="P234" i="3"/>
  <c r="M62" i="10" s="1"/>
  <c r="P233" i="3"/>
  <c r="P232" i="3"/>
  <c r="P231" i="3"/>
  <c r="P230" i="3"/>
  <c r="P229" i="3"/>
  <c r="M61" i="10" s="1"/>
  <c r="P228" i="3"/>
  <c r="P227" i="3"/>
  <c r="P226" i="3"/>
  <c r="P225" i="3"/>
  <c r="P224" i="3"/>
  <c r="M60" i="10" s="1"/>
  <c r="P223" i="3"/>
  <c r="P222" i="3"/>
  <c r="P221" i="3"/>
  <c r="P220" i="3"/>
  <c r="P219" i="3"/>
  <c r="M57" i="10" s="1"/>
  <c r="P218" i="3"/>
  <c r="P217" i="3"/>
  <c r="P216" i="3"/>
  <c r="P215" i="3"/>
  <c r="M54" i="10" s="1"/>
  <c r="P214" i="3"/>
  <c r="P213" i="3"/>
  <c r="P212" i="3"/>
  <c r="P211" i="3"/>
  <c r="M53" i="10" s="1"/>
  <c r="P210" i="3"/>
  <c r="P209" i="3"/>
  <c r="P208" i="3"/>
  <c r="P207" i="3"/>
  <c r="P206" i="3"/>
  <c r="P205" i="3"/>
  <c r="P204" i="3"/>
  <c r="P203" i="3"/>
  <c r="P202" i="3"/>
  <c r="P201" i="3"/>
  <c r="P200" i="3"/>
  <c r="P199" i="3"/>
  <c r="M52" i="10" s="1"/>
  <c r="P198" i="3"/>
  <c r="P197" i="3"/>
  <c r="P196" i="3"/>
  <c r="P195" i="3"/>
  <c r="P194" i="3"/>
  <c r="P193" i="3"/>
  <c r="P192" i="3"/>
  <c r="P191" i="3"/>
  <c r="P190" i="3"/>
  <c r="P189" i="3"/>
  <c r="P188" i="3"/>
  <c r="P187" i="3"/>
  <c r="M51" i="10" s="1"/>
  <c r="P186" i="3"/>
  <c r="P185" i="3"/>
  <c r="P184" i="3"/>
  <c r="P183" i="3"/>
  <c r="M48" i="10" s="1"/>
  <c r="P182" i="3"/>
  <c r="P181" i="3"/>
  <c r="P180" i="3"/>
  <c r="P179" i="3"/>
  <c r="M47" i="10" s="1"/>
  <c r="P178" i="3"/>
  <c r="P177" i="3"/>
  <c r="P176" i="3"/>
  <c r="P175" i="3"/>
  <c r="P174" i="3"/>
  <c r="P173" i="3"/>
  <c r="P172" i="3"/>
  <c r="P171" i="3"/>
  <c r="P170" i="3"/>
  <c r="P169" i="3"/>
  <c r="P168" i="3"/>
  <c r="P167" i="3"/>
  <c r="M42" i="10" s="1"/>
  <c r="P166" i="3"/>
  <c r="P165" i="3"/>
  <c r="P164" i="3"/>
  <c r="P163" i="3"/>
  <c r="P162" i="3"/>
  <c r="P161" i="3"/>
  <c r="P160" i="3"/>
  <c r="P159" i="3"/>
  <c r="P158" i="3"/>
  <c r="P157" i="3"/>
  <c r="P156" i="3"/>
  <c r="P155" i="3"/>
  <c r="M41" i="10" s="1"/>
  <c r="P154" i="3"/>
  <c r="M38" i="10" s="1"/>
  <c r="P153" i="3"/>
  <c r="P152" i="3"/>
  <c r="P151" i="3"/>
  <c r="P150" i="3"/>
  <c r="P149" i="3"/>
  <c r="P148" i="3"/>
  <c r="P147" i="3"/>
  <c r="P146" i="3"/>
  <c r="P145" i="3"/>
  <c r="P144" i="3"/>
  <c r="P143" i="3"/>
  <c r="P142" i="3"/>
  <c r="M37" i="10" s="1"/>
  <c r="P141" i="3"/>
  <c r="P140" i="3"/>
  <c r="P139" i="3"/>
  <c r="P138" i="3"/>
  <c r="P137" i="3"/>
  <c r="P136" i="3"/>
  <c r="P135" i="3"/>
  <c r="P134" i="3"/>
  <c r="P133" i="3"/>
  <c r="P132" i="3"/>
  <c r="P131" i="3"/>
  <c r="P130" i="3"/>
  <c r="M36" i="10" s="1"/>
  <c r="P129" i="3"/>
  <c r="P128" i="3"/>
  <c r="P127" i="3"/>
  <c r="P126" i="3"/>
  <c r="P125" i="3"/>
  <c r="P124" i="3"/>
  <c r="P123" i="3"/>
  <c r="P122" i="3"/>
  <c r="P121" i="3"/>
  <c r="P120" i="3"/>
  <c r="P119" i="3"/>
  <c r="P118" i="3"/>
  <c r="M35" i="10" s="1"/>
  <c r="P117" i="3"/>
  <c r="P116" i="3"/>
  <c r="P115" i="3"/>
  <c r="P114" i="3"/>
  <c r="M34" i="10" s="1"/>
  <c r="P113" i="3"/>
  <c r="P112" i="3"/>
  <c r="P111" i="3"/>
  <c r="P110" i="3"/>
  <c r="M33" i="10" s="1"/>
  <c r="P109" i="3"/>
  <c r="P108" i="3"/>
  <c r="P107" i="3"/>
  <c r="P106" i="3"/>
  <c r="P105" i="3"/>
  <c r="P104" i="3"/>
  <c r="P103" i="3"/>
  <c r="P102" i="3"/>
  <c r="P101" i="3"/>
  <c r="P100" i="3"/>
  <c r="M32" i="10" s="1"/>
  <c r="P99" i="3"/>
  <c r="P98" i="3"/>
  <c r="P97" i="3"/>
  <c r="P96" i="3"/>
  <c r="P95" i="3"/>
  <c r="M31" i="10" s="1"/>
  <c r="P94" i="3"/>
  <c r="P93" i="3"/>
  <c r="P92" i="3"/>
  <c r="P91" i="3"/>
  <c r="P90" i="3"/>
  <c r="M30" i="10" s="1"/>
  <c r="P89" i="3"/>
  <c r="P88" i="3"/>
  <c r="P87" i="3"/>
  <c r="P86" i="3"/>
  <c r="P85" i="3"/>
  <c r="M29" i="10" s="1"/>
  <c r="P84" i="3"/>
  <c r="P83" i="3"/>
  <c r="P82" i="3"/>
  <c r="P81" i="3"/>
  <c r="M28" i="10" s="1"/>
  <c r="P80" i="3"/>
  <c r="P79" i="3"/>
  <c r="P78" i="3"/>
  <c r="P77" i="3"/>
  <c r="M27" i="10" s="1"/>
  <c r="P76" i="3"/>
  <c r="P75" i="3"/>
  <c r="P74" i="3"/>
  <c r="P73" i="3"/>
  <c r="M26" i="10" s="1"/>
  <c r="P72" i="3"/>
  <c r="P71" i="3"/>
  <c r="P70" i="3"/>
  <c r="P69" i="3"/>
  <c r="M25" i="10" s="1"/>
  <c r="P68" i="3"/>
  <c r="P67" i="3"/>
  <c r="P66" i="3"/>
  <c r="P65" i="3"/>
  <c r="P64" i="3"/>
  <c r="M24" i="10" s="1"/>
  <c r="P63" i="3"/>
  <c r="P62" i="3"/>
  <c r="P61" i="3"/>
  <c r="P60" i="3"/>
  <c r="P59" i="3"/>
  <c r="M23" i="10" s="1"/>
  <c r="P58" i="3"/>
  <c r="P57" i="3"/>
  <c r="P56" i="3"/>
  <c r="P55" i="3"/>
  <c r="P54" i="3"/>
  <c r="M22" i="10" s="1"/>
  <c r="P53" i="3"/>
  <c r="P52" i="3"/>
  <c r="P51" i="3"/>
  <c r="P50" i="3"/>
  <c r="M21" i="10" s="1"/>
  <c r="P49" i="3"/>
  <c r="M18" i="10" s="1"/>
  <c r="P48" i="3"/>
  <c r="P47" i="3"/>
  <c r="P46" i="3"/>
  <c r="P45" i="3"/>
  <c r="M17" i="10" s="1"/>
  <c r="P44" i="3"/>
  <c r="P43" i="3"/>
  <c r="P42" i="3"/>
  <c r="P41" i="3"/>
  <c r="M16" i="10" s="1"/>
  <c r="P40" i="3"/>
  <c r="P39" i="3"/>
  <c r="P38" i="3"/>
  <c r="P37" i="3"/>
  <c r="P36" i="3"/>
  <c r="P35" i="3"/>
  <c r="P34" i="3"/>
  <c r="P33" i="3"/>
  <c r="P32" i="3"/>
  <c r="P31" i="3"/>
  <c r="M15" i="10" s="1"/>
  <c r="P30" i="3"/>
  <c r="P29" i="3"/>
  <c r="P28" i="3"/>
  <c r="P27" i="3"/>
  <c r="M14" i="10" s="1"/>
  <c r="P26" i="3"/>
  <c r="P25" i="3"/>
  <c r="P24" i="3"/>
  <c r="P23" i="3"/>
  <c r="M13" i="10" s="1"/>
  <c r="P22" i="3"/>
  <c r="P21" i="3"/>
  <c r="P20" i="3"/>
  <c r="P19" i="3"/>
  <c r="M12" i="10" s="1"/>
  <c r="P18" i="3"/>
  <c r="P17" i="3"/>
  <c r="P16" i="3"/>
  <c r="P15" i="3"/>
  <c r="M11" i="10" s="1"/>
  <c r="P14" i="3"/>
  <c r="P13" i="3"/>
  <c r="P12" i="3"/>
  <c r="P11" i="3"/>
  <c r="M10" i="10" s="1"/>
  <c r="P10" i="3"/>
  <c r="P9" i="3"/>
  <c r="P8" i="3"/>
  <c r="P7" i="3"/>
  <c r="M7" i="10" s="1"/>
  <c r="O252" i="3"/>
  <c r="L68" i="10" s="1"/>
  <c r="O251" i="3"/>
  <c r="L67" i="10" s="1"/>
  <c r="O250" i="3"/>
  <c r="O249" i="3"/>
  <c r="O248" i="3"/>
  <c r="O247" i="3"/>
  <c r="O246" i="3"/>
  <c r="O245" i="3"/>
  <c r="O244" i="3"/>
  <c r="O243" i="3"/>
  <c r="O242" i="3"/>
  <c r="O241" i="3"/>
  <c r="O240" i="3"/>
  <c r="O239" i="3"/>
  <c r="L70" i="10" s="1"/>
  <c r="O238" i="3"/>
  <c r="O237" i="3"/>
  <c r="O236" i="3"/>
  <c r="O235" i="3"/>
  <c r="O234" i="3"/>
  <c r="L62" i="10" s="1"/>
  <c r="O233" i="3"/>
  <c r="O232" i="3"/>
  <c r="O231" i="3"/>
  <c r="O230" i="3"/>
  <c r="O229" i="3"/>
  <c r="L61" i="10" s="1"/>
  <c r="O228" i="3"/>
  <c r="O227" i="3"/>
  <c r="O226" i="3"/>
  <c r="O225" i="3"/>
  <c r="O224" i="3"/>
  <c r="L60" i="10" s="1"/>
  <c r="O223" i="3"/>
  <c r="O222" i="3"/>
  <c r="O221" i="3"/>
  <c r="O220" i="3"/>
  <c r="O219" i="3"/>
  <c r="L57" i="10" s="1"/>
  <c r="O218" i="3"/>
  <c r="O217" i="3"/>
  <c r="O216" i="3"/>
  <c r="O215" i="3"/>
  <c r="L54" i="10" s="1"/>
  <c r="O214" i="3"/>
  <c r="O213" i="3"/>
  <c r="O212" i="3"/>
  <c r="O211" i="3"/>
  <c r="L53" i="10" s="1"/>
  <c r="O210" i="3"/>
  <c r="O209" i="3"/>
  <c r="O208" i="3"/>
  <c r="O207" i="3"/>
  <c r="O206" i="3"/>
  <c r="O205" i="3"/>
  <c r="O204" i="3"/>
  <c r="O203" i="3"/>
  <c r="O202" i="3"/>
  <c r="O201" i="3"/>
  <c r="O200" i="3"/>
  <c r="O199" i="3"/>
  <c r="L52" i="10" s="1"/>
  <c r="O198" i="3"/>
  <c r="O197" i="3"/>
  <c r="O196" i="3"/>
  <c r="O195" i="3"/>
  <c r="O194" i="3"/>
  <c r="O193" i="3"/>
  <c r="O192" i="3"/>
  <c r="O191" i="3"/>
  <c r="O190" i="3"/>
  <c r="O189" i="3"/>
  <c r="O188" i="3"/>
  <c r="O187" i="3"/>
  <c r="L51" i="10" s="1"/>
  <c r="O186" i="3"/>
  <c r="O185" i="3"/>
  <c r="O184" i="3"/>
  <c r="O183" i="3"/>
  <c r="L48" i="10" s="1"/>
  <c r="O182" i="3"/>
  <c r="O181" i="3"/>
  <c r="O180" i="3"/>
  <c r="O179" i="3"/>
  <c r="L47" i="10" s="1"/>
  <c r="O178" i="3"/>
  <c r="O177" i="3"/>
  <c r="O176" i="3"/>
  <c r="O175" i="3"/>
  <c r="O174" i="3"/>
  <c r="O173" i="3"/>
  <c r="O172" i="3"/>
  <c r="O171" i="3"/>
  <c r="O170" i="3"/>
  <c r="O169" i="3"/>
  <c r="O168" i="3"/>
  <c r="O167" i="3"/>
  <c r="L42" i="10" s="1"/>
  <c r="O166" i="3"/>
  <c r="O165" i="3"/>
  <c r="O164" i="3"/>
  <c r="O163" i="3"/>
  <c r="O162" i="3"/>
  <c r="O161" i="3"/>
  <c r="O160" i="3"/>
  <c r="O159" i="3"/>
  <c r="O158" i="3"/>
  <c r="O157" i="3"/>
  <c r="O156" i="3"/>
  <c r="O155" i="3"/>
  <c r="L41" i="10" s="1"/>
  <c r="O154" i="3"/>
  <c r="L38" i="10" s="1"/>
  <c r="O153" i="3"/>
  <c r="O152" i="3"/>
  <c r="O151" i="3"/>
  <c r="O150" i="3"/>
  <c r="O149" i="3"/>
  <c r="O148" i="3"/>
  <c r="O147" i="3"/>
  <c r="O146" i="3"/>
  <c r="O145" i="3"/>
  <c r="O144" i="3"/>
  <c r="O143" i="3"/>
  <c r="O142" i="3"/>
  <c r="L37" i="10" s="1"/>
  <c r="O141" i="3"/>
  <c r="O140" i="3"/>
  <c r="O139" i="3"/>
  <c r="O138" i="3"/>
  <c r="O137" i="3"/>
  <c r="O136" i="3"/>
  <c r="O135" i="3"/>
  <c r="O134" i="3"/>
  <c r="O133" i="3"/>
  <c r="O132" i="3"/>
  <c r="O131" i="3"/>
  <c r="O130" i="3"/>
  <c r="L36" i="10" s="1"/>
  <c r="O129" i="3"/>
  <c r="O128" i="3"/>
  <c r="O127" i="3"/>
  <c r="O126" i="3"/>
  <c r="O125" i="3"/>
  <c r="O124" i="3"/>
  <c r="O123" i="3"/>
  <c r="O122" i="3"/>
  <c r="O121" i="3"/>
  <c r="O120" i="3"/>
  <c r="O119" i="3"/>
  <c r="O118" i="3"/>
  <c r="L35" i="10" s="1"/>
  <c r="O117" i="3"/>
  <c r="O116" i="3"/>
  <c r="O115" i="3"/>
  <c r="O114" i="3"/>
  <c r="L34" i="10" s="1"/>
  <c r="O113" i="3"/>
  <c r="O112" i="3"/>
  <c r="O111" i="3"/>
  <c r="O110" i="3"/>
  <c r="L33" i="10" s="1"/>
  <c r="O109" i="3"/>
  <c r="O108" i="3"/>
  <c r="O107" i="3"/>
  <c r="O106" i="3"/>
  <c r="O105" i="3"/>
  <c r="O104" i="3"/>
  <c r="O103" i="3"/>
  <c r="O102" i="3"/>
  <c r="O101" i="3"/>
  <c r="O100" i="3"/>
  <c r="L32" i="10" s="1"/>
  <c r="O99" i="3"/>
  <c r="O98" i="3"/>
  <c r="O97" i="3"/>
  <c r="O96" i="3"/>
  <c r="O95" i="3"/>
  <c r="L31" i="10" s="1"/>
  <c r="O94" i="3"/>
  <c r="O93" i="3"/>
  <c r="O92" i="3"/>
  <c r="O91" i="3"/>
  <c r="O90" i="3"/>
  <c r="L30" i="10" s="1"/>
  <c r="O89" i="3"/>
  <c r="O88" i="3"/>
  <c r="O87" i="3"/>
  <c r="O86" i="3"/>
  <c r="O85" i="3"/>
  <c r="L29" i="10" s="1"/>
  <c r="O84" i="3"/>
  <c r="O83" i="3"/>
  <c r="O82" i="3"/>
  <c r="O81" i="3"/>
  <c r="L28" i="10" s="1"/>
  <c r="O80" i="3"/>
  <c r="O79" i="3"/>
  <c r="O78" i="3"/>
  <c r="O77" i="3"/>
  <c r="L27" i="10" s="1"/>
  <c r="O76" i="3"/>
  <c r="O75" i="3"/>
  <c r="O74" i="3"/>
  <c r="O73" i="3"/>
  <c r="L26" i="10" s="1"/>
  <c r="O72" i="3"/>
  <c r="O71" i="3"/>
  <c r="O70" i="3"/>
  <c r="O69" i="3"/>
  <c r="L25" i="10" s="1"/>
  <c r="O68" i="3"/>
  <c r="O67" i="3"/>
  <c r="O66" i="3"/>
  <c r="O65" i="3"/>
  <c r="O64" i="3"/>
  <c r="L24" i="10" s="1"/>
  <c r="O63" i="3"/>
  <c r="O62" i="3"/>
  <c r="O61" i="3"/>
  <c r="O60" i="3"/>
  <c r="O59" i="3"/>
  <c r="L23" i="10" s="1"/>
  <c r="O58" i="3"/>
  <c r="O57" i="3"/>
  <c r="O56" i="3"/>
  <c r="O55" i="3"/>
  <c r="O54" i="3"/>
  <c r="L22" i="10" s="1"/>
  <c r="O53" i="3"/>
  <c r="O52" i="3"/>
  <c r="O51" i="3"/>
  <c r="O50" i="3"/>
  <c r="L21" i="10" s="1"/>
  <c r="O49" i="3"/>
  <c r="L18" i="10" s="1"/>
  <c r="O48" i="3"/>
  <c r="O47" i="3"/>
  <c r="O46" i="3"/>
  <c r="O45" i="3"/>
  <c r="L17" i="10" s="1"/>
  <c r="O44" i="3"/>
  <c r="O43" i="3"/>
  <c r="O42" i="3"/>
  <c r="O41" i="3"/>
  <c r="L16" i="10" s="1"/>
  <c r="O40" i="3"/>
  <c r="O39" i="3"/>
  <c r="O38" i="3"/>
  <c r="O37" i="3"/>
  <c r="O36" i="3"/>
  <c r="O35" i="3"/>
  <c r="O34" i="3"/>
  <c r="O33" i="3"/>
  <c r="O32" i="3"/>
  <c r="O31" i="3"/>
  <c r="L15" i="10" s="1"/>
  <c r="O30" i="3"/>
  <c r="O29" i="3"/>
  <c r="O28" i="3"/>
  <c r="O27" i="3"/>
  <c r="L14" i="10" s="1"/>
  <c r="O26" i="3"/>
  <c r="O25" i="3"/>
  <c r="O24" i="3"/>
  <c r="O23" i="3"/>
  <c r="L13" i="10" s="1"/>
  <c r="O22" i="3"/>
  <c r="O21" i="3"/>
  <c r="O20" i="3"/>
  <c r="O19" i="3"/>
  <c r="L12" i="10" s="1"/>
  <c r="O18" i="3"/>
  <c r="O17" i="3"/>
  <c r="O16" i="3"/>
  <c r="O15" i="3"/>
  <c r="L11" i="10" s="1"/>
  <c r="O14" i="3"/>
  <c r="O13" i="3"/>
  <c r="O12" i="3"/>
  <c r="O11" i="3"/>
  <c r="L10" i="10" s="1"/>
  <c r="O10" i="3"/>
  <c r="O9" i="3"/>
  <c r="O8" i="3"/>
  <c r="O7" i="3"/>
  <c r="L7" i="10" s="1"/>
  <c r="N252" i="3"/>
  <c r="K68" i="10" s="1"/>
  <c r="N251" i="3"/>
  <c r="K67" i="10" s="1"/>
  <c r="N250" i="3"/>
  <c r="N249" i="3"/>
  <c r="N248" i="3"/>
  <c r="N247" i="3"/>
  <c r="N246" i="3"/>
  <c r="N245" i="3"/>
  <c r="N244" i="3"/>
  <c r="N243" i="3"/>
  <c r="N242" i="3"/>
  <c r="N241" i="3"/>
  <c r="N240" i="3"/>
  <c r="N239" i="3"/>
  <c r="K70" i="10" s="1"/>
  <c r="N238" i="3"/>
  <c r="N237" i="3"/>
  <c r="N236" i="3"/>
  <c r="N235" i="3"/>
  <c r="N234" i="3"/>
  <c r="K62" i="10" s="1"/>
  <c r="N233" i="3"/>
  <c r="N232" i="3"/>
  <c r="N231" i="3"/>
  <c r="N230" i="3"/>
  <c r="N229" i="3"/>
  <c r="K61" i="10" s="1"/>
  <c r="N228" i="3"/>
  <c r="N227" i="3"/>
  <c r="N226" i="3"/>
  <c r="N225" i="3"/>
  <c r="N224" i="3"/>
  <c r="K60" i="10" s="1"/>
  <c r="N223" i="3"/>
  <c r="N222" i="3"/>
  <c r="N221" i="3"/>
  <c r="N220" i="3"/>
  <c r="N219" i="3"/>
  <c r="K57" i="10" s="1"/>
  <c r="N218" i="3"/>
  <c r="N217" i="3"/>
  <c r="N216" i="3"/>
  <c r="N215" i="3"/>
  <c r="K54" i="10" s="1"/>
  <c r="N214" i="3"/>
  <c r="N213" i="3"/>
  <c r="N212" i="3"/>
  <c r="N211" i="3"/>
  <c r="K53" i="10" s="1"/>
  <c r="N210" i="3"/>
  <c r="N209" i="3"/>
  <c r="N208" i="3"/>
  <c r="N207" i="3"/>
  <c r="N206" i="3"/>
  <c r="N205" i="3"/>
  <c r="N204" i="3"/>
  <c r="N203" i="3"/>
  <c r="N202" i="3"/>
  <c r="N201" i="3"/>
  <c r="N200" i="3"/>
  <c r="N199" i="3"/>
  <c r="K52" i="10" s="1"/>
  <c r="N198" i="3"/>
  <c r="N197" i="3"/>
  <c r="N196" i="3"/>
  <c r="N195" i="3"/>
  <c r="N194" i="3"/>
  <c r="N193" i="3"/>
  <c r="N192" i="3"/>
  <c r="N191" i="3"/>
  <c r="N190" i="3"/>
  <c r="N189" i="3"/>
  <c r="N188" i="3"/>
  <c r="N187" i="3"/>
  <c r="K51" i="10" s="1"/>
  <c r="N186" i="3"/>
  <c r="N185" i="3"/>
  <c r="N184" i="3"/>
  <c r="N183" i="3"/>
  <c r="K48" i="10" s="1"/>
  <c r="N182" i="3"/>
  <c r="N181" i="3"/>
  <c r="N180" i="3"/>
  <c r="N179" i="3"/>
  <c r="K47" i="10" s="1"/>
  <c r="N178" i="3"/>
  <c r="N177" i="3"/>
  <c r="N176" i="3"/>
  <c r="N175" i="3"/>
  <c r="N174" i="3"/>
  <c r="N173" i="3"/>
  <c r="N172" i="3"/>
  <c r="N171" i="3"/>
  <c r="N170" i="3"/>
  <c r="N169" i="3"/>
  <c r="N168" i="3"/>
  <c r="N167" i="3"/>
  <c r="K42" i="10" s="1"/>
  <c r="N166" i="3"/>
  <c r="N165" i="3"/>
  <c r="N164" i="3"/>
  <c r="N163" i="3"/>
  <c r="N162" i="3"/>
  <c r="N161" i="3"/>
  <c r="N160" i="3"/>
  <c r="N159" i="3"/>
  <c r="N158" i="3"/>
  <c r="N157" i="3"/>
  <c r="N156" i="3"/>
  <c r="N155" i="3"/>
  <c r="K41" i="10" s="1"/>
  <c r="N154" i="3"/>
  <c r="K38" i="10" s="1"/>
  <c r="N153" i="3"/>
  <c r="N152" i="3"/>
  <c r="N151" i="3"/>
  <c r="N150" i="3"/>
  <c r="N149" i="3"/>
  <c r="N148" i="3"/>
  <c r="N147" i="3"/>
  <c r="N146" i="3"/>
  <c r="N145" i="3"/>
  <c r="N144" i="3"/>
  <c r="N143" i="3"/>
  <c r="N142" i="3"/>
  <c r="K37" i="10" s="1"/>
  <c r="N141" i="3"/>
  <c r="N140" i="3"/>
  <c r="N139" i="3"/>
  <c r="N138" i="3"/>
  <c r="N137" i="3"/>
  <c r="N136" i="3"/>
  <c r="N135" i="3"/>
  <c r="N134" i="3"/>
  <c r="N133" i="3"/>
  <c r="N132" i="3"/>
  <c r="N131" i="3"/>
  <c r="N130" i="3"/>
  <c r="K36" i="10" s="1"/>
  <c r="N129" i="3"/>
  <c r="N128" i="3"/>
  <c r="N127" i="3"/>
  <c r="N126" i="3"/>
  <c r="N125" i="3"/>
  <c r="N124" i="3"/>
  <c r="N123" i="3"/>
  <c r="N122" i="3"/>
  <c r="N121" i="3"/>
  <c r="N120" i="3"/>
  <c r="N119" i="3"/>
  <c r="N118" i="3"/>
  <c r="K35" i="10" s="1"/>
  <c r="N117" i="3"/>
  <c r="N116" i="3"/>
  <c r="N115" i="3"/>
  <c r="N114" i="3"/>
  <c r="K34" i="10" s="1"/>
  <c r="N113" i="3"/>
  <c r="N112" i="3"/>
  <c r="N111" i="3"/>
  <c r="N110" i="3"/>
  <c r="K33" i="10" s="1"/>
  <c r="N109" i="3"/>
  <c r="N108" i="3"/>
  <c r="N107" i="3"/>
  <c r="N106" i="3"/>
  <c r="N105" i="3"/>
  <c r="N104" i="3"/>
  <c r="N103" i="3"/>
  <c r="N102" i="3"/>
  <c r="N101" i="3"/>
  <c r="N100" i="3"/>
  <c r="K32" i="10" s="1"/>
  <c r="N99" i="3"/>
  <c r="N98" i="3"/>
  <c r="N97" i="3"/>
  <c r="N96" i="3"/>
  <c r="N95" i="3"/>
  <c r="K31" i="10" s="1"/>
  <c r="N94" i="3"/>
  <c r="N93" i="3"/>
  <c r="N92" i="3"/>
  <c r="N91" i="3"/>
  <c r="N90" i="3"/>
  <c r="K30" i="10" s="1"/>
  <c r="N89" i="3"/>
  <c r="N88" i="3"/>
  <c r="N87" i="3"/>
  <c r="N86" i="3"/>
  <c r="N85" i="3"/>
  <c r="K29" i="10" s="1"/>
  <c r="N84" i="3"/>
  <c r="N83" i="3"/>
  <c r="N82" i="3"/>
  <c r="N81" i="3"/>
  <c r="K28" i="10" s="1"/>
  <c r="N80" i="3"/>
  <c r="N79" i="3"/>
  <c r="N78" i="3"/>
  <c r="N77" i="3"/>
  <c r="K27" i="10" s="1"/>
  <c r="N76" i="3"/>
  <c r="N75" i="3"/>
  <c r="N74" i="3"/>
  <c r="N73" i="3"/>
  <c r="K26" i="10" s="1"/>
  <c r="N72" i="3"/>
  <c r="N71" i="3"/>
  <c r="N70" i="3"/>
  <c r="N69" i="3"/>
  <c r="K25" i="10" s="1"/>
  <c r="N68" i="3"/>
  <c r="N67" i="3"/>
  <c r="N66" i="3"/>
  <c r="N65" i="3"/>
  <c r="N64" i="3"/>
  <c r="K24" i="10" s="1"/>
  <c r="N63" i="3"/>
  <c r="N62" i="3"/>
  <c r="N61" i="3"/>
  <c r="N60" i="3"/>
  <c r="N59" i="3"/>
  <c r="K23" i="10" s="1"/>
  <c r="N58" i="3"/>
  <c r="N57" i="3"/>
  <c r="N56" i="3"/>
  <c r="N55" i="3"/>
  <c r="N54" i="3"/>
  <c r="K22" i="10" s="1"/>
  <c r="N53" i="3"/>
  <c r="N52" i="3"/>
  <c r="N51" i="3"/>
  <c r="N50" i="3"/>
  <c r="K21" i="10" s="1"/>
  <c r="N49" i="3"/>
  <c r="K18" i="10" s="1"/>
  <c r="N48" i="3"/>
  <c r="N47" i="3"/>
  <c r="N46" i="3"/>
  <c r="N45" i="3"/>
  <c r="K17" i="10" s="1"/>
  <c r="N44" i="3"/>
  <c r="N43" i="3"/>
  <c r="N42" i="3"/>
  <c r="N41" i="3"/>
  <c r="K16" i="10" s="1"/>
  <c r="N40" i="3"/>
  <c r="N39" i="3"/>
  <c r="N38" i="3"/>
  <c r="N37" i="3"/>
  <c r="N36" i="3"/>
  <c r="N35" i="3"/>
  <c r="N34" i="3"/>
  <c r="N33" i="3"/>
  <c r="N32" i="3"/>
  <c r="N31" i="3"/>
  <c r="K15" i="10" s="1"/>
  <c r="N30" i="3"/>
  <c r="N29" i="3"/>
  <c r="N28" i="3"/>
  <c r="N27" i="3"/>
  <c r="K14" i="10" s="1"/>
  <c r="N26" i="3"/>
  <c r="N25" i="3"/>
  <c r="N24" i="3"/>
  <c r="N23" i="3"/>
  <c r="K13" i="10" s="1"/>
  <c r="N22" i="3"/>
  <c r="N21" i="3"/>
  <c r="N20" i="3"/>
  <c r="N19" i="3"/>
  <c r="K12" i="10" s="1"/>
  <c r="N18" i="3"/>
  <c r="N17" i="3"/>
  <c r="N16" i="3"/>
  <c r="N15" i="3"/>
  <c r="K11" i="10" s="1"/>
  <c r="N14" i="3"/>
  <c r="N13" i="3"/>
  <c r="N12" i="3"/>
  <c r="N11" i="3"/>
  <c r="K10" i="10" s="1"/>
  <c r="N10" i="3"/>
  <c r="N9" i="3"/>
  <c r="N8" i="3"/>
  <c r="N7" i="3"/>
  <c r="K7" i="10" s="1"/>
  <c r="F326" i="14" a="1"/>
  <c r="F326" i="14" s="1"/>
  <c r="Q342" i="14" a="1"/>
  <c r="Q342" i="14" s="1"/>
  <c r="Q341" i="14" a="1"/>
  <c r="Q341" i="14" s="1"/>
  <c r="Q340" i="14" a="1"/>
  <c r="Q340" i="14" s="1"/>
  <c r="Q339" i="14" a="1"/>
  <c r="Q339" i="14" s="1"/>
  <c r="Q338" i="14" a="1"/>
  <c r="Q338" i="14" s="1"/>
  <c r="Q337" i="14" a="1"/>
  <c r="Q337" i="14" s="1"/>
  <c r="Q336" i="14" a="1"/>
  <c r="Q336" i="14" s="1"/>
  <c r="Q335" i="14" a="1"/>
  <c r="Q335" i="14" s="1"/>
  <c r="Q334" i="14" a="1"/>
  <c r="Q334" i="14" s="1"/>
  <c r="Q333" i="14" a="1"/>
  <c r="Q333" i="14" s="1"/>
  <c r="Q332" i="14" a="1"/>
  <c r="Q332" i="14" s="1"/>
  <c r="Q331" i="14" a="1"/>
  <c r="Q331" i="14" s="1"/>
  <c r="Q330" i="14" a="1"/>
  <c r="Q330" i="14" s="1"/>
  <c r="Q329" i="14" a="1"/>
  <c r="Q329" i="14" s="1"/>
  <c r="Q328" i="14" a="1"/>
  <c r="Q328" i="14" s="1"/>
  <c r="Q327" i="14" a="1"/>
  <c r="Q327" i="14" s="1"/>
  <c r="Q325" i="14" a="1"/>
  <c r="Q325" i="14" s="1"/>
  <c r="Q324" i="14" a="1"/>
  <c r="Q324" i="14" s="1"/>
  <c r="Q323" i="14" a="1"/>
  <c r="Q323" i="14" s="1"/>
  <c r="Q322" i="14" a="1"/>
  <c r="Q322" i="14" s="1"/>
  <c r="Q321" i="14" a="1"/>
  <c r="Q321" i="14" s="1"/>
  <c r="Q320" i="14" a="1"/>
  <c r="Q320" i="14" s="1"/>
  <c r="Q319" i="14" a="1"/>
  <c r="Q319" i="14" s="1"/>
  <c r="Q318" i="14" a="1"/>
  <c r="Q318" i="14" s="1"/>
  <c r="Q317" i="14" a="1"/>
  <c r="Q317" i="14" s="1"/>
  <c r="Q316" i="14" a="1"/>
  <c r="Q316" i="14" s="1"/>
  <c r="Q315" i="14" a="1"/>
  <c r="Q315" i="14" s="1"/>
  <c r="Q314" i="14" a="1"/>
  <c r="Q314" i="14" s="1"/>
  <c r="Q313" i="14" a="1"/>
  <c r="Q313" i="14" s="1"/>
  <c r="Q312" i="14" a="1"/>
  <c r="Q312" i="14" s="1"/>
  <c r="Q311" i="14" a="1"/>
  <c r="Q311" i="14" s="1"/>
  <c r="Q310" i="14" a="1"/>
  <c r="Q310" i="14" s="1"/>
  <c r="Q309" i="14" a="1"/>
  <c r="Q309" i="14" s="1"/>
  <c r="Q308" i="14" a="1"/>
  <c r="Q308" i="14" s="1"/>
  <c r="Q307" i="14" a="1"/>
  <c r="Q307" i="14" s="1"/>
  <c r="Q305" i="14" a="1"/>
  <c r="Q305" i="14" s="1"/>
  <c r="Q304" i="14" a="1"/>
  <c r="Q304" i="14" s="1"/>
  <c r="Q303" i="14" a="1"/>
  <c r="Q303" i="14" s="1"/>
  <c r="Q302" i="14" a="1"/>
  <c r="Q302" i="14" s="1"/>
  <c r="Q301" i="14" a="1"/>
  <c r="Q301" i="14" s="1"/>
  <c r="Q300" i="14" a="1"/>
  <c r="Q300" i="14" s="1"/>
  <c r="Q299" i="14" a="1"/>
  <c r="Q299" i="14" s="1"/>
  <c r="Q298" i="14" a="1"/>
  <c r="Q298" i="14" s="1"/>
  <c r="Q297" i="14" a="1"/>
  <c r="Q297" i="14" s="1"/>
  <c r="Q296" i="14" a="1"/>
  <c r="Q296" i="14" s="1"/>
  <c r="Q295" i="14" a="1"/>
  <c r="Q295" i="14" s="1"/>
  <c r="Q294" i="14" a="1"/>
  <c r="Q294" i="14" s="1"/>
  <c r="Q293" i="14" a="1"/>
  <c r="Q293" i="14" s="1"/>
  <c r="Q292" i="14" a="1"/>
  <c r="Q292" i="14" s="1"/>
  <c r="Q291" i="14" a="1"/>
  <c r="Q291" i="14" s="1"/>
  <c r="Q290" i="14" a="1"/>
  <c r="Q290" i="14" s="1"/>
  <c r="Q289" i="14" a="1"/>
  <c r="Q289" i="14" s="1"/>
  <c r="Q288" i="14" a="1"/>
  <c r="Q288" i="14" s="1"/>
  <c r="Q287" i="14" a="1"/>
  <c r="Q287" i="14" s="1"/>
  <c r="Q286" i="14" a="1"/>
  <c r="Q286" i="14" s="1"/>
  <c r="Q285" i="14" a="1"/>
  <c r="Q285" i="14" s="1"/>
  <c r="Q284" i="14" a="1"/>
  <c r="Q284" i="14" s="1"/>
  <c r="Q283" i="14" a="1"/>
  <c r="Q283" i="14" s="1"/>
  <c r="Q282" i="14" a="1"/>
  <c r="Q282" i="14" s="1"/>
  <c r="Q281" i="14" a="1"/>
  <c r="Q281" i="14" s="1"/>
  <c r="Q280" i="14" a="1"/>
  <c r="Q280" i="14" s="1"/>
  <c r="Q279" i="14" a="1"/>
  <c r="Q279" i="14" s="1"/>
  <c r="Q278" i="14" a="1"/>
  <c r="Q278" i="14" s="1"/>
  <c r="Q277" i="14" a="1"/>
  <c r="Q277" i="14" s="1"/>
  <c r="Q276" i="14" a="1"/>
  <c r="Q276" i="14" s="1"/>
  <c r="Q275" i="14" a="1"/>
  <c r="Q275" i="14" s="1"/>
  <c r="Q274" i="14" a="1"/>
  <c r="Q274" i="14" s="1"/>
  <c r="Q273" i="14" a="1"/>
  <c r="Q273" i="14" s="1"/>
  <c r="Q272" i="14" a="1"/>
  <c r="Q272" i="14" s="1"/>
  <c r="Q271" i="14" a="1"/>
  <c r="Q271" i="14" s="1"/>
  <c r="Q270" i="14" a="1"/>
  <c r="Q270" i="14" s="1"/>
  <c r="Q269" i="14" a="1"/>
  <c r="Q269" i="14" s="1"/>
  <c r="Q268" i="14" a="1"/>
  <c r="Q268" i="14" s="1"/>
  <c r="Q267" i="14" a="1"/>
  <c r="Q267" i="14" s="1"/>
  <c r="Q266" i="14" a="1"/>
  <c r="Q266" i="14" s="1"/>
  <c r="Q265" i="14" a="1"/>
  <c r="Q265" i="14" s="1"/>
  <c r="Q264" i="14" a="1"/>
  <c r="Q264" i="14" s="1"/>
  <c r="Q263" i="14" a="1"/>
  <c r="Q263" i="14" s="1"/>
  <c r="Q262" i="14" a="1"/>
  <c r="Q262" i="14" s="1"/>
  <c r="Q261" i="14" a="1"/>
  <c r="Q261" i="14" s="1"/>
  <c r="Q260" i="14" a="1"/>
  <c r="Q260" i="14" s="1"/>
  <c r="Q259" i="14" a="1"/>
  <c r="Q259" i="14" s="1"/>
  <c r="Q258" i="14" a="1"/>
  <c r="Q258" i="14" s="1"/>
  <c r="Q257" i="14" a="1"/>
  <c r="Q257" i="14" s="1"/>
  <c r="Q256" i="14" a="1"/>
  <c r="Q256" i="14" s="1"/>
  <c r="Q255" i="14" a="1"/>
  <c r="Q255" i="14" s="1"/>
  <c r="Q254" i="14" a="1"/>
  <c r="Q254" i="14" s="1"/>
  <c r="Q253" i="14" a="1"/>
  <c r="Q253" i="14" s="1"/>
  <c r="Q252" i="14" a="1"/>
  <c r="Q252" i="14" s="1"/>
  <c r="Q251" i="14" a="1"/>
  <c r="Q251" i="14" s="1"/>
  <c r="Q250" i="14" a="1"/>
  <c r="Q250" i="14" s="1"/>
  <c r="Q249" i="14" a="1"/>
  <c r="Q249" i="14" s="1"/>
  <c r="Q248" i="14" a="1"/>
  <c r="Q248" i="14" s="1"/>
  <c r="Q247" i="14" a="1"/>
  <c r="Q247" i="14" s="1"/>
  <c r="Q246" i="14" a="1"/>
  <c r="Q246" i="14" s="1"/>
  <c r="Q245" i="14" a="1"/>
  <c r="Q245" i="14" s="1"/>
  <c r="Q244" i="14" a="1"/>
  <c r="Q244" i="14" s="1"/>
  <c r="Q243" i="14" a="1"/>
  <c r="Q243" i="14" s="1"/>
  <c r="Q242" i="14" a="1"/>
  <c r="Q242" i="14" s="1"/>
  <c r="Q241" i="14" a="1"/>
  <c r="Q241" i="14" s="1"/>
  <c r="Q240" i="14" a="1"/>
  <c r="Q240" i="14" s="1"/>
  <c r="Q239" i="14" a="1"/>
  <c r="Q239" i="14" s="1"/>
  <c r="Q238" i="14" a="1"/>
  <c r="Q238" i="14" s="1"/>
  <c r="Q237" i="14" a="1"/>
  <c r="Q237" i="14" s="1"/>
  <c r="Q236" i="14" a="1"/>
  <c r="Q236" i="14" s="1"/>
  <c r="Q235" i="14" a="1"/>
  <c r="Q235" i="14" s="1"/>
  <c r="Q234" i="14" a="1"/>
  <c r="Q234" i="14" s="1"/>
  <c r="Q233" i="14" a="1"/>
  <c r="Q233" i="14" s="1"/>
  <c r="Q232" i="14" a="1"/>
  <c r="Q232" i="14" s="1"/>
  <c r="Q231" i="14" a="1"/>
  <c r="Q231" i="14" s="1"/>
  <c r="Q230" i="14" a="1"/>
  <c r="Q230" i="14" s="1"/>
  <c r="Q229" i="14" a="1"/>
  <c r="Q229" i="14" s="1"/>
  <c r="Q228" i="14" a="1"/>
  <c r="Q228" i="14" s="1"/>
  <c r="Q227" i="14" a="1"/>
  <c r="Q227" i="14" s="1"/>
  <c r="Q226" i="14" a="1"/>
  <c r="Q226" i="14" s="1"/>
  <c r="Q225" i="14" a="1"/>
  <c r="Q225" i="14" s="1"/>
  <c r="Q224" i="14" a="1"/>
  <c r="Q224" i="14" s="1"/>
  <c r="Q223" i="14" a="1"/>
  <c r="Q223" i="14" s="1"/>
  <c r="Q222" i="14" a="1"/>
  <c r="Q222" i="14" s="1"/>
  <c r="Q221" i="14" a="1"/>
  <c r="Q221" i="14" s="1"/>
  <c r="Q220" i="14" a="1"/>
  <c r="Q220" i="14" s="1"/>
  <c r="Q219" i="14" a="1"/>
  <c r="Q219" i="14" s="1"/>
  <c r="Q218" i="14" a="1"/>
  <c r="Q218" i="14" s="1"/>
  <c r="Q217" i="14" a="1"/>
  <c r="Q217" i="14" s="1"/>
  <c r="Q216" i="14" a="1"/>
  <c r="Q216" i="14" s="1"/>
  <c r="Q215" i="14" a="1"/>
  <c r="Q215" i="14" s="1"/>
  <c r="Q214" i="14" a="1"/>
  <c r="Q214" i="14" s="1"/>
  <c r="Q213" i="14" a="1"/>
  <c r="Q213" i="14" s="1"/>
  <c r="Q212" i="14" a="1"/>
  <c r="Q212" i="14" s="1"/>
  <c r="Q211" i="14" a="1"/>
  <c r="Q211" i="14" s="1"/>
  <c r="Q210" i="14" a="1"/>
  <c r="Q210" i="14" s="1"/>
  <c r="Q209" i="14" a="1"/>
  <c r="Q209" i="14" s="1"/>
  <c r="Q208" i="14" a="1"/>
  <c r="Q208" i="14" s="1"/>
  <c r="Q207" i="14" a="1"/>
  <c r="Q207" i="14" s="1"/>
  <c r="Q206" i="14" a="1"/>
  <c r="Q206" i="14" s="1"/>
  <c r="Q205" i="14" a="1"/>
  <c r="Q205" i="14" s="1"/>
  <c r="Q204" i="14" a="1"/>
  <c r="Q204" i="14" s="1"/>
  <c r="Q203" i="14" a="1"/>
  <c r="Q203" i="14" s="1"/>
  <c r="Q202" i="14" a="1"/>
  <c r="Q202" i="14" s="1"/>
  <c r="Q201" i="14" a="1"/>
  <c r="Q201" i="14" s="1"/>
  <c r="Q200" i="14" a="1"/>
  <c r="Q200" i="14" s="1"/>
  <c r="Q199" i="14" a="1"/>
  <c r="Q199" i="14" s="1"/>
  <c r="Q198" i="14" a="1"/>
  <c r="Q198" i="14" s="1"/>
  <c r="Q197" i="14" a="1"/>
  <c r="Q197" i="14" s="1"/>
  <c r="Q196" i="14" a="1"/>
  <c r="Q196" i="14" s="1"/>
  <c r="Q195" i="14" a="1"/>
  <c r="Q195" i="14" s="1"/>
  <c r="Q194" i="14" a="1"/>
  <c r="Q194" i="14" s="1"/>
  <c r="Q193" i="14" a="1"/>
  <c r="Q193" i="14" s="1"/>
  <c r="Q192" i="14" a="1"/>
  <c r="Q192" i="14" s="1"/>
  <c r="Q191" i="14" a="1"/>
  <c r="Q191" i="14" s="1"/>
  <c r="Q190" i="14" a="1"/>
  <c r="Q190" i="14" s="1"/>
  <c r="Q189" i="14" a="1"/>
  <c r="Q189" i="14" s="1"/>
  <c r="Q188" i="14" a="1"/>
  <c r="Q188" i="14" s="1"/>
  <c r="Q187" i="14" a="1"/>
  <c r="Q187" i="14" s="1"/>
  <c r="Q186" i="14" a="1"/>
  <c r="Q186" i="14" s="1"/>
  <c r="Q185" i="14" a="1"/>
  <c r="Q185" i="14" s="1"/>
  <c r="Q184" i="14" a="1"/>
  <c r="Q184" i="14" s="1"/>
  <c r="Q183" i="14" a="1"/>
  <c r="Q183" i="14" s="1"/>
  <c r="Q182" i="14" a="1"/>
  <c r="Q182" i="14" s="1"/>
  <c r="Q181" i="14" a="1"/>
  <c r="Q181" i="14" s="1"/>
  <c r="Q180" i="14" a="1"/>
  <c r="Q180" i="14" s="1"/>
  <c r="Q179" i="14" a="1"/>
  <c r="Q179" i="14" s="1"/>
  <c r="Q178" i="14" a="1"/>
  <c r="Q178" i="14" s="1"/>
  <c r="Q177" i="14" a="1"/>
  <c r="Q177" i="14" s="1"/>
  <c r="Q176" i="14" a="1"/>
  <c r="Q176" i="14" s="1"/>
  <c r="Q175" i="14" a="1"/>
  <c r="Q175" i="14" s="1"/>
  <c r="Q174" i="14" a="1"/>
  <c r="Q174" i="14" s="1"/>
  <c r="Q173" i="14" a="1"/>
  <c r="Q173" i="14" s="1"/>
  <c r="Q172" i="14" a="1"/>
  <c r="Q172" i="14" s="1"/>
  <c r="Q171" i="14" a="1"/>
  <c r="Q171" i="14" s="1"/>
  <c r="Q170" i="14" a="1"/>
  <c r="Q170" i="14" s="1"/>
  <c r="Q169" i="14" a="1"/>
  <c r="Q169" i="14" s="1"/>
  <c r="Q168" i="14" a="1"/>
  <c r="Q168" i="14" s="1"/>
  <c r="Q167" i="14" a="1"/>
  <c r="Q167" i="14" s="1"/>
  <c r="Q166" i="14" a="1"/>
  <c r="Q166" i="14" s="1"/>
  <c r="Q165" i="14" a="1"/>
  <c r="Q165" i="14" s="1"/>
  <c r="Q164" i="14" a="1"/>
  <c r="Q164" i="14" s="1"/>
  <c r="Q163" i="14" a="1"/>
  <c r="Q163" i="14" s="1"/>
  <c r="Q162" i="14" a="1"/>
  <c r="Q162" i="14" s="1"/>
  <c r="Q161" i="14" a="1"/>
  <c r="Q161" i="14" s="1"/>
  <c r="Q160" i="14" a="1"/>
  <c r="Q160" i="14" s="1"/>
  <c r="Q159" i="14" a="1"/>
  <c r="Q159" i="14" s="1"/>
  <c r="Q158" i="14" a="1"/>
  <c r="Q158" i="14" s="1"/>
  <c r="Q157" i="14" a="1"/>
  <c r="Q157" i="14" s="1"/>
  <c r="Q156" i="14" a="1"/>
  <c r="Q156" i="14" s="1"/>
  <c r="Q155" i="14" a="1"/>
  <c r="Q155" i="14" s="1"/>
  <c r="Q154" i="14" a="1"/>
  <c r="Q154" i="14" s="1"/>
  <c r="Q153" i="14" a="1"/>
  <c r="Q153" i="14" s="1"/>
  <c r="Q152" i="14" a="1"/>
  <c r="Q152" i="14" s="1"/>
  <c r="Q151" i="14" a="1"/>
  <c r="Q151" i="14" s="1"/>
  <c r="Q150" i="14" a="1"/>
  <c r="Q150" i="14" s="1"/>
  <c r="Q149" i="14" a="1"/>
  <c r="Q149" i="14" s="1"/>
  <c r="Q148" i="14" a="1"/>
  <c r="Q148" i="14" s="1"/>
  <c r="Q147" i="14" a="1"/>
  <c r="Q147" i="14" s="1"/>
  <c r="Q146" i="14" a="1"/>
  <c r="Q146" i="14" s="1"/>
  <c r="Q145" i="14" a="1"/>
  <c r="Q145" i="14" s="1"/>
  <c r="Q144" i="14" a="1"/>
  <c r="Q144" i="14" s="1"/>
  <c r="Q143" i="14" a="1"/>
  <c r="Q143" i="14" s="1"/>
  <c r="Q142" i="14" a="1"/>
  <c r="Q142" i="14" s="1"/>
  <c r="Q141" i="14" a="1"/>
  <c r="Q141" i="14" s="1"/>
  <c r="Q140" i="14" a="1"/>
  <c r="Q140" i="14" s="1"/>
  <c r="Q139" i="14" a="1"/>
  <c r="Q139" i="14" s="1"/>
  <c r="Q138" i="14" a="1"/>
  <c r="Q138" i="14" s="1"/>
  <c r="Q137" i="14" a="1"/>
  <c r="Q137" i="14" s="1"/>
  <c r="Q136" i="14" a="1"/>
  <c r="Q136" i="14" s="1"/>
  <c r="Q135" i="14" a="1"/>
  <c r="Q135" i="14" s="1"/>
  <c r="Q134" i="14" a="1"/>
  <c r="Q134" i="14" s="1"/>
  <c r="Q133" i="14" a="1"/>
  <c r="Q133" i="14" s="1"/>
  <c r="Q132" i="14" a="1"/>
  <c r="Q132" i="14" s="1"/>
  <c r="Q131" i="14" a="1"/>
  <c r="Q131" i="14" s="1"/>
  <c r="Q130" i="14" a="1"/>
  <c r="Q130" i="14" s="1"/>
  <c r="Q129" i="14" a="1"/>
  <c r="Q129" i="14" s="1"/>
  <c r="Q128" i="14" a="1"/>
  <c r="Q128" i="14" s="1"/>
  <c r="Q127" i="14" a="1"/>
  <c r="Q127" i="14" s="1"/>
  <c r="Q126" i="14" a="1"/>
  <c r="Q126" i="14" s="1"/>
  <c r="Q125" i="14" a="1"/>
  <c r="Q125" i="14" s="1"/>
  <c r="Q124" i="14" a="1"/>
  <c r="Q124" i="14" s="1"/>
  <c r="Q123" i="14" a="1"/>
  <c r="Q123" i="14" s="1"/>
  <c r="Q122" i="14" a="1"/>
  <c r="Q122" i="14" s="1"/>
  <c r="Q121" i="14" a="1"/>
  <c r="Q121" i="14" s="1"/>
  <c r="Q120" i="14" a="1"/>
  <c r="Q120" i="14" s="1"/>
  <c r="Q119" i="14" a="1"/>
  <c r="Q119" i="14" s="1"/>
  <c r="Q118" i="14" a="1"/>
  <c r="Q118" i="14" s="1"/>
  <c r="Q117" i="14" a="1"/>
  <c r="Q117" i="14" s="1"/>
  <c r="Q116" i="14" a="1"/>
  <c r="Q116" i="14" s="1"/>
  <c r="Q115" i="14" a="1"/>
  <c r="Q115" i="14" s="1"/>
  <c r="Q114" i="14" a="1"/>
  <c r="Q114" i="14" s="1"/>
  <c r="Q113" i="14" a="1"/>
  <c r="Q113" i="14" s="1"/>
  <c r="Q112" i="14" a="1"/>
  <c r="Q112" i="14" s="1"/>
  <c r="Q111" i="14" a="1"/>
  <c r="Q111" i="14" s="1"/>
  <c r="Q110" i="14" a="1"/>
  <c r="Q110" i="14" s="1"/>
  <c r="Q109" i="14" a="1"/>
  <c r="Q109" i="14" s="1"/>
  <c r="Q108" i="14" a="1"/>
  <c r="Q108" i="14" s="1"/>
  <c r="Q107" i="14" a="1"/>
  <c r="Q107" i="14" s="1"/>
  <c r="Q106" i="14" a="1"/>
  <c r="Q106" i="14" s="1"/>
  <c r="Q105" i="14" a="1"/>
  <c r="Q105" i="14" s="1"/>
  <c r="Q104" i="14" a="1"/>
  <c r="Q104" i="14" s="1"/>
  <c r="Q103" i="14" a="1"/>
  <c r="Q103" i="14" s="1"/>
  <c r="Q102" i="14" a="1"/>
  <c r="Q102" i="14" s="1"/>
  <c r="Q101" i="14" a="1"/>
  <c r="Q101" i="14" s="1"/>
  <c r="Q100" i="14" a="1"/>
  <c r="Q100" i="14" s="1"/>
  <c r="Q99" i="14" a="1"/>
  <c r="Q99" i="14" s="1"/>
  <c r="Q98" i="14" a="1"/>
  <c r="Q98" i="14" s="1"/>
  <c r="Q97" i="14" a="1"/>
  <c r="Q97" i="14" s="1"/>
  <c r="Q96" i="14" a="1"/>
  <c r="Q96" i="14" s="1"/>
  <c r="Q95" i="14" a="1"/>
  <c r="Q95" i="14" s="1"/>
  <c r="Q94" i="14" a="1"/>
  <c r="Q94" i="14" s="1"/>
  <c r="Q93" i="14" a="1"/>
  <c r="Q93" i="14" s="1"/>
  <c r="Q92" i="14" a="1"/>
  <c r="Q92" i="14" s="1"/>
  <c r="Q91" i="14" a="1"/>
  <c r="Q91" i="14" s="1"/>
  <c r="Q90" i="14" a="1"/>
  <c r="Q90" i="14" s="1"/>
  <c r="Q89" i="14" a="1"/>
  <c r="Q89" i="14" s="1"/>
  <c r="Q88" i="14" a="1"/>
  <c r="Q88" i="14" s="1"/>
  <c r="Q87" i="14" a="1"/>
  <c r="Q87" i="14" s="1"/>
  <c r="Q86" i="14" a="1"/>
  <c r="Q86" i="14" s="1"/>
  <c r="Q85" i="14" a="1"/>
  <c r="Q85" i="14" s="1"/>
  <c r="Q84" i="14" a="1"/>
  <c r="Q84" i="14" s="1"/>
  <c r="Q83" i="14" a="1"/>
  <c r="Q83" i="14" s="1"/>
  <c r="Q82" i="14" a="1"/>
  <c r="Q82" i="14" s="1"/>
  <c r="Q81" i="14" a="1"/>
  <c r="Q81" i="14" s="1"/>
  <c r="Q80" i="14" a="1"/>
  <c r="Q80" i="14" s="1"/>
  <c r="Q79" i="14" a="1"/>
  <c r="Q79" i="14" s="1"/>
  <c r="Q78" i="14" a="1"/>
  <c r="Q78" i="14" s="1"/>
  <c r="Q77" i="14" a="1"/>
  <c r="Q77" i="14" s="1"/>
  <c r="Q76" i="14" a="1"/>
  <c r="Q76" i="14" s="1"/>
  <c r="Q75" i="14" a="1"/>
  <c r="Q75" i="14" s="1"/>
  <c r="Q74" i="14" a="1"/>
  <c r="Q74" i="14" s="1"/>
  <c r="Q73" i="14" a="1"/>
  <c r="Q73" i="14" s="1"/>
  <c r="Q72" i="14" a="1"/>
  <c r="Q72" i="14" s="1"/>
  <c r="Q71" i="14" a="1"/>
  <c r="Q71" i="14" s="1"/>
  <c r="Q70" i="14" a="1"/>
  <c r="Q70" i="14" s="1"/>
  <c r="Q69" i="14" a="1"/>
  <c r="Q69" i="14" s="1"/>
  <c r="Q68" i="14" a="1"/>
  <c r="Q68" i="14" s="1"/>
  <c r="Q67" i="14" a="1"/>
  <c r="Q67" i="14" s="1"/>
  <c r="Q66" i="14" a="1"/>
  <c r="Q66" i="14" s="1"/>
  <c r="Q65" i="14" a="1"/>
  <c r="Q65" i="14" s="1"/>
  <c r="Q64" i="14" a="1"/>
  <c r="Q64" i="14" s="1"/>
  <c r="Q63" i="14" a="1"/>
  <c r="Q63" i="14" s="1"/>
  <c r="Q62" i="14" a="1"/>
  <c r="Q62" i="14" s="1"/>
  <c r="Q61" i="14" a="1"/>
  <c r="Q61" i="14" s="1"/>
  <c r="Q60" i="14" a="1"/>
  <c r="Q60" i="14" s="1"/>
  <c r="Q59" i="14" a="1"/>
  <c r="Q59" i="14" s="1"/>
  <c r="Q58" i="14" a="1"/>
  <c r="Q58" i="14" s="1"/>
  <c r="Q57" i="14" a="1"/>
  <c r="Q57" i="14" s="1"/>
  <c r="Q56" i="14" a="1"/>
  <c r="Q56" i="14" s="1"/>
  <c r="Q55" i="14" a="1"/>
  <c r="Q55" i="14" s="1"/>
  <c r="Q54" i="14" a="1"/>
  <c r="Q54" i="14" s="1"/>
  <c r="Q53" i="14" a="1"/>
  <c r="Q53" i="14" s="1"/>
  <c r="Q52" i="14" a="1"/>
  <c r="Q52" i="14" s="1"/>
  <c r="Q51" i="14" a="1"/>
  <c r="Q51" i="14" s="1"/>
  <c r="Q50" i="14" a="1"/>
  <c r="Q50" i="14" s="1"/>
  <c r="Q49" i="14" a="1"/>
  <c r="Q49" i="14" s="1"/>
  <c r="Q48" i="14" a="1"/>
  <c r="Q48" i="14" s="1"/>
  <c r="Q47" i="14" a="1"/>
  <c r="Q47" i="14" s="1"/>
  <c r="Q46" i="14" a="1"/>
  <c r="Q46" i="14" s="1"/>
  <c r="Q45" i="14" a="1"/>
  <c r="Q45" i="14" s="1"/>
  <c r="Q44" i="14" a="1"/>
  <c r="Q44" i="14" s="1"/>
  <c r="Q43" i="14" a="1"/>
  <c r="Q43" i="14" s="1"/>
  <c r="Q42" i="14" a="1"/>
  <c r="Q42" i="14" s="1"/>
  <c r="Q41" i="14" a="1"/>
  <c r="Q41" i="14" s="1"/>
  <c r="Q40" i="14" a="1"/>
  <c r="Q40" i="14" s="1"/>
  <c r="Q39" i="14" a="1"/>
  <c r="Q39" i="14" s="1"/>
  <c r="Q38" i="14" a="1"/>
  <c r="Q38" i="14" s="1"/>
  <c r="Q37" i="14" a="1"/>
  <c r="Q37" i="14" s="1"/>
  <c r="Q36" i="14" a="1"/>
  <c r="Q36" i="14" s="1"/>
  <c r="Q35" i="14" a="1"/>
  <c r="Q35" i="14" s="1"/>
  <c r="Q34" i="14" a="1"/>
  <c r="Q34" i="14" s="1"/>
  <c r="Q33" i="14" a="1"/>
  <c r="Q33" i="14" s="1"/>
  <c r="Q32" i="14" a="1"/>
  <c r="Q32" i="14" s="1"/>
  <c r="Q31" i="14" a="1"/>
  <c r="Q31" i="14" s="1"/>
  <c r="Q30" i="14" a="1"/>
  <c r="Q30" i="14" s="1"/>
  <c r="Q29" i="14" a="1"/>
  <c r="Q29" i="14" s="1"/>
  <c r="Q28" i="14" a="1"/>
  <c r="Q28" i="14" s="1"/>
  <c r="Q27" i="14" a="1"/>
  <c r="Q27" i="14" s="1"/>
  <c r="Q26" i="14" a="1"/>
  <c r="Q26" i="14" s="1"/>
  <c r="Q25" i="14" a="1"/>
  <c r="Q25" i="14" s="1"/>
  <c r="Q24" i="14" a="1"/>
  <c r="Q24" i="14" s="1"/>
  <c r="Q23" i="14" a="1"/>
  <c r="Q23" i="14" s="1"/>
  <c r="Q22" i="14" a="1"/>
  <c r="Q22" i="14" s="1"/>
  <c r="Q21" i="14" a="1"/>
  <c r="Q21" i="14" s="1"/>
  <c r="Q20" i="14" a="1"/>
  <c r="Q20" i="14" s="1"/>
  <c r="Q19" i="14" a="1"/>
  <c r="Q19" i="14" s="1"/>
  <c r="Q18" i="14" a="1"/>
  <c r="Q18" i="14" s="1"/>
  <c r="Q17" i="14" a="1"/>
  <c r="Q17" i="14" s="1"/>
  <c r="Q16" i="14" a="1"/>
  <c r="Q16" i="14" s="1"/>
  <c r="Q15" i="14" a="1"/>
  <c r="Q15" i="14" s="1"/>
  <c r="Q14" i="14" a="1"/>
  <c r="Q14" i="14" s="1"/>
  <c r="Q13" i="14" a="1"/>
  <c r="Q13" i="14" s="1"/>
  <c r="Q12" i="14" a="1"/>
  <c r="Q12" i="14" s="1"/>
  <c r="Q11" i="14" a="1"/>
  <c r="Q11" i="14" s="1"/>
  <c r="P342" i="14" a="1"/>
  <c r="P342" i="14" s="1"/>
  <c r="P341" i="14" a="1"/>
  <c r="P341" i="14" s="1"/>
  <c r="P340" i="14" a="1"/>
  <c r="P340" i="14" s="1"/>
  <c r="P339" i="14" a="1"/>
  <c r="P339" i="14" s="1"/>
  <c r="P338" i="14" a="1"/>
  <c r="P338" i="14" s="1"/>
  <c r="P337" i="14" a="1"/>
  <c r="P337" i="14" s="1"/>
  <c r="P336" i="14" a="1"/>
  <c r="P336" i="14" s="1"/>
  <c r="P335" i="14" a="1"/>
  <c r="P335" i="14" s="1"/>
  <c r="P334" i="14" a="1"/>
  <c r="P334" i="14" s="1"/>
  <c r="P333" i="14" a="1"/>
  <c r="P333" i="14" s="1"/>
  <c r="P331" i="14" a="1"/>
  <c r="P331" i="14" s="1"/>
  <c r="P330" i="14" a="1"/>
  <c r="P330" i="14" s="1"/>
  <c r="P329" i="14" a="1"/>
  <c r="P329" i="14" s="1"/>
  <c r="P328" i="14" a="1"/>
  <c r="P328" i="14" s="1"/>
  <c r="P327" i="14" a="1"/>
  <c r="P327" i="14" s="1"/>
  <c r="P325" i="14" a="1"/>
  <c r="P325" i="14" s="1"/>
  <c r="P324" i="14" a="1"/>
  <c r="P324" i="14" s="1"/>
  <c r="P323" i="14" a="1"/>
  <c r="P323" i="14" s="1"/>
  <c r="P322" i="14" a="1"/>
  <c r="P322" i="14" s="1"/>
  <c r="P321" i="14" a="1"/>
  <c r="P321" i="14" s="1"/>
  <c r="P320" i="14" a="1"/>
  <c r="P320" i="14" s="1"/>
  <c r="P319" i="14" a="1"/>
  <c r="P319" i="14" s="1"/>
  <c r="P318" i="14" a="1"/>
  <c r="P318" i="14" s="1"/>
  <c r="P317" i="14" a="1"/>
  <c r="P317" i="14" s="1"/>
  <c r="P316" i="14" a="1"/>
  <c r="P316" i="14" s="1"/>
  <c r="P315" i="14" a="1"/>
  <c r="P315" i="14" s="1"/>
  <c r="P314" i="14" a="1"/>
  <c r="P314" i="14" s="1"/>
  <c r="P313" i="14" a="1"/>
  <c r="P313" i="14" s="1"/>
  <c r="P312" i="14" a="1"/>
  <c r="P312" i="14" s="1"/>
  <c r="P311" i="14" a="1"/>
  <c r="P311" i="14" s="1"/>
  <c r="P310" i="14" a="1"/>
  <c r="P310" i="14" s="1"/>
  <c r="P309" i="14" a="1"/>
  <c r="P309" i="14" s="1"/>
  <c r="P308" i="14" a="1"/>
  <c r="P308" i="14" s="1"/>
  <c r="P307" i="14" a="1"/>
  <c r="P307" i="14" s="1"/>
  <c r="P305" i="14" a="1"/>
  <c r="P305" i="14" s="1"/>
  <c r="P304" i="14" a="1"/>
  <c r="P304" i="14" s="1"/>
  <c r="P303" i="14" a="1"/>
  <c r="P303" i="14" s="1"/>
  <c r="P302" i="14" a="1"/>
  <c r="P302" i="14" s="1"/>
  <c r="P301" i="14" a="1"/>
  <c r="P301" i="14" s="1"/>
  <c r="P300" i="14" a="1"/>
  <c r="P300" i="14" s="1"/>
  <c r="P299" i="14" a="1"/>
  <c r="P299" i="14" s="1"/>
  <c r="P298" i="14" a="1"/>
  <c r="P298" i="14" s="1"/>
  <c r="P297" i="14" a="1"/>
  <c r="P297" i="14" s="1"/>
  <c r="P296" i="14" a="1"/>
  <c r="P296" i="14" s="1"/>
  <c r="P295" i="14" a="1"/>
  <c r="P295" i="14" s="1"/>
  <c r="P294" i="14" a="1"/>
  <c r="P294" i="14" s="1"/>
  <c r="P293" i="14" a="1"/>
  <c r="P293" i="14" s="1"/>
  <c r="P292" i="14" a="1"/>
  <c r="P292" i="14" s="1"/>
  <c r="P291" i="14" a="1"/>
  <c r="P291" i="14" s="1"/>
  <c r="P290" i="14" a="1"/>
  <c r="P290" i="14" s="1"/>
  <c r="P289" i="14" a="1"/>
  <c r="P289" i="14" s="1"/>
  <c r="P288" i="14" a="1"/>
  <c r="P288" i="14" s="1"/>
  <c r="P287" i="14" a="1"/>
  <c r="P287" i="14" s="1"/>
  <c r="P286" i="14" a="1"/>
  <c r="P286" i="14" s="1"/>
  <c r="P285" i="14" a="1"/>
  <c r="P285" i="14" s="1"/>
  <c r="P284" i="14" a="1"/>
  <c r="P284" i="14" s="1"/>
  <c r="P283" i="14" a="1"/>
  <c r="P283" i="14" s="1"/>
  <c r="P282" i="14" a="1"/>
  <c r="P282" i="14" s="1"/>
  <c r="P281" i="14" a="1"/>
  <c r="P281" i="14" s="1"/>
  <c r="P280" i="14" a="1"/>
  <c r="P280" i="14" s="1"/>
  <c r="P279" i="14" a="1"/>
  <c r="P279" i="14" s="1"/>
  <c r="P278" i="14" a="1"/>
  <c r="P278" i="14" s="1"/>
  <c r="P277" i="14" a="1"/>
  <c r="P277" i="14" s="1"/>
  <c r="P276" i="14" a="1"/>
  <c r="P276" i="14" s="1"/>
  <c r="P275" i="14" a="1"/>
  <c r="P275" i="14" s="1"/>
  <c r="P274" i="14" a="1"/>
  <c r="P274" i="14" s="1"/>
  <c r="P273" i="14" a="1"/>
  <c r="P273" i="14" s="1"/>
  <c r="P272" i="14" a="1"/>
  <c r="P272" i="14" s="1"/>
  <c r="P271" i="14" a="1"/>
  <c r="P271" i="14" s="1"/>
  <c r="P270" i="14" a="1"/>
  <c r="P270" i="14" s="1"/>
  <c r="P269" i="14" a="1"/>
  <c r="P269" i="14" s="1"/>
  <c r="P268" i="14" a="1"/>
  <c r="P268" i="14" s="1"/>
  <c r="P267" i="14" a="1"/>
  <c r="P267" i="14" s="1"/>
  <c r="P266" i="14" a="1"/>
  <c r="P266" i="14" s="1"/>
  <c r="P265" i="14" a="1"/>
  <c r="P265" i="14" s="1"/>
  <c r="P264" i="14" a="1"/>
  <c r="P264" i="14" s="1"/>
  <c r="P263" i="14" a="1"/>
  <c r="P263" i="14" s="1"/>
  <c r="P262" i="14" a="1"/>
  <c r="P262" i="14" s="1"/>
  <c r="P261" i="14" a="1"/>
  <c r="P261" i="14" s="1"/>
  <c r="P260" i="14" a="1"/>
  <c r="P260" i="14" s="1"/>
  <c r="P259" i="14" a="1"/>
  <c r="P259" i="14" s="1"/>
  <c r="P258" i="14" a="1"/>
  <c r="P258" i="14" s="1"/>
  <c r="P257" i="14" a="1"/>
  <c r="P257" i="14" s="1"/>
  <c r="P256" i="14" a="1"/>
  <c r="P256" i="14" s="1"/>
  <c r="P255" i="14" a="1"/>
  <c r="P255" i="14" s="1"/>
  <c r="P254" i="14" a="1"/>
  <c r="P254" i="14" s="1"/>
  <c r="P253" i="14" a="1"/>
  <c r="P253" i="14" s="1"/>
  <c r="P252" i="14" a="1"/>
  <c r="P252" i="14" s="1"/>
  <c r="P251" i="14" a="1"/>
  <c r="P251" i="14" s="1"/>
  <c r="P250" i="14" a="1"/>
  <c r="P250" i="14" s="1"/>
  <c r="P249" i="14" a="1"/>
  <c r="P249" i="14" s="1"/>
  <c r="P248" i="14" a="1"/>
  <c r="P248" i="14" s="1"/>
  <c r="P247" i="14" a="1"/>
  <c r="P247" i="14" s="1"/>
  <c r="P246" i="14" a="1"/>
  <c r="P246" i="14" s="1"/>
  <c r="P245" i="14" a="1"/>
  <c r="P245" i="14" s="1"/>
  <c r="P244" i="14" a="1"/>
  <c r="P244" i="14" s="1"/>
  <c r="P243" i="14" a="1"/>
  <c r="P243" i="14" s="1"/>
  <c r="P242" i="14" a="1"/>
  <c r="P242" i="14" s="1"/>
  <c r="P241" i="14" a="1"/>
  <c r="P241" i="14" s="1"/>
  <c r="P240" i="14" a="1"/>
  <c r="P240" i="14" s="1"/>
  <c r="P239" i="14" a="1"/>
  <c r="P239" i="14" s="1"/>
  <c r="P238" i="14" a="1"/>
  <c r="P238" i="14" s="1"/>
  <c r="P237" i="14" a="1"/>
  <c r="P237" i="14" s="1"/>
  <c r="P236" i="14" a="1"/>
  <c r="P236" i="14" s="1"/>
  <c r="P235" i="14" a="1"/>
  <c r="P235" i="14" s="1"/>
  <c r="P234" i="14" a="1"/>
  <c r="P234" i="14" s="1"/>
  <c r="P233" i="14" a="1"/>
  <c r="P233" i="14" s="1"/>
  <c r="P232" i="14" a="1"/>
  <c r="P232" i="14" s="1"/>
  <c r="P231" i="14" a="1"/>
  <c r="P231" i="14" s="1"/>
  <c r="P230" i="14" a="1"/>
  <c r="P230" i="14" s="1"/>
  <c r="P229" i="14" a="1"/>
  <c r="P229" i="14" s="1"/>
  <c r="P228" i="14" a="1"/>
  <c r="P228" i="14" s="1"/>
  <c r="P227" i="14" a="1"/>
  <c r="P227" i="14" s="1"/>
  <c r="P226" i="14" a="1"/>
  <c r="P226" i="14" s="1"/>
  <c r="P225" i="14" a="1"/>
  <c r="P225" i="14" s="1"/>
  <c r="P224" i="14" a="1"/>
  <c r="P224" i="14" s="1"/>
  <c r="P223" i="14" a="1"/>
  <c r="P223" i="14" s="1"/>
  <c r="P222" i="14" a="1"/>
  <c r="P222" i="14" s="1"/>
  <c r="P221" i="14" a="1"/>
  <c r="P221" i="14" s="1"/>
  <c r="P220" i="14" a="1"/>
  <c r="P220" i="14" s="1"/>
  <c r="P219" i="14" a="1"/>
  <c r="P219" i="14" s="1"/>
  <c r="P218" i="14" a="1"/>
  <c r="P218" i="14" s="1"/>
  <c r="P217" i="14" a="1"/>
  <c r="P217" i="14" s="1"/>
  <c r="P216" i="14" a="1"/>
  <c r="P216" i="14" s="1"/>
  <c r="P215" i="14" a="1"/>
  <c r="P215" i="14" s="1"/>
  <c r="P214" i="14" a="1"/>
  <c r="P214" i="14" s="1"/>
  <c r="P213" i="14" a="1"/>
  <c r="P213" i="14" s="1"/>
  <c r="P212" i="14" a="1"/>
  <c r="P212" i="14" s="1"/>
  <c r="P211" i="14" a="1"/>
  <c r="P211" i="14" s="1"/>
  <c r="P210" i="14" a="1"/>
  <c r="P210" i="14" s="1"/>
  <c r="P209" i="14" a="1"/>
  <c r="P209" i="14" s="1"/>
  <c r="P208" i="14" a="1"/>
  <c r="P208" i="14" s="1"/>
  <c r="P207" i="14" a="1"/>
  <c r="P207" i="14" s="1"/>
  <c r="P206" i="14" a="1"/>
  <c r="P206" i="14" s="1"/>
  <c r="P205" i="14" a="1"/>
  <c r="P205" i="14" s="1"/>
  <c r="P204" i="14" a="1"/>
  <c r="P204" i="14" s="1"/>
  <c r="P203" i="14" a="1"/>
  <c r="P203" i="14" s="1"/>
  <c r="P202" i="14" a="1"/>
  <c r="P202" i="14" s="1"/>
  <c r="P201" i="14" a="1"/>
  <c r="P201" i="14" s="1"/>
  <c r="P200" i="14" a="1"/>
  <c r="P200" i="14" s="1"/>
  <c r="P199" i="14" a="1"/>
  <c r="P199" i="14" s="1"/>
  <c r="P198" i="14" a="1"/>
  <c r="P198" i="14" s="1"/>
  <c r="P197" i="14" a="1"/>
  <c r="P197" i="14" s="1"/>
  <c r="P196" i="14" a="1"/>
  <c r="P196" i="14" s="1"/>
  <c r="P195" i="14" a="1"/>
  <c r="P195" i="14" s="1"/>
  <c r="P194" i="14" a="1"/>
  <c r="P194" i="14" s="1"/>
  <c r="P193" i="14" a="1"/>
  <c r="P193" i="14" s="1"/>
  <c r="P192" i="14" a="1"/>
  <c r="P192" i="14" s="1"/>
  <c r="P191" i="14" a="1"/>
  <c r="P191" i="14" s="1"/>
  <c r="P190" i="14" a="1"/>
  <c r="P190" i="14" s="1"/>
  <c r="P189" i="14" a="1"/>
  <c r="P189" i="14" s="1"/>
  <c r="P188" i="14" a="1"/>
  <c r="P188" i="14" s="1"/>
  <c r="P187" i="14" a="1"/>
  <c r="P187" i="14" s="1"/>
  <c r="P186" i="14" a="1"/>
  <c r="P186" i="14" s="1"/>
  <c r="P185" i="14" a="1"/>
  <c r="P185" i="14" s="1"/>
  <c r="P184" i="14" a="1"/>
  <c r="P184" i="14" s="1"/>
  <c r="P183" i="14" a="1"/>
  <c r="P183" i="14" s="1"/>
  <c r="P182" i="14" a="1"/>
  <c r="P182" i="14" s="1"/>
  <c r="P181" i="14" a="1"/>
  <c r="P181" i="14" s="1"/>
  <c r="P180" i="14" a="1"/>
  <c r="P180" i="14" s="1"/>
  <c r="P179" i="14" a="1"/>
  <c r="P179" i="14" s="1"/>
  <c r="P178" i="14" a="1"/>
  <c r="P178" i="14" s="1"/>
  <c r="P177" i="14" a="1"/>
  <c r="P177" i="14" s="1"/>
  <c r="P176" i="14" a="1"/>
  <c r="P176" i="14" s="1"/>
  <c r="P175" i="14" a="1"/>
  <c r="P175" i="14" s="1"/>
  <c r="P174" i="14" a="1"/>
  <c r="P174" i="14" s="1"/>
  <c r="P173" i="14" a="1"/>
  <c r="P173" i="14" s="1"/>
  <c r="P172" i="14" a="1"/>
  <c r="P172" i="14" s="1"/>
  <c r="P171" i="14" a="1"/>
  <c r="P171" i="14" s="1"/>
  <c r="P170" i="14" a="1"/>
  <c r="P170" i="14" s="1"/>
  <c r="P169" i="14" a="1"/>
  <c r="P169" i="14" s="1"/>
  <c r="P168" i="14" a="1"/>
  <c r="P168" i="14" s="1"/>
  <c r="P167" i="14" a="1"/>
  <c r="P167" i="14" s="1"/>
  <c r="P166" i="14" a="1"/>
  <c r="P166" i="14" s="1"/>
  <c r="P165" i="14" a="1"/>
  <c r="P165" i="14" s="1"/>
  <c r="P164" i="14" a="1"/>
  <c r="P164" i="14" s="1"/>
  <c r="P163" i="14" a="1"/>
  <c r="P163" i="14" s="1"/>
  <c r="P162" i="14" a="1"/>
  <c r="P162" i="14" s="1"/>
  <c r="P161" i="14" a="1"/>
  <c r="P161" i="14" s="1"/>
  <c r="P160" i="14" a="1"/>
  <c r="P160" i="14" s="1"/>
  <c r="P159" i="14" a="1"/>
  <c r="P159" i="14" s="1"/>
  <c r="P158" i="14" a="1"/>
  <c r="P158" i="14" s="1"/>
  <c r="P157" i="14" a="1"/>
  <c r="P157" i="14" s="1"/>
  <c r="P156" i="14" a="1"/>
  <c r="P156" i="14" s="1"/>
  <c r="P155" i="14" a="1"/>
  <c r="P155" i="14" s="1"/>
  <c r="P154" i="14" a="1"/>
  <c r="P154" i="14" s="1"/>
  <c r="P153" i="14" a="1"/>
  <c r="P153" i="14" s="1"/>
  <c r="P152" i="14" a="1"/>
  <c r="P152" i="14" s="1"/>
  <c r="P151" i="14" a="1"/>
  <c r="P151" i="14" s="1"/>
  <c r="P150" i="14" a="1"/>
  <c r="P150" i="14" s="1"/>
  <c r="P149" i="14" a="1"/>
  <c r="P149" i="14" s="1"/>
  <c r="P148" i="14" a="1"/>
  <c r="P148" i="14" s="1"/>
  <c r="P147" i="14" a="1"/>
  <c r="P147" i="14" s="1"/>
  <c r="P146" i="14" a="1"/>
  <c r="P146" i="14" s="1"/>
  <c r="P145" i="14" a="1"/>
  <c r="P145" i="14" s="1"/>
  <c r="P144" i="14" a="1"/>
  <c r="P144" i="14" s="1"/>
  <c r="P143" i="14" a="1"/>
  <c r="P143" i="14" s="1"/>
  <c r="P142" i="14" a="1"/>
  <c r="P142" i="14" s="1"/>
  <c r="P141" i="14" a="1"/>
  <c r="P141" i="14" s="1"/>
  <c r="P140" i="14" a="1"/>
  <c r="P140" i="14" s="1"/>
  <c r="P139" i="14" a="1"/>
  <c r="P139" i="14" s="1"/>
  <c r="P138" i="14" a="1"/>
  <c r="P138" i="14" s="1"/>
  <c r="P137" i="14" a="1"/>
  <c r="P137" i="14" s="1"/>
  <c r="P136" i="14" a="1"/>
  <c r="P136" i="14" s="1"/>
  <c r="P135" i="14" a="1"/>
  <c r="P135" i="14" s="1"/>
  <c r="P134" i="14" a="1"/>
  <c r="P134" i="14" s="1"/>
  <c r="P133" i="14" a="1"/>
  <c r="P133" i="14" s="1"/>
  <c r="P132" i="14" a="1"/>
  <c r="P132" i="14" s="1"/>
  <c r="P131" i="14" a="1"/>
  <c r="P131" i="14" s="1"/>
  <c r="P130" i="14" a="1"/>
  <c r="P130" i="14" s="1"/>
  <c r="P129" i="14" a="1"/>
  <c r="P129" i="14" s="1"/>
  <c r="P128" i="14" a="1"/>
  <c r="P128" i="14" s="1"/>
  <c r="P127" i="14" a="1"/>
  <c r="P127" i="14" s="1"/>
  <c r="P126" i="14" a="1"/>
  <c r="P126" i="14" s="1"/>
  <c r="P125" i="14" a="1"/>
  <c r="P125" i="14" s="1"/>
  <c r="P124" i="14" a="1"/>
  <c r="P124" i="14" s="1"/>
  <c r="P123" i="14" a="1"/>
  <c r="P123" i="14" s="1"/>
  <c r="P122" i="14" a="1"/>
  <c r="P122" i="14" s="1"/>
  <c r="P121" i="14" a="1"/>
  <c r="P121" i="14" s="1"/>
  <c r="P120" i="14" a="1"/>
  <c r="P120" i="14" s="1"/>
  <c r="P119" i="14" a="1"/>
  <c r="P119" i="14" s="1"/>
  <c r="P118" i="14" a="1"/>
  <c r="P118" i="14" s="1"/>
  <c r="P117" i="14" a="1"/>
  <c r="P117" i="14" s="1"/>
  <c r="P116" i="14" a="1"/>
  <c r="P116" i="14" s="1"/>
  <c r="P115" i="14" a="1"/>
  <c r="P115" i="14" s="1"/>
  <c r="P114" i="14" a="1"/>
  <c r="P114" i="14" s="1"/>
  <c r="P113" i="14" a="1"/>
  <c r="P113" i="14" s="1"/>
  <c r="P112" i="14" a="1"/>
  <c r="P112" i="14" s="1"/>
  <c r="P111" i="14" a="1"/>
  <c r="P111" i="14" s="1"/>
  <c r="P110" i="14" a="1"/>
  <c r="P110" i="14" s="1"/>
  <c r="P109" i="14" a="1"/>
  <c r="P109" i="14" s="1"/>
  <c r="P108" i="14" a="1"/>
  <c r="P108" i="14" s="1"/>
  <c r="P107" i="14" a="1"/>
  <c r="P107" i="14" s="1"/>
  <c r="P106" i="14" a="1"/>
  <c r="P106" i="14" s="1"/>
  <c r="P105" i="14" a="1"/>
  <c r="P105" i="14" s="1"/>
  <c r="P104" i="14" a="1"/>
  <c r="P104" i="14" s="1"/>
  <c r="P103" i="14" a="1"/>
  <c r="P103" i="14" s="1"/>
  <c r="P102" i="14" a="1"/>
  <c r="P102" i="14" s="1"/>
  <c r="P101" i="14" a="1"/>
  <c r="P101" i="14" s="1"/>
  <c r="P100" i="14" a="1"/>
  <c r="P100" i="14" s="1"/>
  <c r="P99" i="14" a="1"/>
  <c r="P99" i="14" s="1"/>
  <c r="P98" i="14" a="1"/>
  <c r="P98" i="14" s="1"/>
  <c r="P97" i="14" a="1"/>
  <c r="P97" i="14" s="1"/>
  <c r="P96" i="14" a="1"/>
  <c r="P96" i="14" s="1"/>
  <c r="P95" i="14" a="1"/>
  <c r="P95" i="14" s="1"/>
  <c r="P94" i="14" a="1"/>
  <c r="P94" i="14" s="1"/>
  <c r="P93" i="14" a="1"/>
  <c r="P93" i="14" s="1"/>
  <c r="P92" i="14" a="1"/>
  <c r="P92" i="14" s="1"/>
  <c r="P91" i="14" a="1"/>
  <c r="P91" i="14" s="1"/>
  <c r="P90" i="14" a="1"/>
  <c r="P90" i="14" s="1"/>
  <c r="P89" i="14" a="1"/>
  <c r="P89" i="14" s="1"/>
  <c r="P88" i="14" a="1"/>
  <c r="P88" i="14" s="1"/>
  <c r="P87" i="14" a="1"/>
  <c r="P87" i="14" s="1"/>
  <c r="P86" i="14" a="1"/>
  <c r="P86" i="14" s="1"/>
  <c r="P85" i="14" a="1"/>
  <c r="P85" i="14" s="1"/>
  <c r="P84" i="14" a="1"/>
  <c r="P84" i="14" s="1"/>
  <c r="P83" i="14" a="1"/>
  <c r="P83" i="14" s="1"/>
  <c r="P82" i="14" a="1"/>
  <c r="P82" i="14" s="1"/>
  <c r="P81" i="14" a="1"/>
  <c r="P81" i="14" s="1"/>
  <c r="P80" i="14" a="1"/>
  <c r="P80" i="14" s="1"/>
  <c r="P79" i="14" a="1"/>
  <c r="P79" i="14" s="1"/>
  <c r="P78" i="14" a="1"/>
  <c r="P78" i="14" s="1"/>
  <c r="P77" i="14" a="1"/>
  <c r="P77" i="14" s="1"/>
  <c r="P76" i="14" a="1"/>
  <c r="P76" i="14" s="1"/>
  <c r="P75" i="14" a="1"/>
  <c r="P75" i="14" s="1"/>
  <c r="P74" i="14" a="1"/>
  <c r="P74" i="14" s="1"/>
  <c r="P73" i="14" a="1"/>
  <c r="P73" i="14" s="1"/>
  <c r="P72" i="14" a="1"/>
  <c r="P72" i="14" s="1"/>
  <c r="P71" i="14" a="1"/>
  <c r="P71" i="14" s="1"/>
  <c r="P70" i="14" a="1"/>
  <c r="P70" i="14" s="1"/>
  <c r="P69" i="14" a="1"/>
  <c r="P69" i="14" s="1"/>
  <c r="P68" i="14" a="1"/>
  <c r="P68" i="14" s="1"/>
  <c r="P67" i="14" a="1"/>
  <c r="P67" i="14" s="1"/>
  <c r="P66" i="14" a="1"/>
  <c r="P66" i="14" s="1"/>
  <c r="P65" i="14" a="1"/>
  <c r="P65" i="14" s="1"/>
  <c r="P64" i="14" a="1"/>
  <c r="P64" i="14" s="1"/>
  <c r="P63" i="14" a="1"/>
  <c r="P63" i="14" s="1"/>
  <c r="P62" i="14" a="1"/>
  <c r="P62" i="14" s="1"/>
  <c r="P61" i="14" a="1"/>
  <c r="P61" i="14" s="1"/>
  <c r="P60" i="14" a="1"/>
  <c r="P60" i="14" s="1"/>
  <c r="P59" i="14" a="1"/>
  <c r="P59" i="14" s="1"/>
  <c r="P58" i="14" a="1"/>
  <c r="P58" i="14" s="1"/>
  <c r="P57" i="14" a="1"/>
  <c r="P57" i="14" s="1"/>
  <c r="P56" i="14" a="1"/>
  <c r="P56" i="14" s="1"/>
  <c r="P55" i="14" a="1"/>
  <c r="P55" i="14" s="1"/>
  <c r="P54" i="14" a="1"/>
  <c r="P54" i="14" s="1"/>
  <c r="P53" i="14" a="1"/>
  <c r="P53" i="14" s="1"/>
  <c r="P52" i="14" a="1"/>
  <c r="P52" i="14" s="1"/>
  <c r="P51" i="14" a="1"/>
  <c r="P51" i="14" s="1"/>
  <c r="P50" i="14" a="1"/>
  <c r="P50" i="14" s="1"/>
  <c r="P49" i="14" a="1"/>
  <c r="P49" i="14" s="1"/>
  <c r="P48" i="14" a="1"/>
  <c r="P48" i="14" s="1"/>
  <c r="P47" i="14" a="1"/>
  <c r="P47" i="14" s="1"/>
  <c r="P46" i="14" a="1"/>
  <c r="P46" i="14" s="1"/>
  <c r="P45" i="14" a="1"/>
  <c r="P45" i="14" s="1"/>
  <c r="P44" i="14" a="1"/>
  <c r="P44" i="14" s="1"/>
  <c r="P43" i="14" a="1"/>
  <c r="P43" i="14" s="1"/>
  <c r="P42" i="14" a="1"/>
  <c r="P42" i="14" s="1"/>
  <c r="P41" i="14" a="1"/>
  <c r="P41" i="14" s="1"/>
  <c r="P40" i="14" a="1"/>
  <c r="P40" i="14" s="1"/>
  <c r="P39" i="14" a="1"/>
  <c r="P39" i="14" s="1"/>
  <c r="P38" i="14" a="1"/>
  <c r="P38" i="14" s="1"/>
  <c r="P37" i="14" a="1"/>
  <c r="P37" i="14" s="1"/>
  <c r="P36" i="14" a="1"/>
  <c r="P36" i="14" s="1"/>
  <c r="P35" i="14" a="1"/>
  <c r="P35" i="14" s="1"/>
  <c r="P34" i="14" a="1"/>
  <c r="P34" i="14" s="1"/>
  <c r="P33" i="14" a="1"/>
  <c r="P33" i="14" s="1"/>
  <c r="P32" i="14" a="1"/>
  <c r="P32" i="14" s="1"/>
  <c r="P31" i="14" a="1"/>
  <c r="P31" i="14" s="1"/>
  <c r="P30" i="14" a="1"/>
  <c r="P30" i="14" s="1"/>
  <c r="P29" i="14" a="1"/>
  <c r="P29" i="14" s="1"/>
  <c r="P28" i="14" a="1"/>
  <c r="P28" i="14" s="1"/>
  <c r="P27" i="14" a="1"/>
  <c r="P27" i="14" s="1"/>
  <c r="P26" i="14" a="1"/>
  <c r="P26" i="14" s="1"/>
  <c r="P25" i="14" a="1"/>
  <c r="P25" i="14" s="1"/>
  <c r="P24" i="14" a="1"/>
  <c r="P24" i="14" s="1"/>
  <c r="P23" i="14" a="1"/>
  <c r="P23" i="14" s="1"/>
  <c r="P22" i="14" a="1"/>
  <c r="P22" i="14" s="1"/>
  <c r="P21" i="14" a="1"/>
  <c r="P21" i="14" s="1"/>
  <c r="P20" i="14" a="1"/>
  <c r="P20" i="14" s="1"/>
  <c r="P19" i="14" a="1"/>
  <c r="P19" i="14" s="1"/>
  <c r="P18" i="14" a="1"/>
  <c r="P18" i="14" s="1"/>
  <c r="P17" i="14" a="1"/>
  <c r="P17" i="14" s="1"/>
  <c r="P16" i="14" a="1"/>
  <c r="P16" i="14" s="1"/>
  <c r="P15" i="14" a="1"/>
  <c r="P15" i="14" s="1"/>
  <c r="P14" i="14" a="1"/>
  <c r="P14" i="14" s="1"/>
  <c r="P13" i="14" a="1"/>
  <c r="P13" i="14" s="1"/>
  <c r="P12" i="14" a="1"/>
  <c r="P12" i="14" s="1"/>
  <c r="P11" i="14" a="1"/>
  <c r="P11" i="14" s="1"/>
  <c r="O342" i="14" a="1"/>
  <c r="O342" i="14" s="1"/>
  <c r="O341" i="14" a="1"/>
  <c r="O341" i="14" s="1"/>
  <c r="O340" i="14" a="1"/>
  <c r="O340" i="14" s="1"/>
  <c r="O339" i="14" a="1"/>
  <c r="O339" i="14" s="1"/>
  <c r="O338" i="14" a="1"/>
  <c r="O338" i="14" s="1"/>
  <c r="O337" i="14" a="1"/>
  <c r="O337" i="14" s="1"/>
  <c r="O336" i="14" a="1"/>
  <c r="O336" i="14" s="1"/>
  <c r="O335" i="14" a="1"/>
  <c r="O335" i="14" s="1"/>
  <c r="O334" i="14" a="1"/>
  <c r="O334" i="14" s="1"/>
  <c r="O333" i="14" a="1"/>
  <c r="O333" i="14" s="1"/>
  <c r="O332" i="14" a="1"/>
  <c r="O332" i="14" s="1"/>
  <c r="O331" i="14" a="1"/>
  <c r="O331" i="14" s="1"/>
  <c r="O330" i="14" a="1"/>
  <c r="O330" i="14" s="1"/>
  <c r="O329" i="14" a="1"/>
  <c r="O329" i="14" s="1"/>
  <c r="O328" i="14" a="1"/>
  <c r="O328" i="14" s="1"/>
  <c r="O327" i="14" a="1"/>
  <c r="O327" i="14" s="1"/>
  <c r="O325" i="14" a="1"/>
  <c r="O325" i="14" s="1"/>
  <c r="O324" i="14" a="1"/>
  <c r="O324" i="14" s="1"/>
  <c r="O323" i="14" a="1"/>
  <c r="O323" i="14" s="1"/>
  <c r="O322" i="14" a="1"/>
  <c r="O322" i="14" s="1"/>
  <c r="O321" i="14" a="1"/>
  <c r="O321" i="14" s="1"/>
  <c r="O320" i="14" a="1"/>
  <c r="O320" i="14" s="1"/>
  <c r="O319" i="14" a="1"/>
  <c r="O319" i="14" s="1"/>
  <c r="O318" i="14" a="1"/>
  <c r="O318" i="14" s="1"/>
  <c r="O317" i="14" a="1"/>
  <c r="O317" i="14" s="1"/>
  <c r="O316" i="14" a="1"/>
  <c r="O316" i="14" s="1"/>
  <c r="O315" i="14" a="1"/>
  <c r="O315" i="14" s="1"/>
  <c r="O314" i="14" a="1"/>
  <c r="O314" i="14" s="1"/>
  <c r="O313" i="14" a="1"/>
  <c r="O313" i="14" s="1"/>
  <c r="O312" i="14" a="1"/>
  <c r="O312" i="14" s="1"/>
  <c r="O311" i="14" a="1"/>
  <c r="O311" i="14" s="1"/>
  <c r="O310" i="14" a="1"/>
  <c r="O310" i="14" s="1"/>
  <c r="O309" i="14" a="1"/>
  <c r="O309" i="14" s="1"/>
  <c r="O308" i="14" a="1"/>
  <c r="O308" i="14" s="1"/>
  <c r="O307" i="14" a="1"/>
  <c r="O307" i="14" s="1"/>
  <c r="O305" i="14" a="1"/>
  <c r="O305" i="14" s="1"/>
  <c r="O304" i="14" a="1"/>
  <c r="O304" i="14" s="1"/>
  <c r="O303" i="14" a="1"/>
  <c r="O303" i="14" s="1"/>
  <c r="O302" i="14" a="1"/>
  <c r="O302" i="14" s="1"/>
  <c r="O301" i="14" a="1"/>
  <c r="O301" i="14" s="1"/>
  <c r="O300" i="14" a="1"/>
  <c r="O300" i="14" s="1"/>
  <c r="O299" i="14" a="1"/>
  <c r="O299" i="14" s="1"/>
  <c r="O298" i="14" a="1"/>
  <c r="O298" i="14" s="1"/>
  <c r="O297" i="14" a="1"/>
  <c r="O297" i="14" s="1"/>
  <c r="O296" i="14" a="1"/>
  <c r="O296" i="14" s="1"/>
  <c r="O295" i="14" a="1"/>
  <c r="O295" i="14" s="1"/>
  <c r="O294" i="14" a="1"/>
  <c r="O294" i="14" s="1"/>
  <c r="O293" i="14" a="1"/>
  <c r="O293" i="14" s="1"/>
  <c r="O292" i="14" a="1"/>
  <c r="O292" i="14" s="1"/>
  <c r="O291" i="14" a="1"/>
  <c r="O291" i="14" s="1"/>
  <c r="O290" i="14" a="1"/>
  <c r="O290" i="14" s="1"/>
  <c r="O289" i="14" a="1"/>
  <c r="O289" i="14" s="1"/>
  <c r="O288" i="14" a="1"/>
  <c r="O288" i="14" s="1"/>
  <c r="O287" i="14" a="1"/>
  <c r="O287" i="14" s="1"/>
  <c r="O286" i="14" a="1"/>
  <c r="O286" i="14" s="1"/>
  <c r="O285" i="14" a="1"/>
  <c r="O285" i="14" s="1"/>
  <c r="O284" i="14" a="1"/>
  <c r="O284" i="14" s="1"/>
  <c r="O283" i="14" a="1"/>
  <c r="O283" i="14" s="1"/>
  <c r="O282" i="14" a="1"/>
  <c r="O282" i="14" s="1"/>
  <c r="O281" i="14" a="1"/>
  <c r="O281" i="14" s="1"/>
  <c r="O280" i="14" a="1"/>
  <c r="O280" i="14" s="1"/>
  <c r="O279" i="14" a="1"/>
  <c r="O279" i="14" s="1"/>
  <c r="O278" i="14" a="1"/>
  <c r="O278" i="14" s="1"/>
  <c r="O277" i="14" a="1"/>
  <c r="O277" i="14" s="1"/>
  <c r="O276" i="14" a="1"/>
  <c r="O276" i="14" s="1"/>
  <c r="O275" i="14" a="1"/>
  <c r="O275" i="14" s="1"/>
  <c r="O274" i="14" a="1"/>
  <c r="O274" i="14" s="1"/>
  <c r="O273" i="14" a="1"/>
  <c r="O273" i="14" s="1"/>
  <c r="O272" i="14" a="1"/>
  <c r="O272" i="14" s="1"/>
  <c r="O271" i="14" a="1"/>
  <c r="O271" i="14" s="1"/>
  <c r="O270" i="14" a="1"/>
  <c r="O270" i="14" s="1"/>
  <c r="O269" i="14" a="1"/>
  <c r="O269" i="14" s="1"/>
  <c r="O268" i="14" a="1"/>
  <c r="O268" i="14" s="1"/>
  <c r="O267" i="14" a="1"/>
  <c r="O267" i="14" s="1"/>
  <c r="O266" i="14" a="1"/>
  <c r="O266" i="14" s="1"/>
  <c r="O265" i="14" a="1"/>
  <c r="O265" i="14" s="1"/>
  <c r="O264" i="14" a="1"/>
  <c r="O264" i="14" s="1"/>
  <c r="O263" i="14" a="1"/>
  <c r="O263" i="14" s="1"/>
  <c r="O262" i="14" a="1"/>
  <c r="O262" i="14" s="1"/>
  <c r="O261" i="14" a="1"/>
  <c r="O261" i="14" s="1"/>
  <c r="O260" i="14" a="1"/>
  <c r="O260" i="14" s="1"/>
  <c r="O259" i="14" a="1"/>
  <c r="O259" i="14" s="1"/>
  <c r="O258" i="14" a="1"/>
  <c r="O258" i="14" s="1"/>
  <c r="O257" i="14" a="1"/>
  <c r="O257" i="14" s="1"/>
  <c r="O256" i="14" a="1"/>
  <c r="O256" i="14" s="1"/>
  <c r="O255" i="14" a="1"/>
  <c r="O255" i="14" s="1"/>
  <c r="O254" i="14" a="1"/>
  <c r="O254" i="14" s="1"/>
  <c r="O253" i="14" a="1"/>
  <c r="O253" i="14" s="1"/>
  <c r="O252" i="14" a="1"/>
  <c r="O252" i="14" s="1"/>
  <c r="O251" i="14" a="1"/>
  <c r="O251" i="14" s="1"/>
  <c r="O250" i="14" a="1"/>
  <c r="O250" i="14" s="1"/>
  <c r="O249" i="14" a="1"/>
  <c r="O249" i="14" s="1"/>
  <c r="O248" i="14" a="1"/>
  <c r="O248" i="14" s="1"/>
  <c r="O247" i="14" a="1"/>
  <c r="O247" i="14" s="1"/>
  <c r="O246" i="14" a="1"/>
  <c r="O246" i="14" s="1"/>
  <c r="O245" i="14" a="1"/>
  <c r="O245" i="14" s="1"/>
  <c r="O244" i="14" a="1"/>
  <c r="O244" i="14" s="1"/>
  <c r="O243" i="14" a="1"/>
  <c r="O243" i="14" s="1"/>
  <c r="O242" i="14" a="1"/>
  <c r="O242" i="14" s="1"/>
  <c r="O241" i="14" a="1"/>
  <c r="O241" i="14" s="1"/>
  <c r="O240" i="14" a="1"/>
  <c r="O240" i="14" s="1"/>
  <c r="O239" i="14" a="1"/>
  <c r="O239" i="14" s="1"/>
  <c r="O238" i="14" a="1"/>
  <c r="O238" i="14" s="1"/>
  <c r="O237" i="14" a="1"/>
  <c r="O237" i="14" s="1"/>
  <c r="O236" i="14" a="1"/>
  <c r="O236" i="14" s="1"/>
  <c r="O235" i="14" a="1"/>
  <c r="O235" i="14" s="1"/>
  <c r="O234" i="14" a="1"/>
  <c r="O234" i="14" s="1"/>
  <c r="O233" i="14" a="1"/>
  <c r="O233" i="14" s="1"/>
  <c r="O232" i="14" a="1"/>
  <c r="O232" i="14" s="1"/>
  <c r="O231" i="14" a="1"/>
  <c r="O231" i="14" s="1"/>
  <c r="O230" i="14" a="1"/>
  <c r="O230" i="14" s="1"/>
  <c r="O229" i="14" a="1"/>
  <c r="O229" i="14" s="1"/>
  <c r="O228" i="14" a="1"/>
  <c r="O228" i="14" s="1"/>
  <c r="O227" i="14" a="1"/>
  <c r="O227" i="14" s="1"/>
  <c r="O226" i="14" a="1"/>
  <c r="O226" i="14" s="1"/>
  <c r="O225" i="14" a="1"/>
  <c r="O225" i="14" s="1"/>
  <c r="O224" i="14" a="1"/>
  <c r="O224" i="14" s="1"/>
  <c r="O223" i="14" a="1"/>
  <c r="O223" i="14" s="1"/>
  <c r="O222" i="14" a="1"/>
  <c r="O222" i="14" s="1"/>
  <c r="O221" i="14" a="1"/>
  <c r="O221" i="14" s="1"/>
  <c r="O220" i="14" a="1"/>
  <c r="O220" i="14" s="1"/>
  <c r="O219" i="14" a="1"/>
  <c r="O219" i="14" s="1"/>
  <c r="O218" i="14" a="1"/>
  <c r="O218" i="14" s="1"/>
  <c r="O217" i="14" a="1"/>
  <c r="O217" i="14" s="1"/>
  <c r="O216" i="14" a="1"/>
  <c r="O216" i="14" s="1"/>
  <c r="O215" i="14" a="1"/>
  <c r="O215" i="14" s="1"/>
  <c r="O214" i="14" a="1"/>
  <c r="O214" i="14" s="1"/>
  <c r="O213" i="14" a="1"/>
  <c r="O213" i="14" s="1"/>
  <c r="O212" i="14" a="1"/>
  <c r="O212" i="14" s="1"/>
  <c r="O211" i="14" a="1"/>
  <c r="O211" i="14" s="1"/>
  <c r="O210" i="14" a="1"/>
  <c r="O210" i="14" s="1"/>
  <c r="O209" i="14" a="1"/>
  <c r="O209" i="14" s="1"/>
  <c r="O208" i="14" a="1"/>
  <c r="O208" i="14" s="1"/>
  <c r="O207" i="14" a="1"/>
  <c r="O207" i="14" s="1"/>
  <c r="O206" i="14" a="1"/>
  <c r="O206" i="14" s="1"/>
  <c r="O205" i="14" a="1"/>
  <c r="O205" i="14" s="1"/>
  <c r="O204" i="14" a="1"/>
  <c r="O204" i="14" s="1"/>
  <c r="O203" i="14" a="1"/>
  <c r="O203" i="14" s="1"/>
  <c r="O202" i="14" a="1"/>
  <c r="O202" i="14" s="1"/>
  <c r="O201" i="14" a="1"/>
  <c r="O201" i="14" s="1"/>
  <c r="O200" i="14" a="1"/>
  <c r="O200" i="14" s="1"/>
  <c r="O199" i="14" a="1"/>
  <c r="O199" i="14" s="1"/>
  <c r="O198" i="14" a="1"/>
  <c r="O198" i="14" s="1"/>
  <c r="O197" i="14" a="1"/>
  <c r="O197" i="14" s="1"/>
  <c r="O196" i="14" a="1"/>
  <c r="O196" i="14" s="1"/>
  <c r="O195" i="14" a="1"/>
  <c r="O195" i="14" s="1"/>
  <c r="O194" i="14" a="1"/>
  <c r="O194" i="14" s="1"/>
  <c r="O193" i="14" a="1"/>
  <c r="O193" i="14" s="1"/>
  <c r="O192" i="14" a="1"/>
  <c r="O192" i="14" s="1"/>
  <c r="O191" i="14" a="1"/>
  <c r="O191" i="14" s="1"/>
  <c r="O190" i="14" a="1"/>
  <c r="O190" i="14" s="1"/>
  <c r="O189" i="14" a="1"/>
  <c r="O189" i="14" s="1"/>
  <c r="O188" i="14" a="1"/>
  <c r="O188" i="14" s="1"/>
  <c r="O187" i="14" a="1"/>
  <c r="O187" i="14" s="1"/>
  <c r="O186" i="14" a="1"/>
  <c r="O186" i="14" s="1"/>
  <c r="O185" i="14" a="1"/>
  <c r="O185" i="14" s="1"/>
  <c r="O184" i="14" a="1"/>
  <c r="O184" i="14" s="1"/>
  <c r="O183" i="14" a="1"/>
  <c r="O183" i="14" s="1"/>
  <c r="O182" i="14" a="1"/>
  <c r="O182" i="14" s="1"/>
  <c r="O181" i="14" a="1"/>
  <c r="O181" i="14" s="1"/>
  <c r="O180" i="14" a="1"/>
  <c r="O180" i="14" s="1"/>
  <c r="O179" i="14" a="1"/>
  <c r="O179" i="14" s="1"/>
  <c r="O178" i="14" a="1"/>
  <c r="O178" i="14" s="1"/>
  <c r="O177" i="14" a="1"/>
  <c r="O177" i="14" s="1"/>
  <c r="O176" i="14" a="1"/>
  <c r="O176" i="14" s="1"/>
  <c r="O175" i="14" a="1"/>
  <c r="O175" i="14" s="1"/>
  <c r="O174" i="14" a="1"/>
  <c r="O174" i="14" s="1"/>
  <c r="O173" i="14" a="1"/>
  <c r="O173" i="14" s="1"/>
  <c r="O172" i="14" a="1"/>
  <c r="O172" i="14" s="1"/>
  <c r="O171" i="14" a="1"/>
  <c r="O171" i="14" s="1"/>
  <c r="O170" i="14" a="1"/>
  <c r="O170" i="14" s="1"/>
  <c r="O169" i="14" a="1"/>
  <c r="O169" i="14" s="1"/>
  <c r="O168" i="14" a="1"/>
  <c r="O168" i="14" s="1"/>
  <c r="O167" i="14" a="1"/>
  <c r="O167" i="14" s="1"/>
  <c r="O166" i="14" a="1"/>
  <c r="O166" i="14" s="1"/>
  <c r="O165" i="14" a="1"/>
  <c r="O165" i="14" s="1"/>
  <c r="O164" i="14" a="1"/>
  <c r="O164" i="14" s="1"/>
  <c r="O163" i="14" a="1"/>
  <c r="O163" i="14" s="1"/>
  <c r="O162" i="14" a="1"/>
  <c r="O162" i="14" s="1"/>
  <c r="O161" i="14" a="1"/>
  <c r="O161" i="14" s="1"/>
  <c r="O160" i="14" a="1"/>
  <c r="O160" i="14" s="1"/>
  <c r="O159" i="14" a="1"/>
  <c r="O159" i="14" s="1"/>
  <c r="O158" i="14" a="1"/>
  <c r="O158" i="14" s="1"/>
  <c r="O157" i="14" a="1"/>
  <c r="O157" i="14" s="1"/>
  <c r="O156" i="14" a="1"/>
  <c r="O156" i="14" s="1"/>
  <c r="O155" i="14" a="1"/>
  <c r="O155" i="14" s="1"/>
  <c r="O154" i="14" a="1"/>
  <c r="O154" i="14" s="1"/>
  <c r="O153" i="14" a="1"/>
  <c r="O153" i="14" s="1"/>
  <c r="O152" i="14" a="1"/>
  <c r="O152" i="14" s="1"/>
  <c r="O151" i="14" a="1"/>
  <c r="O151" i="14" s="1"/>
  <c r="O150" i="14" a="1"/>
  <c r="O150" i="14" s="1"/>
  <c r="O149" i="14" a="1"/>
  <c r="O149" i="14" s="1"/>
  <c r="O148" i="14" a="1"/>
  <c r="O148" i="14" s="1"/>
  <c r="O147" i="14" a="1"/>
  <c r="O147" i="14" s="1"/>
  <c r="O146" i="14" a="1"/>
  <c r="O146" i="14" s="1"/>
  <c r="O145" i="14" a="1"/>
  <c r="O145" i="14" s="1"/>
  <c r="O144" i="14" a="1"/>
  <c r="O144" i="14" s="1"/>
  <c r="O143" i="14" a="1"/>
  <c r="O143" i="14" s="1"/>
  <c r="O142" i="14" a="1"/>
  <c r="O142" i="14" s="1"/>
  <c r="O141" i="14" a="1"/>
  <c r="O141" i="14" s="1"/>
  <c r="O140" i="14" a="1"/>
  <c r="O140" i="14" s="1"/>
  <c r="O139" i="14" a="1"/>
  <c r="O139" i="14" s="1"/>
  <c r="O138" i="14" a="1"/>
  <c r="O138" i="14" s="1"/>
  <c r="O137" i="14" a="1"/>
  <c r="O137" i="14" s="1"/>
  <c r="O136" i="14" a="1"/>
  <c r="O136" i="14" s="1"/>
  <c r="O135" i="14" a="1"/>
  <c r="O135" i="14" s="1"/>
  <c r="O134" i="14" a="1"/>
  <c r="O134" i="14" s="1"/>
  <c r="O133" i="14" a="1"/>
  <c r="O133" i="14" s="1"/>
  <c r="O132" i="14" a="1"/>
  <c r="O132" i="14" s="1"/>
  <c r="O131" i="14" a="1"/>
  <c r="O131" i="14" s="1"/>
  <c r="O130" i="14" a="1"/>
  <c r="O130" i="14" s="1"/>
  <c r="O129" i="14" a="1"/>
  <c r="O129" i="14" s="1"/>
  <c r="O128" i="14" a="1"/>
  <c r="O128" i="14" s="1"/>
  <c r="O127" i="14" a="1"/>
  <c r="O127" i="14" s="1"/>
  <c r="O126" i="14" a="1"/>
  <c r="O126" i="14" s="1"/>
  <c r="O125" i="14" a="1"/>
  <c r="O125" i="14" s="1"/>
  <c r="O124" i="14" a="1"/>
  <c r="O124" i="14" s="1"/>
  <c r="O123" i="14" a="1"/>
  <c r="O123" i="14" s="1"/>
  <c r="O122" i="14" a="1"/>
  <c r="O122" i="14" s="1"/>
  <c r="O121" i="14" a="1"/>
  <c r="O121" i="14" s="1"/>
  <c r="O120" i="14" a="1"/>
  <c r="O120" i="14" s="1"/>
  <c r="O119" i="14" a="1"/>
  <c r="O119" i="14" s="1"/>
  <c r="O118" i="14" a="1"/>
  <c r="O118" i="14" s="1"/>
  <c r="O117" i="14" a="1"/>
  <c r="O117" i="14" s="1"/>
  <c r="O116" i="14" a="1"/>
  <c r="O116" i="14" s="1"/>
  <c r="O115" i="14" a="1"/>
  <c r="O115" i="14" s="1"/>
  <c r="O114" i="14" a="1"/>
  <c r="O114" i="14" s="1"/>
  <c r="O113" i="14" a="1"/>
  <c r="O113" i="14" s="1"/>
  <c r="O112" i="14" a="1"/>
  <c r="O112" i="14" s="1"/>
  <c r="O111" i="14" a="1"/>
  <c r="O111" i="14" s="1"/>
  <c r="O110" i="14" a="1"/>
  <c r="O110" i="14" s="1"/>
  <c r="O109" i="14" a="1"/>
  <c r="O109" i="14" s="1"/>
  <c r="O108" i="14" a="1"/>
  <c r="O108" i="14" s="1"/>
  <c r="O107" i="14" a="1"/>
  <c r="O107" i="14" s="1"/>
  <c r="O106" i="14" a="1"/>
  <c r="O106" i="14" s="1"/>
  <c r="O105" i="14" a="1"/>
  <c r="O105" i="14" s="1"/>
  <c r="O104" i="14" a="1"/>
  <c r="O104" i="14" s="1"/>
  <c r="O103" i="14" a="1"/>
  <c r="O103" i="14" s="1"/>
  <c r="O102" i="14" a="1"/>
  <c r="O102" i="14" s="1"/>
  <c r="O101" i="14" a="1"/>
  <c r="O101" i="14" s="1"/>
  <c r="O100" i="14" a="1"/>
  <c r="O100" i="14" s="1"/>
  <c r="O99" i="14" a="1"/>
  <c r="O99" i="14" s="1"/>
  <c r="O98" i="14" a="1"/>
  <c r="O98" i="14" s="1"/>
  <c r="O97" i="14" a="1"/>
  <c r="O97" i="14" s="1"/>
  <c r="O96" i="14" a="1"/>
  <c r="O96" i="14" s="1"/>
  <c r="O95" i="14" a="1"/>
  <c r="O95" i="14" s="1"/>
  <c r="O94" i="14" a="1"/>
  <c r="O94" i="14" s="1"/>
  <c r="O93" i="14" a="1"/>
  <c r="O93" i="14" s="1"/>
  <c r="O92" i="14" a="1"/>
  <c r="O92" i="14" s="1"/>
  <c r="O91" i="14" a="1"/>
  <c r="O91" i="14" s="1"/>
  <c r="O90" i="14" a="1"/>
  <c r="O90" i="14" s="1"/>
  <c r="O89" i="14" a="1"/>
  <c r="O89" i="14" s="1"/>
  <c r="O88" i="14" a="1"/>
  <c r="O88" i="14" s="1"/>
  <c r="O87" i="14" a="1"/>
  <c r="O87" i="14" s="1"/>
  <c r="O86" i="14" a="1"/>
  <c r="O86" i="14" s="1"/>
  <c r="O85" i="14" a="1"/>
  <c r="O85" i="14" s="1"/>
  <c r="O84" i="14" a="1"/>
  <c r="O84" i="14" s="1"/>
  <c r="O83" i="14" a="1"/>
  <c r="O83" i="14" s="1"/>
  <c r="O82" i="14" a="1"/>
  <c r="O82" i="14" s="1"/>
  <c r="O81" i="14" a="1"/>
  <c r="O81" i="14" s="1"/>
  <c r="O80" i="14" a="1"/>
  <c r="O80" i="14" s="1"/>
  <c r="O79" i="14" a="1"/>
  <c r="O79" i="14" s="1"/>
  <c r="O78" i="14" a="1"/>
  <c r="O78" i="14" s="1"/>
  <c r="O77" i="14" a="1"/>
  <c r="O77" i="14" s="1"/>
  <c r="O76" i="14" a="1"/>
  <c r="O76" i="14" s="1"/>
  <c r="O75" i="14" a="1"/>
  <c r="O75" i="14" s="1"/>
  <c r="O74" i="14" a="1"/>
  <c r="O74" i="14" s="1"/>
  <c r="O73" i="14" a="1"/>
  <c r="O73" i="14" s="1"/>
  <c r="O72" i="14" a="1"/>
  <c r="O72" i="14" s="1"/>
  <c r="O71" i="14" a="1"/>
  <c r="O71" i="14" s="1"/>
  <c r="O70" i="14" a="1"/>
  <c r="O70" i="14" s="1"/>
  <c r="O69" i="14" a="1"/>
  <c r="O69" i="14" s="1"/>
  <c r="O68" i="14" a="1"/>
  <c r="O68" i="14" s="1"/>
  <c r="O67" i="14" a="1"/>
  <c r="O67" i="14" s="1"/>
  <c r="O66" i="14" a="1"/>
  <c r="O66" i="14" s="1"/>
  <c r="O65" i="14" a="1"/>
  <c r="O65" i="14" s="1"/>
  <c r="O64" i="14" a="1"/>
  <c r="O64" i="14" s="1"/>
  <c r="O63" i="14" a="1"/>
  <c r="O63" i="14" s="1"/>
  <c r="O62" i="14" a="1"/>
  <c r="O62" i="14" s="1"/>
  <c r="O61" i="14" a="1"/>
  <c r="O61" i="14" s="1"/>
  <c r="O60" i="14" a="1"/>
  <c r="O60" i="14" s="1"/>
  <c r="O59" i="14" a="1"/>
  <c r="O59" i="14" s="1"/>
  <c r="O58" i="14" a="1"/>
  <c r="O58" i="14" s="1"/>
  <c r="O57" i="14" a="1"/>
  <c r="O57" i="14" s="1"/>
  <c r="O56" i="14" a="1"/>
  <c r="O56" i="14" s="1"/>
  <c r="O55" i="14" a="1"/>
  <c r="O55" i="14" s="1"/>
  <c r="O54" i="14" a="1"/>
  <c r="O54" i="14" s="1"/>
  <c r="O53" i="14" a="1"/>
  <c r="O53" i="14" s="1"/>
  <c r="O52" i="14" a="1"/>
  <c r="O52" i="14" s="1"/>
  <c r="O51" i="14" a="1"/>
  <c r="O51" i="14" s="1"/>
  <c r="O50" i="14" a="1"/>
  <c r="O50" i="14" s="1"/>
  <c r="O49" i="14" a="1"/>
  <c r="O49" i="14" s="1"/>
  <c r="O48" i="14" a="1"/>
  <c r="O48" i="14" s="1"/>
  <c r="O47" i="14" a="1"/>
  <c r="O47" i="14" s="1"/>
  <c r="O46" i="14" a="1"/>
  <c r="O46" i="14" s="1"/>
  <c r="O45" i="14" a="1"/>
  <c r="O45" i="14" s="1"/>
  <c r="O44" i="14" a="1"/>
  <c r="O44" i="14" s="1"/>
  <c r="O43" i="14" a="1"/>
  <c r="O43" i="14" s="1"/>
  <c r="O42" i="14" a="1"/>
  <c r="O42" i="14" s="1"/>
  <c r="O41" i="14" a="1"/>
  <c r="O41" i="14" s="1"/>
  <c r="O40" i="14" a="1"/>
  <c r="O40" i="14" s="1"/>
  <c r="O39" i="14" a="1"/>
  <c r="O39" i="14" s="1"/>
  <c r="O38" i="14" a="1"/>
  <c r="O38" i="14" s="1"/>
  <c r="O37" i="14" a="1"/>
  <c r="O37" i="14" s="1"/>
  <c r="O36" i="14" a="1"/>
  <c r="O36" i="14" s="1"/>
  <c r="O35" i="14" a="1"/>
  <c r="O35" i="14" s="1"/>
  <c r="O34" i="14" a="1"/>
  <c r="O34" i="14" s="1"/>
  <c r="O33" i="14" a="1"/>
  <c r="O33" i="14" s="1"/>
  <c r="O32" i="14" a="1"/>
  <c r="O32" i="14" s="1"/>
  <c r="O31" i="14" a="1"/>
  <c r="O31" i="14" s="1"/>
  <c r="O30" i="14" a="1"/>
  <c r="O30" i="14" s="1"/>
  <c r="O29" i="14" a="1"/>
  <c r="O29" i="14" s="1"/>
  <c r="O28" i="14" a="1"/>
  <c r="O28" i="14" s="1"/>
  <c r="O27" i="14" a="1"/>
  <c r="O27" i="14" s="1"/>
  <c r="O26" i="14" a="1"/>
  <c r="O26" i="14" s="1"/>
  <c r="O25" i="14" a="1"/>
  <c r="O25" i="14" s="1"/>
  <c r="O24" i="14" a="1"/>
  <c r="O24" i="14" s="1"/>
  <c r="O23" i="14" a="1"/>
  <c r="O23" i="14" s="1"/>
  <c r="O22" i="14" a="1"/>
  <c r="O22" i="14" s="1"/>
  <c r="O21" i="14" a="1"/>
  <c r="O21" i="14" s="1"/>
  <c r="O20" i="14" a="1"/>
  <c r="O20" i="14" s="1"/>
  <c r="O19" i="14" a="1"/>
  <c r="O19" i="14" s="1"/>
  <c r="O18" i="14" a="1"/>
  <c r="O18" i="14" s="1"/>
  <c r="O17" i="14" a="1"/>
  <c r="O17" i="14" s="1"/>
  <c r="O16" i="14" a="1"/>
  <c r="O16" i="14" s="1"/>
  <c r="O15" i="14" a="1"/>
  <c r="O15" i="14" s="1"/>
  <c r="O14" i="14" a="1"/>
  <c r="O14" i="14" s="1"/>
  <c r="O13" i="14" a="1"/>
  <c r="O13" i="14" s="1"/>
  <c r="O12" i="14" a="1"/>
  <c r="O12" i="14" s="1"/>
  <c r="O11" i="14" a="1"/>
  <c r="O11" i="14" s="1"/>
  <c r="Y1155" i="1" a="1"/>
  <c r="Y1155" i="1" s="1"/>
  <c r="Y1152" i="1" a="1"/>
  <c r="Y1152" i="1" s="1"/>
  <c r="Y1144" i="1" a="1"/>
  <c r="Y1144" i="1" s="1"/>
  <c r="Y1141" i="1" a="1"/>
  <c r="Y1141" i="1" s="1"/>
  <c r="Y1137" i="1" a="1"/>
  <c r="Y1137" i="1" s="1"/>
  <c r="Y1130" i="1" a="1"/>
  <c r="Y1130" i="1" s="1"/>
  <c r="Y1127" i="1" a="1"/>
  <c r="Y1127" i="1" s="1"/>
  <c r="Y1123" i="1" a="1"/>
  <c r="Y1123" i="1" s="1"/>
  <c r="Y1117" i="1" a="1"/>
  <c r="Y1117" i="1" s="1"/>
  <c r="Y1114" i="1" a="1"/>
  <c r="Y1114" i="1" s="1"/>
  <c r="Y1110" i="1" a="1"/>
  <c r="Y1110" i="1" s="1"/>
  <c r="Y1088" i="1" a="1"/>
  <c r="Y1088" i="1" s="1"/>
  <c r="Y1085" i="1" a="1"/>
  <c r="Y1085" i="1" s="1"/>
  <c r="Y1083" i="1" a="1"/>
  <c r="Y1083" i="1" s="1"/>
  <c r="Y1063" i="1" a="1"/>
  <c r="Y1063" i="1" s="1"/>
  <c r="Y1060" i="1" a="1"/>
  <c r="Y1060" i="1" s="1"/>
  <c r="Y1058" i="1" a="1"/>
  <c r="Y1058" i="1" s="1"/>
  <c r="Y1038" i="1" a="1"/>
  <c r="Y1038" i="1" s="1"/>
  <c r="Y1035" i="1" a="1"/>
  <c r="Y1035" i="1" s="1"/>
  <c r="Y1033" i="1" a="1"/>
  <c r="Y1033" i="1" s="1"/>
  <c r="Y1012" i="1" a="1"/>
  <c r="Y1012" i="1" s="1"/>
  <c r="Y1009" i="1" a="1"/>
  <c r="Y1009" i="1" s="1"/>
  <c r="Y1007" i="1" a="1"/>
  <c r="Y1007" i="1" s="1"/>
  <c r="Y986" i="1" a="1"/>
  <c r="Y986" i="1" s="1"/>
  <c r="Y983" i="1" a="1"/>
  <c r="Y983" i="1" s="1"/>
  <c r="Y963" i="1" a="1"/>
  <c r="Y963" i="1" s="1"/>
  <c r="Y960" i="1" a="1"/>
  <c r="Y960" i="1" s="1"/>
  <c r="Y958" i="1" a="1"/>
  <c r="Y958" i="1" s="1"/>
  <c r="Y939" i="1" a="1"/>
  <c r="Y939" i="1" s="1"/>
  <c r="Y936" i="1" a="1"/>
  <c r="Y936" i="1" s="1"/>
  <c r="Y934" i="1" a="1"/>
  <c r="Y934" i="1" s="1"/>
  <c r="Y915" i="1" a="1"/>
  <c r="Y915" i="1" s="1"/>
  <c r="Y912" i="1" a="1"/>
  <c r="Y912" i="1" s="1"/>
  <c r="Y910" i="1" a="1"/>
  <c r="Y910" i="1" s="1"/>
  <c r="Y891" i="1" a="1"/>
  <c r="Y891" i="1" s="1"/>
  <c r="Y888" i="1" a="1"/>
  <c r="Y888" i="1" s="1"/>
  <c r="Y886" i="1" a="1"/>
  <c r="Y886" i="1" s="1"/>
  <c r="Y867" i="1" a="1"/>
  <c r="Y867" i="1" s="1"/>
  <c r="Y864" i="1" a="1"/>
  <c r="Y864" i="1" s="1"/>
  <c r="Y844" i="1" a="1"/>
  <c r="Y844" i="1" s="1"/>
  <c r="Y841" i="1" a="1"/>
  <c r="Y841" i="1" s="1"/>
  <c r="Y821" i="1" a="1"/>
  <c r="Y821" i="1" s="1"/>
  <c r="Y818" i="1" a="1"/>
  <c r="Y818" i="1" s="1"/>
  <c r="Y797" i="1" a="1"/>
  <c r="Y797" i="1" s="1"/>
  <c r="Y794" i="1" a="1"/>
  <c r="Y794" i="1" s="1"/>
  <c r="Y774" i="1" a="1"/>
  <c r="Y774" i="1" s="1"/>
  <c r="Y771" i="1" a="1"/>
  <c r="Y771" i="1" s="1"/>
  <c r="Y749" i="1" a="1"/>
  <c r="Y749" i="1" s="1"/>
  <c r="Y746" i="1" a="1"/>
  <c r="Y746" i="1" s="1"/>
  <c r="Y744" i="1" a="1"/>
  <c r="Y744" i="1" s="1"/>
  <c r="Y725" i="1" a="1"/>
  <c r="Y725" i="1" s="1"/>
  <c r="Y722" i="1" a="1"/>
  <c r="Y722" i="1" s="1"/>
  <c r="Y702" i="1" a="1"/>
  <c r="Y702" i="1" s="1"/>
  <c r="Y699" i="1" a="1"/>
  <c r="Y699" i="1" s="1"/>
  <c r="Y697" i="1" a="1"/>
  <c r="Y697" i="1" s="1"/>
  <c r="Y678" i="1" a="1"/>
  <c r="Y678" i="1" s="1"/>
  <c r="Y675" i="1" a="1"/>
  <c r="Y675" i="1" s="1"/>
  <c r="Y655" i="1" a="1"/>
  <c r="Y655" i="1" s="1"/>
  <c r="Y652" i="1" a="1"/>
  <c r="Y652" i="1" s="1"/>
  <c r="Y650" i="1" a="1"/>
  <c r="Y650" i="1" s="1"/>
  <c r="Y631" i="1" a="1"/>
  <c r="Y631" i="1" s="1"/>
  <c r="Y628" i="1" a="1"/>
  <c r="Y628" i="1" s="1"/>
  <c r="Y618" i="1" a="1"/>
  <c r="Y618" i="1" s="1"/>
  <c r="Y617" i="1"/>
  <c r="Y598" i="1" a="1"/>
  <c r="Y598" i="1" s="1"/>
  <c r="Y595" i="1" a="1"/>
  <c r="Y595" i="1" s="1"/>
  <c r="Y593" i="1" a="1"/>
  <c r="Y593" i="1" s="1"/>
  <c r="Y591" i="1" a="1"/>
  <c r="Y591" i="1" s="1"/>
  <c r="Y590" i="1" a="1"/>
  <c r="Y590" i="1" s="1"/>
  <c r="Y582" i="1" a="1"/>
  <c r="Y582" i="1" s="1"/>
  <c r="Y581" i="1"/>
  <c r="Y562" i="1" a="1"/>
  <c r="Y562" i="1" s="1"/>
  <c r="Y559" i="1" a="1"/>
  <c r="Y559" i="1" s="1"/>
  <c r="Y557" i="1" a="1"/>
  <c r="Y557" i="1" s="1"/>
  <c r="Y555" i="1" a="1"/>
  <c r="Y555" i="1" s="1"/>
  <c r="Y554" i="1" a="1"/>
  <c r="Y554" i="1" s="1"/>
  <c r="Y546" i="1" a="1"/>
  <c r="Y546" i="1" s="1"/>
  <c r="Y545" i="1"/>
  <c r="Y526" i="1" a="1"/>
  <c r="Y526" i="1" s="1"/>
  <c r="Y523" i="1" a="1"/>
  <c r="Y523" i="1" s="1"/>
  <c r="Y521" i="1" a="1"/>
  <c r="Y521" i="1" s="1"/>
  <c r="Y519" i="1" a="1"/>
  <c r="Y519" i="1" s="1"/>
  <c r="Y518" i="1" a="1"/>
  <c r="Y518" i="1" s="1"/>
  <c r="Y515" i="1" a="1"/>
  <c r="Y515" i="1" s="1"/>
  <c r="Y513" i="1" a="1"/>
  <c r="Y513" i="1" s="1"/>
  <c r="Y511" i="1" a="1"/>
  <c r="Y511" i="1" s="1"/>
  <c r="Y492" i="1" a="1"/>
  <c r="Y492" i="1" s="1"/>
  <c r="Y489" i="1" a="1"/>
  <c r="Y489" i="1" s="1"/>
  <c r="Y487" i="1" a="1"/>
  <c r="Y487" i="1" s="1"/>
  <c r="Y486" i="1" a="1"/>
  <c r="Y486" i="1" s="1"/>
  <c r="Y485" i="1" a="1"/>
  <c r="Y485" i="1" s="1"/>
  <c r="Y484" i="1" a="1"/>
  <c r="Y484" i="1" s="1"/>
  <c r="Y477" i="1" a="1"/>
  <c r="Y477" i="1" s="1"/>
  <c r="Q306" i="14" s="1" a="1"/>
  <c r="Q306" i="14" s="1"/>
  <c r="Y476" i="1"/>
  <c r="Y457" i="1" a="1"/>
  <c r="Y457" i="1" s="1"/>
  <c r="Y454" i="1" a="1"/>
  <c r="Y454" i="1" s="1"/>
  <c r="Y452" i="1" a="1"/>
  <c r="Y452" i="1" s="1"/>
  <c r="Y451" i="1" a="1"/>
  <c r="Y451" i="1" s="1"/>
  <c r="Y450" i="1" a="1"/>
  <c r="Y450" i="1" s="1"/>
  <c r="Y431" i="1" a="1"/>
  <c r="Y431" i="1" s="1"/>
  <c r="Y428" i="1" a="1"/>
  <c r="Y428" i="1" s="1"/>
  <c r="Y426" i="1" a="1"/>
  <c r="Y426" i="1" s="1"/>
  <c r="Y424" i="1" a="1"/>
  <c r="Y424" i="1" s="1"/>
  <c r="Y405" i="1" a="1"/>
  <c r="Y405" i="1" s="1"/>
  <c r="Y402" i="1" a="1"/>
  <c r="Y402" i="1" s="1"/>
  <c r="Y400" i="1" a="1"/>
  <c r="Y400" i="1" s="1"/>
  <c r="Y398" i="1" a="1"/>
  <c r="Y398" i="1" s="1"/>
  <c r="Y379" i="1" a="1"/>
  <c r="Y379" i="1" s="1"/>
  <c r="Y376" i="1" a="1"/>
  <c r="Y376" i="1" s="1"/>
  <c r="Y374" i="1" a="1"/>
  <c r="Y374" i="1" s="1"/>
  <c r="Y372" i="1" a="1"/>
  <c r="Y372" i="1" s="1"/>
  <c r="Y353" i="1" a="1"/>
  <c r="Y353" i="1" s="1"/>
  <c r="Y350" i="1" a="1"/>
  <c r="Y350" i="1" s="1"/>
  <c r="Y348" i="1" a="1"/>
  <c r="Y348" i="1" s="1"/>
  <c r="Y347" i="1" a="1"/>
  <c r="Y347" i="1" s="1"/>
  <c r="Y346" i="1" a="1"/>
  <c r="Y346" i="1" s="1"/>
  <c r="Y327" i="1" a="1"/>
  <c r="Y327" i="1" s="1"/>
  <c r="Y324" i="1" a="1"/>
  <c r="Y324" i="1" s="1"/>
  <c r="Y322" i="1" a="1"/>
  <c r="Y322" i="1" s="1"/>
  <c r="Y321" i="1" a="1"/>
  <c r="Y321" i="1" s="1"/>
  <c r="Y297" i="1" a="1"/>
  <c r="Y297" i="1" s="1"/>
  <c r="Y277" i="1" a="1"/>
  <c r="Y277" i="1" s="1"/>
  <c r="Y274" i="1" a="1"/>
  <c r="Y274" i="1" s="1"/>
  <c r="Y272" i="1" a="1"/>
  <c r="Y272" i="1" s="1"/>
  <c r="Y252" i="1" a="1"/>
  <c r="Y252" i="1" s="1"/>
  <c r="Y249" i="1" a="1"/>
  <c r="Y249" i="1" s="1"/>
  <c r="Y247" i="1" a="1"/>
  <c r="Y247" i="1" s="1"/>
  <c r="Y243" i="1" a="1"/>
  <c r="Y243" i="1" s="1"/>
  <c r="Y241" i="1" a="1"/>
  <c r="Y241" i="1" s="1"/>
  <c r="Y221" i="1" a="1"/>
  <c r="Y221" i="1" s="1"/>
  <c r="Y218" i="1" a="1"/>
  <c r="Y218" i="1" s="1"/>
  <c r="Y216" i="1" a="1"/>
  <c r="Y216" i="1" s="1"/>
  <c r="Y215" i="1" a="1"/>
  <c r="Y215" i="1" s="1"/>
  <c r="Y196" i="1" a="1"/>
  <c r="Y196" i="1" s="1"/>
  <c r="Y193" i="1" a="1"/>
  <c r="Y193" i="1" s="1"/>
  <c r="Y188" i="1" a="1"/>
  <c r="Y188" i="1" s="1"/>
  <c r="Y186" i="1" a="1"/>
  <c r="Y186" i="1" s="1"/>
  <c r="Y184" i="1" a="1"/>
  <c r="Y184" i="1" s="1"/>
  <c r="Y165" i="1" a="1"/>
  <c r="Y165" i="1" s="1"/>
  <c r="Y162" i="1" a="1"/>
  <c r="Y162" i="1" s="1"/>
  <c r="Y160" i="1" a="1"/>
  <c r="Y160" i="1" s="1"/>
  <c r="Y159" i="1" a="1"/>
  <c r="Y159" i="1" s="1"/>
  <c r="Y158" i="1" a="1"/>
  <c r="Y158" i="1" s="1"/>
  <c r="Y151" i="1" a="1"/>
  <c r="Y151" i="1" s="1"/>
  <c r="Y150" i="1"/>
  <c r="Y131" i="1" a="1"/>
  <c r="Y131" i="1" s="1"/>
  <c r="Y128" i="1" a="1"/>
  <c r="Y128" i="1" s="1"/>
  <c r="Y126" i="1" a="1"/>
  <c r="Y126" i="1" s="1"/>
  <c r="Y125" i="1" a="1"/>
  <c r="Y125" i="1" s="1"/>
  <c r="Y106" i="1" a="1"/>
  <c r="Y106" i="1" s="1"/>
  <c r="Y103" i="1" a="1"/>
  <c r="Y103" i="1" s="1"/>
  <c r="Y101" i="1" a="1"/>
  <c r="Y101" i="1" s="1"/>
  <c r="Y100" i="1" a="1"/>
  <c r="Y100" i="1" s="1"/>
  <c r="Y81" i="1" a="1"/>
  <c r="Y81" i="1" s="1"/>
  <c r="Y78" i="1" a="1"/>
  <c r="Y78" i="1" s="1"/>
  <c r="Y76" i="1" a="1"/>
  <c r="Y76" i="1" s="1"/>
  <c r="Y73" i="1" a="1"/>
  <c r="Y73" i="1" s="1"/>
  <c r="Y71" i="1" a="1"/>
  <c r="Y71" i="1" s="1"/>
  <c r="Y51" i="1" a="1"/>
  <c r="Y51" i="1" s="1"/>
  <c r="Y48" i="1" a="1"/>
  <c r="Y48" i="1" s="1"/>
  <c r="Y46" i="1" a="1"/>
  <c r="Y46" i="1" s="1"/>
  <c r="Y27" i="1" a="1"/>
  <c r="Y27" i="1" s="1"/>
  <c r="Y24" i="1" a="1"/>
  <c r="Y24" i="1" s="1"/>
  <c r="W1144" i="1" a="1"/>
  <c r="W1144" i="1" s="1"/>
  <c r="W1141" i="1" a="1"/>
  <c r="W1141" i="1" s="1"/>
  <c r="W1137" i="1" a="1"/>
  <c r="W1137" i="1" s="1"/>
  <c r="W1130" i="1" a="1"/>
  <c r="W1130" i="1" s="1"/>
  <c r="W1127" i="1" a="1"/>
  <c r="W1127" i="1" s="1"/>
  <c r="W1123" i="1" a="1"/>
  <c r="W1123" i="1" s="1"/>
  <c r="W1117" i="1" a="1"/>
  <c r="W1117" i="1" s="1"/>
  <c r="W1114" i="1" a="1"/>
  <c r="W1114" i="1" s="1"/>
  <c r="W1110" i="1" a="1"/>
  <c r="W1110" i="1" s="1"/>
  <c r="W1088" i="1" a="1"/>
  <c r="W1088" i="1" s="1"/>
  <c r="W1085" i="1" a="1"/>
  <c r="W1085" i="1" s="1"/>
  <c r="W1083" i="1" a="1"/>
  <c r="W1083" i="1" s="1"/>
  <c r="W1063" i="1" a="1"/>
  <c r="W1063" i="1" s="1"/>
  <c r="W1060" i="1" a="1"/>
  <c r="W1060" i="1" s="1"/>
  <c r="W1058" i="1" a="1"/>
  <c r="W1058" i="1" s="1"/>
  <c r="W1038" i="1" a="1"/>
  <c r="W1038" i="1" s="1"/>
  <c r="W1035" i="1" a="1"/>
  <c r="W1035" i="1" s="1"/>
  <c r="W1033" i="1" a="1"/>
  <c r="W1033" i="1" s="1"/>
  <c r="W1012" i="1" a="1"/>
  <c r="W1012" i="1" s="1"/>
  <c r="W1009" i="1" a="1"/>
  <c r="W1009" i="1" s="1"/>
  <c r="W1007" i="1" a="1"/>
  <c r="W1007" i="1" s="1"/>
  <c r="W986" i="1" a="1"/>
  <c r="W986" i="1" s="1"/>
  <c r="W983" i="1" a="1"/>
  <c r="W983" i="1" s="1"/>
  <c r="W963" i="1" a="1"/>
  <c r="W963" i="1" s="1"/>
  <c r="W960" i="1" a="1"/>
  <c r="W960" i="1" s="1"/>
  <c r="W958" i="1" a="1"/>
  <c r="W958" i="1" s="1"/>
  <c r="W939" i="1" a="1"/>
  <c r="W939" i="1" s="1"/>
  <c r="W936" i="1" a="1"/>
  <c r="W936" i="1" s="1"/>
  <c r="W934" i="1" a="1"/>
  <c r="W934" i="1" s="1"/>
  <c r="W915" i="1" a="1"/>
  <c r="W915" i="1" s="1"/>
  <c r="W912" i="1" a="1"/>
  <c r="W912" i="1" s="1"/>
  <c r="W910" i="1" a="1"/>
  <c r="W910" i="1" s="1"/>
  <c r="W891" i="1" a="1"/>
  <c r="W891" i="1" s="1"/>
  <c r="W888" i="1" a="1"/>
  <c r="W888" i="1" s="1"/>
  <c r="W886" i="1" a="1"/>
  <c r="W886" i="1" s="1"/>
  <c r="W867" i="1" a="1"/>
  <c r="W867" i="1" s="1"/>
  <c r="W864" i="1" a="1"/>
  <c r="W864" i="1" s="1"/>
  <c r="W844" i="1" a="1"/>
  <c r="W844" i="1" s="1"/>
  <c r="W841" i="1" a="1"/>
  <c r="W841" i="1" s="1"/>
  <c r="W821" i="1" a="1"/>
  <c r="W821" i="1" s="1"/>
  <c r="W818" i="1" a="1"/>
  <c r="W818" i="1" s="1"/>
  <c r="W797" i="1" a="1"/>
  <c r="W797" i="1" s="1"/>
  <c r="W794" i="1" a="1"/>
  <c r="W794" i="1" s="1"/>
  <c r="W774" i="1" a="1"/>
  <c r="W774" i="1" s="1"/>
  <c r="W749" i="1" a="1"/>
  <c r="W749" i="1" s="1"/>
  <c r="W746" i="1" a="1"/>
  <c r="W746" i="1" s="1"/>
  <c r="W744" i="1" a="1"/>
  <c r="W744" i="1" s="1"/>
  <c r="W725" i="1" a="1"/>
  <c r="W725" i="1" s="1"/>
  <c r="W722" i="1" a="1"/>
  <c r="W722" i="1" s="1"/>
  <c r="W702" i="1" a="1"/>
  <c r="W702" i="1" s="1"/>
  <c r="W699" i="1" a="1"/>
  <c r="W699" i="1" s="1"/>
  <c r="W697" i="1" a="1"/>
  <c r="W697" i="1" s="1"/>
  <c r="W678" i="1" a="1"/>
  <c r="W678" i="1" s="1"/>
  <c r="W675" i="1" a="1"/>
  <c r="W675" i="1" s="1"/>
  <c r="W655" i="1" a="1"/>
  <c r="W655" i="1" s="1"/>
  <c r="W652" i="1" a="1"/>
  <c r="W652" i="1" s="1"/>
  <c r="W650" i="1" a="1"/>
  <c r="W650" i="1" s="1"/>
  <c r="W631" i="1" a="1"/>
  <c r="W631" i="1" s="1"/>
  <c r="W628" i="1" a="1"/>
  <c r="W628" i="1" s="1"/>
  <c r="W618" i="1" a="1"/>
  <c r="W618" i="1" s="1"/>
  <c r="W617" i="1"/>
  <c r="W598" i="1" a="1"/>
  <c r="W598" i="1" s="1"/>
  <c r="W595" i="1" a="1"/>
  <c r="W595" i="1" s="1"/>
  <c r="W593" i="1" a="1"/>
  <c r="W593" i="1" s="1"/>
  <c r="W591" i="1" a="1"/>
  <c r="W591" i="1" s="1"/>
  <c r="W590" i="1" a="1"/>
  <c r="W590" i="1" s="1"/>
  <c r="W582" i="1" a="1"/>
  <c r="W582" i="1" s="1"/>
  <c r="W581" i="1"/>
  <c r="W562" i="1" a="1"/>
  <c r="W562" i="1" s="1"/>
  <c r="W559" i="1" a="1"/>
  <c r="W559" i="1" s="1"/>
  <c r="W557" i="1" a="1"/>
  <c r="W557" i="1" s="1"/>
  <c r="W555" i="1" a="1"/>
  <c r="W555" i="1" s="1"/>
  <c r="W554" i="1" a="1"/>
  <c r="W554" i="1" s="1"/>
  <c r="W546" i="1" a="1"/>
  <c r="W546" i="1" s="1"/>
  <c r="W545" i="1"/>
  <c r="W526" i="1" a="1"/>
  <c r="W526" i="1" s="1"/>
  <c r="W523" i="1" a="1"/>
  <c r="W523" i="1" s="1"/>
  <c r="W521" i="1" a="1"/>
  <c r="W521" i="1" s="1"/>
  <c r="W519" i="1" a="1"/>
  <c r="W519" i="1" s="1"/>
  <c r="W518" i="1" a="1"/>
  <c r="W518" i="1" s="1"/>
  <c r="W515" i="1" a="1"/>
  <c r="W515" i="1" s="1"/>
  <c r="W513" i="1" a="1"/>
  <c r="W513" i="1" s="1"/>
  <c r="W511" i="1" a="1"/>
  <c r="W511" i="1" s="1"/>
  <c r="W492" i="1" a="1"/>
  <c r="W492" i="1" s="1"/>
  <c r="W489" i="1" a="1"/>
  <c r="W489" i="1" s="1"/>
  <c r="W487" i="1" a="1"/>
  <c r="W487" i="1" s="1"/>
  <c r="W486" i="1" a="1"/>
  <c r="W486" i="1" s="1"/>
  <c r="W485" i="1" a="1"/>
  <c r="W485" i="1" s="1"/>
  <c r="W484" i="1" a="1"/>
  <c r="W484" i="1" s="1"/>
  <c r="W476" i="1"/>
  <c r="W457" i="1" a="1"/>
  <c r="W457" i="1" s="1"/>
  <c r="W454" i="1" a="1"/>
  <c r="W454" i="1" s="1"/>
  <c r="W452" i="1" a="1"/>
  <c r="W452" i="1" s="1"/>
  <c r="W451" i="1" a="1"/>
  <c r="W451" i="1" s="1"/>
  <c r="W450" i="1" a="1"/>
  <c r="W450" i="1" s="1"/>
  <c r="W431" i="1" a="1"/>
  <c r="W431" i="1" s="1"/>
  <c r="W428" i="1" a="1"/>
  <c r="W428" i="1" s="1"/>
  <c r="W426" i="1" a="1"/>
  <c r="W426" i="1" s="1"/>
  <c r="W424" i="1" a="1"/>
  <c r="W424" i="1" s="1"/>
  <c r="W405" i="1" a="1"/>
  <c r="W405" i="1" s="1"/>
  <c r="W402" i="1" a="1"/>
  <c r="W402" i="1" s="1"/>
  <c r="W400" i="1" a="1"/>
  <c r="W400" i="1" s="1"/>
  <c r="W398" i="1" a="1"/>
  <c r="W398" i="1" s="1"/>
  <c r="W379" i="1" a="1"/>
  <c r="W379" i="1" s="1"/>
  <c r="W376" i="1" a="1"/>
  <c r="W376" i="1" s="1"/>
  <c r="W374" i="1" a="1"/>
  <c r="W374" i="1" s="1"/>
  <c r="W372" i="1" a="1"/>
  <c r="W372" i="1" s="1"/>
  <c r="W353" i="1" a="1"/>
  <c r="W353" i="1" s="1"/>
  <c r="W350" i="1" a="1"/>
  <c r="W350" i="1" s="1"/>
  <c r="W348" i="1" a="1"/>
  <c r="W348" i="1" s="1"/>
  <c r="W347" i="1" a="1"/>
  <c r="W347" i="1" s="1"/>
  <c r="W346" i="1" a="1"/>
  <c r="W346" i="1" s="1"/>
  <c r="W327" i="1" a="1"/>
  <c r="W327" i="1" s="1"/>
  <c r="W324" i="1" a="1"/>
  <c r="W324" i="1" s="1"/>
  <c r="W322" i="1" a="1"/>
  <c r="W322" i="1" s="1"/>
  <c r="W321" i="1" a="1"/>
  <c r="W321" i="1" s="1"/>
  <c r="W297" i="1" a="1"/>
  <c r="W297" i="1" s="1"/>
  <c r="W277" i="1" a="1"/>
  <c r="W277" i="1" s="1"/>
  <c r="W274" i="1" a="1"/>
  <c r="W274" i="1" s="1"/>
  <c r="W272" i="1" a="1"/>
  <c r="W272" i="1" s="1"/>
  <c r="W252" i="1" a="1"/>
  <c r="W252" i="1" s="1"/>
  <c r="W249" i="1" a="1"/>
  <c r="W249" i="1" s="1"/>
  <c r="W247" i="1" a="1"/>
  <c r="W247" i="1" s="1"/>
  <c r="W243" i="1" a="1"/>
  <c r="W243" i="1" s="1"/>
  <c r="W241" i="1" a="1"/>
  <c r="W241" i="1" s="1"/>
  <c r="W221" i="1" a="1"/>
  <c r="W221" i="1" s="1"/>
  <c r="W218" i="1" a="1"/>
  <c r="W218" i="1" s="1"/>
  <c r="W216" i="1" a="1"/>
  <c r="W216" i="1" s="1"/>
  <c r="W215" i="1" a="1"/>
  <c r="W215" i="1" s="1"/>
  <c r="W196" i="1" a="1"/>
  <c r="W196" i="1" s="1"/>
  <c r="W193" i="1" a="1"/>
  <c r="W193" i="1" s="1"/>
  <c r="W188" i="1" a="1"/>
  <c r="W188" i="1" s="1"/>
  <c r="W186" i="1" a="1"/>
  <c r="W186" i="1" s="1"/>
  <c r="W184" i="1" a="1"/>
  <c r="W184" i="1" s="1"/>
  <c r="W165" i="1" a="1"/>
  <c r="W165" i="1" s="1"/>
  <c r="W162" i="1" a="1"/>
  <c r="W162" i="1" s="1"/>
  <c r="W160" i="1" a="1"/>
  <c r="W160" i="1" s="1"/>
  <c r="W159" i="1" a="1"/>
  <c r="W159" i="1" s="1"/>
  <c r="W158" i="1" a="1"/>
  <c r="W158" i="1" s="1"/>
  <c r="W151" i="1" a="1"/>
  <c r="W151" i="1" s="1"/>
  <c r="W150" i="1"/>
  <c r="W131" i="1" a="1"/>
  <c r="W131" i="1" s="1"/>
  <c r="W128" i="1" a="1"/>
  <c r="W128" i="1" s="1"/>
  <c r="W126" i="1" a="1"/>
  <c r="W126" i="1" s="1"/>
  <c r="W125" i="1" a="1"/>
  <c r="W125" i="1" s="1"/>
  <c r="W106" i="1" a="1"/>
  <c r="W106" i="1" s="1"/>
  <c r="W103" i="1" a="1"/>
  <c r="W103" i="1" s="1"/>
  <c r="W101" i="1" a="1"/>
  <c r="W101" i="1" s="1"/>
  <c r="W100" i="1" a="1"/>
  <c r="W100" i="1" s="1"/>
  <c r="W81" i="1" a="1"/>
  <c r="W81" i="1" s="1"/>
  <c r="W78" i="1" a="1"/>
  <c r="W78" i="1" s="1"/>
  <c r="W76" i="1" a="1"/>
  <c r="W76" i="1" s="1"/>
  <c r="W73" i="1" a="1"/>
  <c r="W73" i="1" s="1"/>
  <c r="W71" i="1" a="1"/>
  <c r="W71" i="1" s="1"/>
  <c r="W51" i="1" a="1"/>
  <c r="W51" i="1" s="1"/>
  <c r="W48" i="1" a="1"/>
  <c r="W48" i="1" s="1"/>
  <c r="W46" i="1" a="1"/>
  <c r="W46" i="1" s="1"/>
  <c r="W27" i="1" a="1"/>
  <c r="W27" i="1" s="1"/>
  <c r="W24" i="1" a="1"/>
  <c r="W24" i="1" s="1"/>
  <c r="U1155" i="1" a="1"/>
  <c r="U1155" i="1" s="1"/>
  <c r="U1152" i="1" a="1"/>
  <c r="U1152" i="1" s="1"/>
  <c r="U1144" i="1" a="1"/>
  <c r="U1144" i="1" s="1"/>
  <c r="U1141" i="1" a="1"/>
  <c r="U1141" i="1" s="1"/>
  <c r="U1137" i="1" a="1"/>
  <c r="U1137" i="1" s="1"/>
  <c r="U1130" i="1" a="1"/>
  <c r="U1130" i="1" s="1"/>
  <c r="U1127" i="1" a="1"/>
  <c r="U1127" i="1" s="1"/>
  <c r="U1123" i="1" a="1"/>
  <c r="U1123" i="1" s="1"/>
  <c r="U1117" i="1" a="1"/>
  <c r="U1117" i="1" s="1"/>
  <c r="U1114" i="1" a="1"/>
  <c r="U1114" i="1" s="1"/>
  <c r="U1110" i="1" a="1"/>
  <c r="U1110" i="1" s="1"/>
  <c r="U1088" i="1" a="1"/>
  <c r="U1088" i="1" s="1"/>
  <c r="U1085" i="1" a="1"/>
  <c r="U1085" i="1" s="1"/>
  <c r="U1083" i="1" a="1"/>
  <c r="U1083" i="1" s="1"/>
  <c r="U1063" i="1" a="1"/>
  <c r="U1063" i="1" s="1"/>
  <c r="U1060" i="1" a="1"/>
  <c r="U1060" i="1" s="1"/>
  <c r="U1058" i="1" a="1"/>
  <c r="U1058" i="1" s="1"/>
  <c r="U1038" i="1" a="1"/>
  <c r="U1038" i="1" s="1"/>
  <c r="U1035" i="1" a="1"/>
  <c r="U1035" i="1" s="1"/>
  <c r="U1033" i="1" a="1"/>
  <c r="U1033" i="1" s="1"/>
  <c r="U1012" i="1" a="1"/>
  <c r="U1012" i="1" s="1"/>
  <c r="U1009" i="1" a="1"/>
  <c r="U1009" i="1" s="1"/>
  <c r="U1007" i="1" a="1"/>
  <c r="U1007" i="1" s="1"/>
  <c r="U986" i="1" a="1"/>
  <c r="U986" i="1" s="1"/>
  <c r="U983" i="1" a="1"/>
  <c r="U983" i="1" s="1"/>
  <c r="U963" i="1" a="1"/>
  <c r="U963" i="1" s="1"/>
  <c r="U960" i="1" a="1"/>
  <c r="U960" i="1" s="1"/>
  <c r="U958" i="1" a="1"/>
  <c r="U958" i="1" s="1"/>
  <c r="U939" i="1" a="1"/>
  <c r="U939" i="1" s="1"/>
  <c r="U936" i="1" a="1"/>
  <c r="U936" i="1" s="1"/>
  <c r="U934" i="1" a="1"/>
  <c r="U934" i="1" s="1"/>
  <c r="U915" i="1" a="1"/>
  <c r="U915" i="1" s="1"/>
  <c r="U912" i="1" a="1"/>
  <c r="U912" i="1" s="1"/>
  <c r="U910" i="1" a="1"/>
  <c r="U910" i="1" s="1"/>
  <c r="U891" i="1" a="1"/>
  <c r="U891" i="1" s="1"/>
  <c r="U888" i="1" a="1"/>
  <c r="U888" i="1" s="1"/>
  <c r="U886" i="1" a="1"/>
  <c r="U886" i="1" s="1"/>
  <c r="U867" i="1" a="1"/>
  <c r="U867" i="1" s="1"/>
  <c r="U864" i="1" a="1"/>
  <c r="U864" i="1" s="1"/>
  <c r="U844" i="1" a="1"/>
  <c r="U844" i="1" s="1"/>
  <c r="U841" i="1" a="1"/>
  <c r="U841" i="1" s="1"/>
  <c r="U821" i="1" a="1"/>
  <c r="U821" i="1" s="1"/>
  <c r="U818" i="1" a="1"/>
  <c r="U818" i="1" s="1"/>
  <c r="U797" i="1" a="1"/>
  <c r="U797" i="1" s="1"/>
  <c r="U794" i="1" a="1"/>
  <c r="U794" i="1" s="1"/>
  <c r="U774" i="1" a="1"/>
  <c r="U774" i="1" s="1"/>
  <c r="U771" i="1" a="1"/>
  <c r="U771" i="1" s="1"/>
  <c r="U749" i="1" a="1"/>
  <c r="U749" i="1" s="1"/>
  <c r="U746" i="1" a="1"/>
  <c r="U746" i="1" s="1"/>
  <c r="U744" i="1" a="1"/>
  <c r="U744" i="1" s="1"/>
  <c r="U725" i="1" a="1"/>
  <c r="U725" i="1" s="1"/>
  <c r="U722" i="1" a="1"/>
  <c r="U722" i="1" s="1"/>
  <c r="U702" i="1" a="1"/>
  <c r="U702" i="1" s="1"/>
  <c r="U699" i="1" a="1"/>
  <c r="U699" i="1" s="1"/>
  <c r="U697" i="1" a="1"/>
  <c r="U697" i="1" s="1"/>
  <c r="U678" i="1" a="1"/>
  <c r="U678" i="1" s="1"/>
  <c r="U675" i="1" a="1"/>
  <c r="U675" i="1" s="1"/>
  <c r="U655" i="1" a="1"/>
  <c r="U655" i="1" s="1"/>
  <c r="U652" i="1" a="1"/>
  <c r="U652" i="1" s="1"/>
  <c r="U650" i="1" a="1"/>
  <c r="U650" i="1" s="1"/>
  <c r="U631" i="1" a="1"/>
  <c r="U631" i="1" s="1"/>
  <c r="U628" i="1" a="1"/>
  <c r="U628" i="1" s="1"/>
  <c r="U618" i="1" a="1"/>
  <c r="U618" i="1" s="1"/>
  <c r="U617" i="1"/>
  <c r="U598" i="1" a="1"/>
  <c r="U598" i="1" s="1"/>
  <c r="U595" i="1" a="1"/>
  <c r="U595" i="1" s="1"/>
  <c r="U593" i="1" a="1"/>
  <c r="U593" i="1" s="1"/>
  <c r="U591" i="1" a="1"/>
  <c r="U591" i="1" s="1"/>
  <c r="U590" i="1" a="1"/>
  <c r="U590" i="1" s="1"/>
  <c r="U582" i="1" a="1"/>
  <c r="U582" i="1" s="1"/>
  <c r="U581" i="1"/>
  <c r="U562" i="1" a="1"/>
  <c r="U562" i="1" s="1"/>
  <c r="U559" i="1" a="1"/>
  <c r="U559" i="1" s="1"/>
  <c r="U557" i="1" a="1"/>
  <c r="U557" i="1" s="1"/>
  <c r="U555" i="1" a="1"/>
  <c r="U555" i="1" s="1"/>
  <c r="U554" i="1" a="1"/>
  <c r="U554" i="1" s="1"/>
  <c r="U546" i="1" a="1"/>
  <c r="U546" i="1" s="1"/>
  <c r="U545" i="1"/>
  <c r="U526" i="1" a="1"/>
  <c r="U526" i="1" s="1"/>
  <c r="U523" i="1" a="1"/>
  <c r="U523" i="1" s="1"/>
  <c r="U521" i="1" a="1"/>
  <c r="U521" i="1" s="1"/>
  <c r="U519" i="1" a="1"/>
  <c r="U519" i="1" s="1"/>
  <c r="U518" i="1" a="1"/>
  <c r="U518" i="1" s="1"/>
  <c r="U515" i="1" a="1"/>
  <c r="U515" i="1" s="1"/>
  <c r="U513" i="1" a="1"/>
  <c r="U513" i="1" s="1"/>
  <c r="U511" i="1" a="1"/>
  <c r="U511" i="1" s="1"/>
  <c r="U492" i="1" a="1"/>
  <c r="U492" i="1" s="1"/>
  <c r="U489" i="1" a="1"/>
  <c r="U489" i="1" s="1"/>
  <c r="U487" i="1" a="1"/>
  <c r="U487" i="1" s="1"/>
  <c r="U486" i="1" a="1"/>
  <c r="U486" i="1" s="1"/>
  <c r="U485" i="1" a="1"/>
  <c r="U485" i="1" s="1"/>
  <c r="U484" i="1" a="1"/>
  <c r="U484" i="1" s="1"/>
  <c r="U477" i="1" a="1"/>
  <c r="U477" i="1" s="1"/>
  <c r="O306" i="14" s="1" a="1"/>
  <c r="O306" i="14" s="1"/>
  <c r="U476" i="1"/>
  <c r="U457" i="1" a="1"/>
  <c r="U457" i="1" s="1"/>
  <c r="U454" i="1" a="1"/>
  <c r="U454" i="1" s="1"/>
  <c r="U452" i="1" a="1"/>
  <c r="U452" i="1" s="1"/>
  <c r="U451" i="1" a="1"/>
  <c r="U451" i="1" s="1"/>
  <c r="U450" i="1" a="1"/>
  <c r="U450" i="1" s="1"/>
  <c r="U431" i="1" a="1"/>
  <c r="U431" i="1" s="1"/>
  <c r="U428" i="1" a="1"/>
  <c r="U428" i="1" s="1"/>
  <c r="U426" i="1" a="1"/>
  <c r="U426" i="1" s="1"/>
  <c r="U424" i="1" a="1"/>
  <c r="U424" i="1" s="1"/>
  <c r="U405" i="1" a="1"/>
  <c r="U405" i="1" s="1"/>
  <c r="U402" i="1" a="1"/>
  <c r="U402" i="1" s="1"/>
  <c r="U400" i="1" a="1"/>
  <c r="U400" i="1" s="1"/>
  <c r="U398" i="1" a="1"/>
  <c r="U398" i="1" s="1"/>
  <c r="U379" i="1" a="1"/>
  <c r="U379" i="1" s="1"/>
  <c r="U376" i="1" a="1"/>
  <c r="U376" i="1" s="1"/>
  <c r="U374" i="1" a="1"/>
  <c r="U374" i="1" s="1"/>
  <c r="U372" i="1" a="1"/>
  <c r="U372" i="1" s="1"/>
  <c r="U353" i="1" a="1"/>
  <c r="U353" i="1" s="1"/>
  <c r="U350" i="1" a="1"/>
  <c r="U350" i="1" s="1"/>
  <c r="U348" i="1" a="1"/>
  <c r="U348" i="1" s="1"/>
  <c r="U347" i="1" a="1"/>
  <c r="U347" i="1" s="1"/>
  <c r="U346" i="1" a="1"/>
  <c r="U346" i="1" s="1"/>
  <c r="U327" i="1" a="1"/>
  <c r="U327" i="1" s="1"/>
  <c r="U324" i="1" a="1"/>
  <c r="U324" i="1" s="1"/>
  <c r="U322" i="1" a="1"/>
  <c r="U322" i="1" s="1"/>
  <c r="U321" i="1" a="1"/>
  <c r="U321" i="1" s="1"/>
  <c r="U297" i="1" a="1"/>
  <c r="U297" i="1" s="1"/>
  <c r="U277" i="1" a="1"/>
  <c r="U277" i="1" s="1"/>
  <c r="U274" i="1" a="1"/>
  <c r="U274" i="1" s="1"/>
  <c r="U272" i="1" a="1"/>
  <c r="U272" i="1" s="1"/>
  <c r="U252" i="1" a="1"/>
  <c r="U252" i="1" s="1"/>
  <c r="U249" i="1" a="1"/>
  <c r="U249" i="1" s="1"/>
  <c r="U247" i="1" a="1"/>
  <c r="U247" i="1" s="1"/>
  <c r="U243" i="1" a="1"/>
  <c r="U243" i="1" s="1"/>
  <c r="U241" i="1" a="1"/>
  <c r="U241" i="1" s="1"/>
  <c r="U221" i="1" a="1"/>
  <c r="U221" i="1" s="1"/>
  <c r="U218" i="1" a="1"/>
  <c r="U218" i="1" s="1"/>
  <c r="U216" i="1" a="1"/>
  <c r="U216" i="1" s="1"/>
  <c r="U215" i="1" a="1"/>
  <c r="U215" i="1" s="1"/>
  <c r="U196" i="1" a="1"/>
  <c r="U196" i="1" s="1"/>
  <c r="U193" i="1" a="1"/>
  <c r="U193" i="1" s="1"/>
  <c r="U188" i="1" a="1"/>
  <c r="U188" i="1" s="1"/>
  <c r="U186" i="1" a="1"/>
  <c r="U186" i="1" s="1"/>
  <c r="U184" i="1" a="1"/>
  <c r="U184" i="1" s="1"/>
  <c r="U165" i="1" a="1"/>
  <c r="U165" i="1" s="1"/>
  <c r="U162" i="1" a="1"/>
  <c r="U162" i="1" s="1"/>
  <c r="U160" i="1" a="1"/>
  <c r="U160" i="1" s="1"/>
  <c r="U159" i="1" a="1"/>
  <c r="U159" i="1" s="1"/>
  <c r="U158" i="1" a="1"/>
  <c r="U158" i="1" s="1"/>
  <c r="U151" i="1" a="1"/>
  <c r="U151" i="1" s="1"/>
  <c r="U150" i="1"/>
  <c r="U131" i="1" a="1"/>
  <c r="U131" i="1" s="1"/>
  <c r="U128" i="1" a="1"/>
  <c r="U128" i="1" s="1"/>
  <c r="U126" i="1" a="1"/>
  <c r="U126" i="1" s="1"/>
  <c r="U125" i="1" a="1"/>
  <c r="U125" i="1" s="1"/>
  <c r="U106" i="1" a="1"/>
  <c r="U106" i="1" s="1"/>
  <c r="U103" i="1" a="1"/>
  <c r="U103" i="1" s="1"/>
  <c r="U101" i="1" a="1"/>
  <c r="U101" i="1" s="1"/>
  <c r="U100" i="1" a="1"/>
  <c r="U100" i="1" s="1"/>
  <c r="U81" i="1" a="1"/>
  <c r="U81" i="1" s="1"/>
  <c r="U78" i="1" a="1"/>
  <c r="U78" i="1" s="1"/>
  <c r="U76" i="1" a="1"/>
  <c r="U76" i="1" s="1"/>
  <c r="U73" i="1" a="1"/>
  <c r="U73" i="1" s="1"/>
  <c r="U71" i="1" a="1"/>
  <c r="U71" i="1" s="1"/>
  <c r="U51" i="1" a="1"/>
  <c r="U51" i="1" s="1"/>
  <c r="U48" i="1" a="1"/>
  <c r="U48" i="1" s="1"/>
  <c r="U46" i="1" a="1"/>
  <c r="U46" i="1" s="1"/>
  <c r="U27" i="1" a="1"/>
  <c r="U27" i="1" s="1"/>
  <c r="U24" i="1" a="1"/>
  <c r="U24" i="1" s="1"/>
  <c r="K67" i="4"/>
  <c r="M205" i="3" s="1"/>
  <c r="K39" i="4"/>
  <c r="M208" i="3" s="1"/>
  <c r="K38" i="4"/>
  <c r="K11" i="4"/>
  <c r="M77" i="3" s="1"/>
  <c r="J27" i="10" s="1"/>
  <c r="G40" i="8"/>
  <c r="S774" i="1" a="1"/>
  <c r="S774" i="1" s="1"/>
  <c r="K749" i="1" a="1"/>
  <c r="K749" i="1" s="1"/>
  <c r="K746" i="1" a="1"/>
  <c r="K746" i="1" s="1"/>
  <c r="Q749" i="1" a="1"/>
  <c r="Q749" i="1" s="1"/>
  <c r="Q746" i="1" a="1"/>
  <c r="Q746" i="1" s="1"/>
  <c r="S431" i="1" a="1"/>
  <c r="S431" i="1" s="1"/>
  <c r="S428" i="1" a="1"/>
  <c r="S428" i="1" s="1"/>
  <c r="S426" i="1" a="1"/>
  <c r="S426" i="1" s="1"/>
  <c r="G56" i="8"/>
  <c r="G48" i="8"/>
  <c r="G33" i="8"/>
  <c r="G26" i="8"/>
  <c r="G18" i="8"/>
  <c r="G10" i="8"/>
  <c r="M252" i="3"/>
  <c r="J68" i="10" s="1"/>
  <c r="M251" i="3"/>
  <c r="J67" i="10" s="1"/>
  <c r="M250" i="3"/>
  <c r="M249" i="3"/>
  <c r="M248" i="3"/>
  <c r="M247" i="3"/>
  <c r="M246" i="3"/>
  <c r="M245" i="3"/>
  <c r="M244" i="3"/>
  <c r="M243" i="3"/>
  <c r="M242" i="3"/>
  <c r="M241" i="3"/>
  <c r="M240" i="3"/>
  <c r="M239" i="3"/>
  <c r="J70" i="10" s="1"/>
  <c r="M238" i="3"/>
  <c r="M237" i="3"/>
  <c r="M236" i="3"/>
  <c r="M235" i="3"/>
  <c r="M234" i="3"/>
  <c r="J62" i="10" s="1"/>
  <c r="M233" i="3"/>
  <c r="M232" i="3"/>
  <c r="M231" i="3"/>
  <c r="M230" i="3"/>
  <c r="M229" i="3"/>
  <c r="J61" i="10" s="1"/>
  <c r="M228" i="3"/>
  <c r="M227" i="3"/>
  <c r="M226" i="3"/>
  <c r="M225" i="3"/>
  <c r="M224" i="3"/>
  <c r="J60" i="10" s="1"/>
  <c r="M223" i="3"/>
  <c r="M222" i="3"/>
  <c r="M221" i="3"/>
  <c r="M220" i="3"/>
  <c r="M219" i="3"/>
  <c r="J57" i="10" s="1"/>
  <c r="M218" i="3"/>
  <c r="M217" i="3"/>
  <c r="M216" i="3"/>
  <c r="M215" i="3"/>
  <c r="J54" i="10" s="1"/>
  <c r="M214" i="3"/>
  <c r="M213" i="3"/>
  <c r="M212" i="3"/>
  <c r="M211" i="3"/>
  <c r="J53" i="10" s="1"/>
  <c r="M210" i="3"/>
  <c r="M206" i="3"/>
  <c r="M202" i="3"/>
  <c r="M198" i="3"/>
  <c r="M197" i="3"/>
  <c r="M196" i="3"/>
  <c r="M195" i="3"/>
  <c r="M194" i="3"/>
  <c r="M193" i="3"/>
  <c r="M192" i="3"/>
  <c r="M191" i="3"/>
  <c r="M190" i="3"/>
  <c r="M189" i="3"/>
  <c r="M188" i="3"/>
  <c r="M187" i="3"/>
  <c r="J51" i="10" s="1"/>
  <c r="M186" i="3"/>
  <c r="M182" i="3"/>
  <c r="M180" i="3"/>
  <c r="M178" i="3"/>
  <c r="M177" i="3"/>
  <c r="M176" i="3"/>
  <c r="M175" i="3"/>
  <c r="M174" i="3"/>
  <c r="M173" i="3"/>
  <c r="M172" i="3"/>
  <c r="M171" i="3"/>
  <c r="M170" i="3"/>
  <c r="M169" i="3"/>
  <c r="M168" i="3"/>
  <c r="M167" i="3"/>
  <c r="J42" i="10" s="1"/>
  <c r="M166" i="3"/>
  <c r="M164" i="3"/>
  <c r="M162" i="3"/>
  <c r="M160" i="3"/>
  <c r="M158" i="3"/>
  <c r="M154" i="3"/>
  <c r="J38" i="10" s="1"/>
  <c r="M153" i="3"/>
  <c r="M152" i="3"/>
  <c r="M151" i="3"/>
  <c r="M150" i="3"/>
  <c r="M149" i="3"/>
  <c r="M148" i="3"/>
  <c r="M147" i="3"/>
  <c r="M146" i="3"/>
  <c r="M145" i="3"/>
  <c r="M144" i="3"/>
  <c r="M143" i="3"/>
  <c r="M142" i="3"/>
  <c r="J37" i="10" s="1"/>
  <c r="M141" i="3"/>
  <c r="M140" i="3"/>
  <c r="M139" i="3"/>
  <c r="M138" i="3"/>
  <c r="M137" i="3"/>
  <c r="M136" i="3"/>
  <c r="M135" i="3"/>
  <c r="M134" i="3"/>
  <c r="M133" i="3"/>
  <c r="M132" i="3"/>
  <c r="M131" i="3"/>
  <c r="M130" i="3"/>
  <c r="J36" i="10" s="1"/>
  <c r="M129" i="3"/>
  <c r="M128" i="3"/>
  <c r="M127" i="3"/>
  <c r="M126" i="3"/>
  <c r="M125" i="3"/>
  <c r="M124" i="3"/>
  <c r="M123" i="3"/>
  <c r="M122" i="3"/>
  <c r="M121" i="3"/>
  <c r="M120" i="3"/>
  <c r="M119" i="3"/>
  <c r="M118" i="3"/>
  <c r="J35" i="10" s="1"/>
  <c r="M117" i="3"/>
  <c r="M116" i="3"/>
  <c r="M115" i="3"/>
  <c r="M114" i="3"/>
  <c r="J34" i="10" s="1"/>
  <c r="M113" i="3"/>
  <c r="M112" i="3"/>
  <c r="M111" i="3"/>
  <c r="M110" i="3"/>
  <c r="J33" i="10" s="1"/>
  <c r="M109" i="3"/>
  <c r="M108" i="3"/>
  <c r="M107" i="3"/>
  <c r="M106" i="3"/>
  <c r="M105" i="3"/>
  <c r="M104" i="3"/>
  <c r="M103" i="3"/>
  <c r="M102" i="3"/>
  <c r="M101" i="3"/>
  <c r="M100" i="3"/>
  <c r="J32" i="10" s="1"/>
  <c r="M99" i="3"/>
  <c r="M98" i="3"/>
  <c r="M97" i="3"/>
  <c r="M96" i="3"/>
  <c r="M95" i="3"/>
  <c r="J31" i="10" s="1"/>
  <c r="M94" i="3"/>
  <c r="M93" i="3"/>
  <c r="M92" i="3"/>
  <c r="M91" i="3"/>
  <c r="M90" i="3"/>
  <c r="J30" i="10" s="1"/>
  <c r="M89" i="3"/>
  <c r="M88" i="3"/>
  <c r="M87" i="3"/>
  <c r="M86" i="3"/>
  <c r="M85" i="3"/>
  <c r="J29" i="10" s="1"/>
  <c r="M84" i="3"/>
  <c r="M83" i="3"/>
  <c r="M82" i="3"/>
  <c r="M81" i="3"/>
  <c r="J28" i="10" s="1"/>
  <c r="M80" i="3"/>
  <c r="M78" i="3"/>
  <c r="M76" i="3"/>
  <c r="M75" i="3"/>
  <c r="M74" i="3"/>
  <c r="M73" i="3"/>
  <c r="J26" i="10" s="1"/>
  <c r="M72" i="3"/>
  <c r="M71" i="3"/>
  <c r="M70" i="3"/>
  <c r="M69" i="3"/>
  <c r="J25" i="10" s="1"/>
  <c r="M68" i="3"/>
  <c r="M67" i="3"/>
  <c r="M66" i="3"/>
  <c r="M65" i="3"/>
  <c r="M64" i="3"/>
  <c r="J24" i="10" s="1"/>
  <c r="M63" i="3"/>
  <c r="M62" i="3"/>
  <c r="M61" i="3"/>
  <c r="M60" i="3"/>
  <c r="M59" i="3"/>
  <c r="J23" i="10" s="1"/>
  <c r="M58" i="3"/>
  <c r="M57" i="3"/>
  <c r="M56" i="3"/>
  <c r="M55" i="3"/>
  <c r="M54" i="3"/>
  <c r="J22" i="10" s="1"/>
  <c r="M53" i="3"/>
  <c r="M52" i="3"/>
  <c r="M51" i="3"/>
  <c r="M50" i="3"/>
  <c r="J21" i="10" s="1"/>
  <c r="M49" i="3"/>
  <c r="J18" i="10" s="1"/>
  <c r="M48" i="3"/>
  <c r="M47" i="3"/>
  <c r="M46" i="3"/>
  <c r="M45" i="3"/>
  <c r="J17" i="10" s="1"/>
  <c r="M44" i="3"/>
  <c r="M43" i="3"/>
  <c r="M42" i="3"/>
  <c r="M41" i="3"/>
  <c r="J16" i="10" s="1"/>
  <c r="M40" i="3"/>
  <c r="M39" i="3"/>
  <c r="M38" i="3"/>
  <c r="M37" i="3"/>
  <c r="M36" i="3"/>
  <c r="M35" i="3"/>
  <c r="M34" i="3"/>
  <c r="M33" i="3"/>
  <c r="M32" i="3"/>
  <c r="M31" i="3"/>
  <c r="J15" i="10" s="1"/>
  <c r="M30" i="3"/>
  <c r="M29" i="3"/>
  <c r="M28" i="3"/>
  <c r="M27" i="3"/>
  <c r="J14" i="10" s="1"/>
  <c r="M26" i="3"/>
  <c r="M24" i="3"/>
  <c r="M22" i="3"/>
  <c r="M21" i="3"/>
  <c r="M20" i="3"/>
  <c r="M19" i="3"/>
  <c r="J12" i="10" s="1"/>
  <c r="M18" i="3"/>
  <c r="M17" i="3"/>
  <c r="M16" i="3"/>
  <c r="M15" i="3"/>
  <c r="J11" i="10" s="1"/>
  <c r="M14" i="3"/>
  <c r="M13" i="3"/>
  <c r="M12" i="3"/>
  <c r="M11" i="3"/>
  <c r="J10" i="10" s="1"/>
  <c r="M10" i="3"/>
  <c r="M9" i="3"/>
  <c r="M8" i="3"/>
  <c r="M7" i="3"/>
  <c r="J7" i="10" s="1"/>
  <c r="N342" i="14" a="1"/>
  <c r="N342" i="14" s="1"/>
  <c r="N341" i="14" a="1"/>
  <c r="N341" i="14" s="1"/>
  <c r="N340" i="14" a="1"/>
  <c r="N340" i="14" s="1"/>
  <c r="N339" i="14" a="1"/>
  <c r="N339" i="14" s="1"/>
  <c r="N338" i="14" a="1"/>
  <c r="N338" i="14" s="1"/>
  <c r="N337" i="14" a="1"/>
  <c r="N337" i="14" s="1"/>
  <c r="N336" i="14" a="1"/>
  <c r="N336" i="14" s="1"/>
  <c r="N335" i="14" a="1"/>
  <c r="N335" i="14" s="1"/>
  <c r="N334" i="14" a="1"/>
  <c r="N334" i="14" s="1"/>
  <c r="N333" i="14" a="1"/>
  <c r="N333" i="14" s="1"/>
  <c r="N332" i="14" a="1"/>
  <c r="N332" i="14" s="1"/>
  <c r="N331" i="14" a="1"/>
  <c r="N331" i="14" s="1"/>
  <c r="N330" i="14" a="1"/>
  <c r="N330" i="14" s="1"/>
  <c r="N329" i="14" a="1"/>
  <c r="N329" i="14" s="1"/>
  <c r="N328" i="14" a="1"/>
  <c r="N328" i="14" s="1"/>
  <c r="N327" i="14" a="1"/>
  <c r="N327" i="14" s="1"/>
  <c r="N325" i="14" a="1"/>
  <c r="N325" i="14" s="1"/>
  <c r="N324" i="14" a="1"/>
  <c r="N324" i="14" s="1"/>
  <c r="N323" i="14" a="1"/>
  <c r="N323" i="14" s="1"/>
  <c r="N322" i="14" a="1"/>
  <c r="N322" i="14" s="1"/>
  <c r="N321" i="14" a="1"/>
  <c r="N321" i="14" s="1"/>
  <c r="N320" i="14" a="1"/>
  <c r="N320" i="14" s="1"/>
  <c r="N319" i="14" a="1"/>
  <c r="N319" i="14" s="1"/>
  <c r="N318" i="14" a="1"/>
  <c r="N318" i="14" s="1"/>
  <c r="N317" i="14" a="1"/>
  <c r="N317" i="14" s="1"/>
  <c r="N316" i="14" a="1"/>
  <c r="N316" i="14" s="1"/>
  <c r="N315" i="14" a="1"/>
  <c r="N315" i="14" s="1"/>
  <c r="N314" i="14" a="1"/>
  <c r="N314" i="14" s="1"/>
  <c r="N313" i="14" a="1"/>
  <c r="N313" i="14" s="1"/>
  <c r="N312" i="14" a="1"/>
  <c r="N312" i="14" s="1"/>
  <c r="N311" i="14" a="1"/>
  <c r="N311" i="14" s="1"/>
  <c r="N310" i="14" a="1"/>
  <c r="N310" i="14" s="1"/>
  <c r="N309" i="14" a="1"/>
  <c r="N309" i="14" s="1"/>
  <c r="N308" i="14" a="1"/>
  <c r="N308" i="14" s="1"/>
  <c r="N307" i="14" a="1"/>
  <c r="N307" i="14" s="1"/>
  <c r="N305" i="14" a="1"/>
  <c r="N305" i="14" s="1"/>
  <c r="N304" i="14" a="1"/>
  <c r="N304" i="14" s="1"/>
  <c r="N303" i="14" a="1"/>
  <c r="N303" i="14" s="1"/>
  <c r="N302" i="14" a="1"/>
  <c r="N302" i="14" s="1"/>
  <c r="N301" i="14" a="1"/>
  <c r="N301" i="14" s="1"/>
  <c r="N300" i="14" a="1"/>
  <c r="N300" i="14" s="1"/>
  <c r="N299" i="14" a="1"/>
  <c r="N299" i="14" s="1"/>
  <c r="N298" i="14" a="1"/>
  <c r="N298" i="14" s="1"/>
  <c r="N297" i="14" a="1"/>
  <c r="N297" i="14" s="1"/>
  <c r="N296" i="14" a="1"/>
  <c r="N296" i="14" s="1"/>
  <c r="N295" i="14" a="1"/>
  <c r="N295" i="14" s="1"/>
  <c r="N294" i="14" a="1"/>
  <c r="N294" i="14" s="1"/>
  <c r="N293" i="14" a="1"/>
  <c r="N293" i="14" s="1"/>
  <c r="N292" i="14" a="1"/>
  <c r="N292" i="14" s="1"/>
  <c r="N291" i="14" a="1"/>
  <c r="N291" i="14" s="1"/>
  <c r="N290" i="14" a="1"/>
  <c r="N290" i="14" s="1"/>
  <c r="N289" i="14" a="1"/>
  <c r="N289" i="14" s="1"/>
  <c r="N288" i="14" a="1"/>
  <c r="N288" i="14" s="1"/>
  <c r="N287" i="14" a="1"/>
  <c r="N287" i="14" s="1"/>
  <c r="N286" i="14" a="1"/>
  <c r="N286" i="14" s="1"/>
  <c r="N285" i="14" a="1"/>
  <c r="N285" i="14" s="1"/>
  <c r="N284" i="14" a="1"/>
  <c r="N284" i="14" s="1"/>
  <c r="N283" i="14" a="1"/>
  <c r="N283" i="14" s="1"/>
  <c r="N282" i="14" a="1"/>
  <c r="N282" i="14" s="1"/>
  <c r="N281" i="14" a="1"/>
  <c r="N281" i="14" s="1"/>
  <c r="N280" i="14" a="1"/>
  <c r="N280" i="14" s="1"/>
  <c r="N279" i="14" a="1"/>
  <c r="N279" i="14" s="1"/>
  <c r="N278" i="14" a="1"/>
  <c r="N278" i="14" s="1"/>
  <c r="N277" i="14" a="1"/>
  <c r="N277" i="14" s="1"/>
  <c r="N276" i="14" a="1"/>
  <c r="N276" i="14" s="1"/>
  <c r="N275" i="14" a="1"/>
  <c r="N275" i="14" s="1"/>
  <c r="N274" i="14" a="1"/>
  <c r="N274" i="14" s="1"/>
  <c r="N273" i="14" a="1"/>
  <c r="N273" i="14" s="1"/>
  <c r="N272" i="14" a="1"/>
  <c r="N272" i="14" s="1"/>
  <c r="N271" i="14" a="1"/>
  <c r="N271" i="14" s="1"/>
  <c r="N270" i="14" a="1"/>
  <c r="N270" i="14" s="1"/>
  <c r="N269" i="14" a="1"/>
  <c r="N269" i="14" s="1"/>
  <c r="N268" i="14" a="1"/>
  <c r="N268" i="14" s="1"/>
  <c r="N267" i="14" a="1"/>
  <c r="N267" i="14" s="1"/>
  <c r="N266" i="14" a="1"/>
  <c r="N266" i="14" s="1"/>
  <c r="N265" i="14" a="1"/>
  <c r="N265" i="14" s="1"/>
  <c r="N264" i="14" a="1"/>
  <c r="N264" i="14" s="1"/>
  <c r="N263" i="14" a="1"/>
  <c r="N263" i="14" s="1"/>
  <c r="N262" i="14" a="1"/>
  <c r="N262" i="14" s="1"/>
  <c r="N261" i="14" a="1"/>
  <c r="N261" i="14" s="1"/>
  <c r="N260" i="14" a="1"/>
  <c r="N260" i="14" s="1"/>
  <c r="N259" i="14" a="1"/>
  <c r="N259" i="14" s="1"/>
  <c r="N258" i="14" a="1"/>
  <c r="N258" i="14" s="1"/>
  <c r="N257" i="14" a="1"/>
  <c r="N257" i="14" s="1"/>
  <c r="N256" i="14" a="1"/>
  <c r="N256" i="14" s="1"/>
  <c r="N255" i="14" a="1"/>
  <c r="N255" i="14" s="1"/>
  <c r="N254" i="14" a="1"/>
  <c r="N254" i="14" s="1"/>
  <c r="N253" i="14" a="1"/>
  <c r="N253" i="14" s="1"/>
  <c r="N252" i="14" a="1"/>
  <c r="N252" i="14" s="1"/>
  <c r="N251" i="14" a="1"/>
  <c r="N251" i="14" s="1"/>
  <c r="N250" i="14" a="1"/>
  <c r="N250" i="14" s="1"/>
  <c r="N249" i="14" a="1"/>
  <c r="N249" i="14" s="1"/>
  <c r="N248" i="14" a="1"/>
  <c r="N248" i="14" s="1"/>
  <c r="N247" i="14" a="1"/>
  <c r="N247" i="14" s="1"/>
  <c r="N246" i="14" a="1"/>
  <c r="N246" i="14" s="1"/>
  <c r="N245" i="14" a="1"/>
  <c r="N245" i="14" s="1"/>
  <c r="N244" i="14" a="1"/>
  <c r="N244" i="14" s="1"/>
  <c r="N243" i="14" a="1"/>
  <c r="N243" i="14" s="1"/>
  <c r="N242" i="14" a="1"/>
  <c r="N242" i="14" s="1"/>
  <c r="N241" i="14" a="1"/>
  <c r="N241" i="14" s="1"/>
  <c r="N240" i="14" a="1"/>
  <c r="N240" i="14" s="1"/>
  <c r="N239" i="14" a="1"/>
  <c r="N239" i="14" s="1"/>
  <c r="N238" i="14" a="1"/>
  <c r="N238" i="14" s="1"/>
  <c r="N237" i="14" a="1"/>
  <c r="N237" i="14" s="1"/>
  <c r="N236" i="14" a="1"/>
  <c r="N236" i="14" s="1"/>
  <c r="N235" i="14" a="1"/>
  <c r="N235" i="14" s="1"/>
  <c r="N234" i="14" a="1"/>
  <c r="N234" i="14" s="1"/>
  <c r="N233" i="14" a="1"/>
  <c r="N233" i="14" s="1"/>
  <c r="N232" i="14" a="1"/>
  <c r="N232" i="14" s="1"/>
  <c r="N231" i="14" a="1"/>
  <c r="N231" i="14" s="1"/>
  <c r="N230" i="14" a="1"/>
  <c r="N230" i="14" s="1"/>
  <c r="N229" i="14" a="1"/>
  <c r="N229" i="14" s="1"/>
  <c r="N228" i="14" a="1"/>
  <c r="N228" i="14" s="1"/>
  <c r="N227" i="14" a="1"/>
  <c r="N227" i="14" s="1"/>
  <c r="N226" i="14" a="1"/>
  <c r="N226" i="14" s="1"/>
  <c r="N225" i="14" a="1"/>
  <c r="N225" i="14" s="1"/>
  <c r="N224" i="14" a="1"/>
  <c r="N224" i="14" s="1"/>
  <c r="N223" i="14" a="1"/>
  <c r="N223" i="14" s="1"/>
  <c r="N222" i="14" a="1"/>
  <c r="N222" i="14" s="1"/>
  <c r="N221" i="14" a="1"/>
  <c r="N221" i="14" s="1"/>
  <c r="N220" i="14" a="1"/>
  <c r="N220" i="14" s="1"/>
  <c r="N219" i="14" a="1"/>
  <c r="N219" i="14" s="1"/>
  <c r="N218" i="14" a="1"/>
  <c r="N218" i="14" s="1"/>
  <c r="N217" i="14" a="1"/>
  <c r="N217" i="14" s="1"/>
  <c r="N216" i="14" a="1"/>
  <c r="N216" i="14" s="1"/>
  <c r="N215" i="14" a="1"/>
  <c r="N215" i="14" s="1"/>
  <c r="N214" i="14" a="1"/>
  <c r="N214" i="14" s="1"/>
  <c r="N213" i="14" a="1"/>
  <c r="N213" i="14" s="1"/>
  <c r="N212" i="14" a="1"/>
  <c r="N212" i="14" s="1"/>
  <c r="N211" i="14" a="1"/>
  <c r="N211" i="14" s="1"/>
  <c r="N210" i="14" a="1"/>
  <c r="N210" i="14" s="1"/>
  <c r="N209" i="14" a="1"/>
  <c r="N209" i="14" s="1"/>
  <c r="N208" i="14" a="1"/>
  <c r="N208" i="14" s="1"/>
  <c r="N207" i="14" a="1"/>
  <c r="N207" i="14" s="1"/>
  <c r="N206" i="14" a="1"/>
  <c r="N206" i="14" s="1"/>
  <c r="N205" i="14" a="1"/>
  <c r="N205" i="14" s="1"/>
  <c r="N204" i="14" a="1"/>
  <c r="N204" i="14" s="1"/>
  <c r="N203" i="14" a="1"/>
  <c r="N203" i="14" s="1"/>
  <c r="N202" i="14" a="1"/>
  <c r="N202" i="14" s="1"/>
  <c r="N201" i="14" a="1"/>
  <c r="N201" i="14" s="1"/>
  <c r="N200" i="14" a="1"/>
  <c r="N200" i="14" s="1"/>
  <c r="N199" i="14" a="1"/>
  <c r="N199" i="14" s="1"/>
  <c r="N198" i="14" a="1"/>
  <c r="N198" i="14" s="1"/>
  <c r="N197" i="14" a="1"/>
  <c r="N197" i="14" s="1"/>
  <c r="N196" i="14" a="1"/>
  <c r="N196" i="14" s="1"/>
  <c r="N195" i="14" a="1"/>
  <c r="N195" i="14" s="1"/>
  <c r="N194" i="14" a="1"/>
  <c r="N194" i="14" s="1"/>
  <c r="N193" i="14" a="1"/>
  <c r="N193" i="14" s="1"/>
  <c r="N192" i="14" a="1"/>
  <c r="N192" i="14" s="1"/>
  <c r="N191" i="14" a="1"/>
  <c r="N191" i="14" s="1"/>
  <c r="N190" i="14" a="1"/>
  <c r="N190" i="14" s="1"/>
  <c r="N189" i="14" a="1"/>
  <c r="N189" i="14" s="1"/>
  <c r="N188" i="14" a="1"/>
  <c r="N188" i="14" s="1"/>
  <c r="N187" i="14" a="1"/>
  <c r="N187" i="14" s="1"/>
  <c r="N186" i="14" a="1"/>
  <c r="N186" i="14" s="1"/>
  <c r="N185" i="14" a="1"/>
  <c r="N185" i="14" s="1"/>
  <c r="N184" i="14" a="1"/>
  <c r="N184" i="14" s="1"/>
  <c r="N183" i="14" a="1"/>
  <c r="N183" i="14" s="1"/>
  <c r="N182" i="14" a="1"/>
  <c r="N182" i="14" s="1"/>
  <c r="N181" i="14" a="1"/>
  <c r="N181" i="14" s="1"/>
  <c r="N180" i="14" a="1"/>
  <c r="N180" i="14" s="1"/>
  <c r="N179" i="14" a="1"/>
  <c r="N179" i="14" s="1"/>
  <c r="N178" i="14" a="1"/>
  <c r="N178" i="14" s="1"/>
  <c r="N177" i="14" a="1"/>
  <c r="N177" i="14" s="1"/>
  <c r="N176" i="14" a="1"/>
  <c r="N176" i="14" s="1"/>
  <c r="N175" i="14" a="1"/>
  <c r="N175" i="14" s="1"/>
  <c r="N174" i="14" a="1"/>
  <c r="N174" i="14" s="1"/>
  <c r="N173" i="14" a="1"/>
  <c r="N173" i="14" s="1"/>
  <c r="N172" i="14" a="1"/>
  <c r="N172" i="14" s="1"/>
  <c r="N171" i="14" a="1"/>
  <c r="N171" i="14" s="1"/>
  <c r="N170" i="14" a="1"/>
  <c r="N170" i="14" s="1"/>
  <c r="N169" i="14" a="1"/>
  <c r="N169" i="14" s="1"/>
  <c r="N168" i="14" a="1"/>
  <c r="N168" i="14" s="1"/>
  <c r="N167" i="14" a="1"/>
  <c r="N167" i="14" s="1"/>
  <c r="N166" i="14" a="1"/>
  <c r="N166" i="14" s="1"/>
  <c r="N165" i="14" a="1"/>
  <c r="N165" i="14" s="1"/>
  <c r="N164" i="14" a="1"/>
  <c r="N164" i="14" s="1"/>
  <c r="N163" i="14" a="1"/>
  <c r="N163" i="14" s="1"/>
  <c r="N162" i="14" a="1"/>
  <c r="N162" i="14" s="1"/>
  <c r="N161" i="14" a="1"/>
  <c r="N161" i="14" s="1"/>
  <c r="N160" i="14" a="1"/>
  <c r="N160" i="14" s="1"/>
  <c r="N159" i="14" a="1"/>
  <c r="N159" i="14" s="1"/>
  <c r="N158" i="14" a="1"/>
  <c r="N158" i="14" s="1"/>
  <c r="N157" i="14" a="1"/>
  <c r="N157" i="14" s="1"/>
  <c r="N156" i="14" a="1"/>
  <c r="N156" i="14" s="1"/>
  <c r="N155" i="14" a="1"/>
  <c r="N155" i="14" s="1"/>
  <c r="N154" i="14" a="1"/>
  <c r="N154" i="14" s="1"/>
  <c r="N153" i="14" a="1"/>
  <c r="N153" i="14" s="1"/>
  <c r="N152" i="14" a="1"/>
  <c r="N152" i="14" s="1"/>
  <c r="N151" i="14" a="1"/>
  <c r="N151" i="14" s="1"/>
  <c r="N150" i="14" a="1"/>
  <c r="N150" i="14" s="1"/>
  <c r="N149" i="14" a="1"/>
  <c r="N149" i="14" s="1"/>
  <c r="N148" i="14" a="1"/>
  <c r="N148" i="14" s="1"/>
  <c r="N147" i="14" a="1"/>
  <c r="N147" i="14" s="1"/>
  <c r="N146" i="14" a="1"/>
  <c r="N146" i="14" s="1"/>
  <c r="N145" i="14" a="1"/>
  <c r="N145" i="14" s="1"/>
  <c r="N144" i="14" a="1"/>
  <c r="N144" i="14" s="1"/>
  <c r="N143" i="14" a="1"/>
  <c r="N143" i="14" s="1"/>
  <c r="N142" i="14" a="1"/>
  <c r="N142" i="14" s="1"/>
  <c r="N141" i="14" a="1"/>
  <c r="N141" i="14" s="1"/>
  <c r="N140" i="14" a="1"/>
  <c r="N140" i="14" s="1"/>
  <c r="N139" i="14" a="1"/>
  <c r="N139" i="14" s="1"/>
  <c r="N138" i="14" a="1"/>
  <c r="N138" i="14" s="1"/>
  <c r="N137" i="14" a="1"/>
  <c r="N137" i="14" s="1"/>
  <c r="N136" i="14" a="1"/>
  <c r="N136" i="14" s="1"/>
  <c r="N135" i="14" a="1"/>
  <c r="N135" i="14" s="1"/>
  <c r="N134" i="14" a="1"/>
  <c r="N134" i="14" s="1"/>
  <c r="N133" i="14" a="1"/>
  <c r="N133" i="14" s="1"/>
  <c r="N132" i="14" a="1"/>
  <c r="N132" i="14" s="1"/>
  <c r="N131" i="14" a="1"/>
  <c r="N131" i="14" s="1"/>
  <c r="N130" i="14" a="1"/>
  <c r="N130" i="14" s="1"/>
  <c r="N129" i="14" a="1"/>
  <c r="N129" i="14" s="1"/>
  <c r="N128" i="14" a="1"/>
  <c r="N128" i="14" s="1"/>
  <c r="N127" i="14" a="1"/>
  <c r="N127" i="14" s="1"/>
  <c r="N126" i="14" a="1"/>
  <c r="N126" i="14" s="1"/>
  <c r="N125" i="14" a="1"/>
  <c r="N125" i="14" s="1"/>
  <c r="N124" i="14" a="1"/>
  <c r="N124" i="14" s="1"/>
  <c r="N123" i="14" a="1"/>
  <c r="N123" i="14" s="1"/>
  <c r="N122" i="14" a="1"/>
  <c r="N122" i="14" s="1"/>
  <c r="N121" i="14" a="1"/>
  <c r="N121" i="14" s="1"/>
  <c r="N120" i="14" a="1"/>
  <c r="N120" i="14" s="1"/>
  <c r="N119" i="14" a="1"/>
  <c r="N119" i="14" s="1"/>
  <c r="N118" i="14" a="1"/>
  <c r="N118" i="14" s="1"/>
  <c r="N117" i="14" a="1"/>
  <c r="N117" i="14" s="1"/>
  <c r="N116" i="14" a="1"/>
  <c r="N116" i="14" s="1"/>
  <c r="N115" i="14" a="1"/>
  <c r="N115" i="14" s="1"/>
  <c r="N114" i="14" a="1"/>
  <c r="N114" i="14" s="1"/>
  <c r="N113" i="14" a="1"/>
  <c r="N113" i="14" s="1"/>
  <c r="N112" i="14" a="1"/>
  <c r="N112" i="14" s="1"/>
  <c r="N111" i="14" a="1"/>
  <c r="N111" i="14" s="1"/>
  <c r="N110" i="14" a="1"/>
  <c r="N110" i="14" s="1"/>
  <c r="N109" i="14" a="1"/>
  <c r="N109" i="14" s="1"/>
  <c r="N108" i="14" a="1"/>
  <c r="N108" i="14" s="1"/>
  <c r="N107" i="14" a="1"/>
  <c r="N107" i="14" s="1"/>
  <c r="N106" i="14" a="1"/>
  <c r="N106" i="14" s="1"/>
  <c r="N105" i="14" a="1"/>
  <c r="N105" i="14" s="1"/>
  <c r="N104" i="14" a="1"/>
  <c r="N104" i="14" s="1"/>
  <c r="N103" i="14" a="1"/>
  <c r="N103" i="14" s="1"/>
  <c r="N102" i="14" a="1"/>
  <c r="N102" i="14" s="1"/>
  <c r="N101" i="14" a="1"/>
  <c r="N101" i="14" s="1"/>
  <c r="N100" i="14" a="1"/>
  <c r="N100" i="14" s="1"/>
  <c r="N99" i="14" a="1"/>
  <c r="N99" i="14" s="1"/>
  <c r="N98" i="14" a="1"/>
  <c r="N98" i="14" s="1"/>
  <c r="N97" i="14" a="1"/>
  <c r="N97" i="14" s="1"/>
  <c r="N96" i="14" a="1"/>
  <c r="N96" i="14" s="1"/>
  <c r="N95" i="14" a="1"/>
  <c r="N95" i="14" s="1"/>
  <c r="N94" i="14" a="1"/>
  <c r="N94" i="14" s="1"/>
  <c r="N93" i="14" a="1"/>
  <c r="N93" i="14" s="1"/>
  <c r="N92" i="14" a="1"/>
  <c r="N92" i="14" s="1"/>
  <c r="N91" i="14" a="1"/>
  <c r="N91" i="14" s="1"/>
  <c r="N90" i="14" a="1"/>
  <c r="N90" i="14" s="1"/>
  <c r="N89" i="14" a="1"/>
  <c r="N89" i="14" s="1"/>
  <c r="N88" i="14" a="1"/>
  <c r="N88" i="14" s="1"/>
  <c r="N87" i="14" a="1"/>
  <c r="N87" i="14" s="1"/>
  <c r="N86" i="14" a="1"/>
  <c r="N86" i="14" s="1"/>
  <c r="N85" i="14" a="1"/>
  <c r="N85" i="14" s="1"/>
  <c r="N84" i="14" a="1"/>
  <c r="N84" i="14" s="1"/>
  <c r="N83" i="14" a="1"/>
  <c r="N83" i="14" s="1"/>
  <c r="N82" i="14" a="1"/>
  <c r="N82" i="14" s="1"/>
  <c r="N81" i="14" a="1"/>
  <c r="N81" i="14" s="1"/>
  <c r="N80" i="14" a="1"/>
  <c r="N80" i="14" s="1"/>
  <c r="N79" i="14" a="1"/>
  <c r="N79" i="14" s="1"/>
  <c r="N78" i="14" a="1"/>
  <c r="N78" i="14" s="1"/>
  <c r="N77" i="14" a="1"/>
  <c r="N77" i="14" s="1"/>
  <c r="N76" i="14" a="1"/>
  <c r="N76" i="14" s="1"/>
  <c r="N75" i="14" a="1"/>
  <c r="N75" i="14" s="1"/>
  <c r="N74" i="14" a="1"/>
  <c r="N74" i="14" s="1"/>
  <c r="N73" i="14" a="1"/>
  <c r="N73" i="14" s="1"/>
  <c r="N72" i="14" a="1"/>
  <c r="N72" i="14" s="1"/>
  <c r="N71" i="14" a="1"/>
  <c r="N71" i="14" s="1"/>
  <c r="N70" i="14" a="1"/>
  <c r="N70" i="14" s="1"/>
  <c r="N69" i="14" a="1"/>
  <c r="N69" i="14" s="1"/>
  <c r="N68" i="14" a="1"/>
  <c r="N68" i="14" s="1"/>
  <c r="N67" i="14" a="1"/>
  <c r="N67" i="14" s="1"/>
  <c r="N66" i="14" a="1"/>
  <c r="N66" i="14" s="1"/>
  <c r="N65" i="14" a="1"/>
  <c r="N65" i="14" s="1"/>
  <c r="N64" i="14" a="1"/>
  <c r="N64" i="14" s="1"/>
  <c r="N63" i="14" a="1"/>
  <c r="N63" i="14" s="1"/>
  <c r="N62" i="14" a="1"/>
  <c r="N62" i="14" s="1"/>
  <c r="N61" i="14" a="1"/>
  <c r="N61" i="14" s="1"/>
  <c r="N60" i="14" a="1"/>
  <c r="N60" i="14" s="1"/>
  <c r="N59" i="14" a="1"/>
  <c r="N59" i="14" s="1"/>
  <c r="N58" i="14" a="1"/>
  <c r="N58" i="14" s="1"/>
  <c r="N57" i="14" a="1"/>
  <c r="N57" i="14" s="1"/>
  <c r="N56" i="14" a="1"/>
  <c r="N56" i="14" s="1"/>
  <c r="N55" i="14" a="1"/>
  <c r="N55" i="14" s="1"/>
  <c r="N54" i="14" a="1"/>
  <c r="N54" i="14" s="1"/>
  <c r="N53" i="14" a="1"/>
  <c r="N53" i="14" s="1"/>
  <c r="N52" i="14" a="1"/>
  <c r="N52" i="14" s="1"/>
  <c r="N51" i="14" a="1"/>
  <c r="N51" i="14" s="1"/>
  <c r="N50" i="14" a="1"/>
  <c r="N50" i="14" s="1"/>
  <c r="N49" i="14" a="1"/>
  <c r="N49" i="14" s="1"/>
  <c r="N48" i="14" a="1"/>
  <c r="N48" i="14" s="1"/>
  <c r="N47" i="14" a="1"/>
  <c r="N47" i="14" s="1"/>
  <c r="N46" i="14" a="1"/>
  <c r="N46" i="14" s="1"/>
  <c r="N45" i="14" a="1"/>
  <c r="N45" i="14" s="1"/>
  <c r="N44" i="14" a="1"/>
  <c r="N44" i="14" s="1"/>
  <c r="N43" i="14" a="1"/>
  <c r="N43" i="14" s="1"/>
  <c r="N42" i="14" a="1"/>
  <c r="N42" i="14" s="1"/>
  <c r="N41" i="14" a="1"/>
  <c r="N41" i="14" s="1"/>
  <c r="N40" i="14" a="1"/>
  <c r="N40" i="14" s="1"/>
  <c r="N39" i="14" a="1"/>
  <c r="N39" i="14" s="1"/>
  <c r="N38" i="14" a="1"/>
  <c r="N38" i="14" s="1"/>
  <c r="N37" i="14" a="1"/>
  <c r="N37" i="14" s="1"/>
  <c r="N36" i="14" a="1"/>
  <c r="N36" i="14" s="1"/>
  <c r="N35" i="14" a="1"/>
  <c r="N35" i="14" s="1"/>
  <c r="N34" i="14" a="1"/>
  <c r="N34" i="14" s="1"/>
  <c r="N33" i="14" a="1"/>
  <c r="N33" i="14" s="1"/>
  <c r="N32" i="14" a="1"/>
  <c r="N32" i="14" s="1"/>
  <c r="N31" i="14" a="1"/>
  <c r="N31" i="14" s="1"/>
  <c r="N30" i="14" a="1"/>
  <c r="N30" i="14" s="1"/>
  <c r="N29" i="14" a="1"/>
  <c r="N29" i="14" s="1"/>
  <c r="N28" i="14" a="1"/>
  <c r="N28" i="14" s="1"/>
  <c r="N27" i="14" a="1"/>
  <c r="N27" i="14" s="1"/>
  <c r="N26" i="14" a="1"/>
  <c r="N26" i="14" s="1"/>
  <c r="N25" i="14" a="1"/>
  <c r="N25" i="14" s="1"/>
  <c r="N24" i="14" a="1"/>
  <c r="N24" i="14" s="1"/>
  <c r="N23" i="14" a="1"/>
  <c r="N23" i="14" s="1"/>
  <c r="N22" i="14" a="1"/>
  <c r="N22" i="14" s="1"/>
  <c r="N21" i="14" a="1"/>
  <c r="N21" i="14" s="1"/>
  <c r="N20" i="14" a="1"/>
  <c r="N20" i="14" s="1"/>
  <c r="N19" i="14" a="1"/>
  <c r="N19" i="14" s="1"/>
  <c r="N18" i="14" a="1"/>
  <c r="N18" i="14" s="1"/>
  <c r="N17" i="14" a="1"/>
  <c r="N17" i="14" s="1"/>
  <c r="N16" i="14" a="1"/>
  <c r="N16" i="14" s="1"/>
  <c r="N15" i="14" a="1"/>
  <c r="N15" i="14" s="1"/>
  <c r="N14" i="14" a="1"/>
  <c r="N14" i="14" s="1"/>
  <c r="N13" i="14" a="1"/>
  <c r="N13" i="14" s="1"/>
  <c r="N12" i="14" a="1"/>
  <c r="N12" i="14" s="1"/>
  <c r="N11" i="14" a="1"/>
  <c r="N11" i="14" s="1"/>
  <c r="S1155" i="1" a="1"/>
  <c r="S1155" i="1" s="1"/>
  <c r="S1152" i="1" a="1"/>
  <c r="S1152" i="1" s="1"/>
  <c r="S1144" i="1" a="1"/>
  <c r="S1144" i="1" s="1"/>
  <c r="S1141" i="1" a="1"/>
  <c r="S1141" i="1" s="1"/>
  <c r="S1137" i="1" a="1"/>
  <c r="S1137" i="1" s="1"/>
  <c r="S1130" i="1" a="1"/>
  <c r="S1130" i="1" s="1"/>
  <c r="S1127" i="1" a="1"/>
  <c r="S1127" i="1" s="1"/>
  <c r="S1123" i="1" a="1"/>
  <c r="S1123" i="1" s="1"/>
  <c r="S1117" i="1" a="1"/>
  <c r="S1117" i="1" s="1"/>
  <c r="S1114" i="1" a="1"/>
  <c r="S1114" i="1" s="1"/>
  <c r="S1110" i="1" a="1"/>
  <c r="S1110" i="1" s="1"/>
  <c r="S1088" i="1" a="1"/>
  <c r="S1088" i="1" s="1"/>
  <c r="S1085" i="1" a="1"/>
  <c r="S1085" i="1" s="1"/>
  <c r="S1083" i="1" a="1"/>
  <c r="S1083" i="1" s="1"/>
  <c r="S1063" i="1" a="1"/>
  <c r="S1063" i="1" s="1"/>
  <c r="S1060" i="1" a="1"/>
  <c r="S1060" i="1" s="1"/>
  <c r="S1058" i="1" a="1"/>
  <c r="S1058" i="1" s="1"/>
  <c r="S1038" i="1" a="1"/>
  <c r="S1038" i="1" s="1"/>
  <c r="S1035" i="1" a="1"/>
  <c r="S1035" i="1" s="1"/>
  <c r="S1033" i="1" a="1"/>
  <c r="S1033" i="1" s="1"/>
  <c r="S1012" i="1" a="1"/>
  <c r="S1012" i="1" s="1"/>
  <c r="S1009" i="1" a="1"/>
  <c r="S1009" i="1" s="1"/>
  <c r="S1007" i="1" a="1"/>
  <c r="S1007" i="1" s="1"/>
  <c r="S986" i="1" a="1"/>
  <c r="S986" i="1" s="1"/>
  <c r="S983" i="1" a="1"/>
  <c r="S983" i="1" s="1"/>
  <c r="S963" i="1" a="1"/>
  <c r="S963" i="1" s="1"/>
  <c r="S960" i="1" a="1"/>
  <c r="S960" i="1" s="1"/>
  <c r="S958" i="1" a="1"/>
  <c r="S958" i="1" s="1"/>
  <c r="S939" i="1" a="1"/>
  <c r="S939" i="1" s="1"/>
  <c r="S936" i="1" a="1"/>
  <c r="S936" i="1" s="1"/>
  <c r="S934" i="1" a="1"/>
  <c r="S934" i="1" s="1"/>
  <c r="S915" i="1" a="1"/>
  <c r="S915" i="1" s="1"/>
  <c r="S912" i="1" a="1"/>
  <c r="S912" i="1" s="1"/>
  <c r="S910" i="1" a="1"/>
  <c r="S910" i="1" s="1"/>
  <c r="S891" i="1" a="1"/>
  <c r="S891" i="1" s="1"/>
  <c r="S888" i="1" a="1"/>
  <c r="S888" i="1" s="1"/>
  <c r="S867" i="1" a="1"/>
  <c r="S867" i="1" s="1"/>
  <c r="S864" i="1" a="1"/>
  <c r="S864" i="1" s="1"/>
  <c r="S844" i="1" a="1"/>
  <c r="S844" i="1" s="1"/>
  <c r="S841" i="1" a="1"/>
  <c r="S841" i="1" s="1"/>
  <c r="S818" i="1" a="1"/>
  <c r="S818" i="1" s="1"/>
  <c r="S886" i="1" a="1"/>
  <c r="S886" i="1" s="1"/>
  <c r="S797" i="1" a="1"/>
  <c r="S797" i="1" s="1"/>
  <c r="S794" i="1" a="1"/>
  <c r="S794" i="1" s="1"/>
  <c r="S771" i="1" a="1"/>
  <c r="S771" i="1" s="1"/>
  <c r="S749" i="1" a="1"/>
  <c r="S749" i="1" s="1"/>
  <c r="S746" i="1" a="1"/>
  <c r="S746" i="1" s="1"/>
  <c r="S744" i="1" a="1"/>
  <c r="S744" i="1" s="1"/>
  <c r="S725" i="1" a="1"/>
  <c r="S725" i="1" s="1"/>
  <c r="S722" i="1" a="1"/>
  <c r="S722" i="1" s="1"/>
  <c r="S702" i="1" a="1"/>
  <c r="S702" i="1" s="1"/>
  <c r="S699" i="1" a="1"/>
  <c r="S699" i="1" s="1"/>
  <c r="S697" i="1" a="1"/>
  <c r="S697" i="1" s="1"/>
  <c r="S678" i="1" a="1"/>
  <c r="S678" i="1" s="1"/>
  <c r="S675" i="1" a="1"/>
  <c r="S675" i="1" s="1"/>
  <c r="S655" i="1" a="1"/>
  <c r="S655" i="1" s="1"/>
  <c r="S652" i="1" a="1"/>
  <c r="S652" i="1" s="1"/>
  <c r="S650" i="1" a="1"/>
  <c r="S650" i="1" s="1"/>
  <c r="S618" i="1" a="1"/>
  <c r="S618" i="1" s="1"/>
  <c r="S617" i="1"/>
  <c r="S598" i="1" a="1"/>
  <c r="S598" i="1" s="1"/>
  <c r="S595" i="1" a="1"/>
  <c r="S595" i="1" s="1"/>
  <c r="S593" i="1" a="1"/>
  <c r="S593" i="1" s="1"/>
  <c r="S591" i="1" a="1"/>
  <c r="S591" i="1" s="1"/>
  <c r="S590" i="1" a="1"/>
  <c r="S590" i="1" s="1"/>
  <c r="S582" i="1" a="1"/>
  <c r="S582" i="1" s="1"/>
  <c r="S581" i="1"/>
  <c r="S562" i="1" a="1"/>
  <c r="S562" i="1" s="1"/>
  <c r="S559" i="1" a="1"/>
  <c r="S559" i="1" s="1"/>
  <c r="S557" i="1" a="1"/>
  <c r="S557" i="1" s="1"/>
  <c r="S555" i="1" a="1"/>
  <c r="S555" i="1" s="1"/>
  <c r="S554" i="1" a="1"/>
  <c r="S554" i="1" s="1"/>
  <c r="S546" i="1" a="1"/>
  <c r="S546" i="1" s="1"/>
  <c r="S545" i="1"/>
  <c r="S526" i="1" a="1"/>
  <c r="S526" i="1" s="1"/>
  <c r="S523" i="1" a="1"/>
  <c r="S523" i="1" s="1"/>
  <c r="S521" i="1" a="1"/>
  <c r="S521" i="1" s="1"/>
  <c r="S519" i="1" a="1"/>
  <c r="S519" i="1" s="1"/>
  <c r="S518" i="1" a="1"/>
  <c r="S518" i="1" s="1"/>
  <c r="S515" i="1" a="1"/>
  <c r="S515" i="1" s="1"/>
  <c r="S513" i="1" a="1"/>
  <c r="S513" i="1" s="1"/>
  <c r="S511" i="1" a="1"/>
  <c r="S511" i="1" s="1"/>
  <c r="S492" i="1" a="1"/>
  <c r="S492" i="1" s="1"/>
  <c r="S489" i="1" a="1"/>
  <c r="S489" i="1" s="1"/>
  <c r="S487" i="1" a="1"/>
  <c r="S487" i="1" s="1"/>
  <c r="S486" i="1" a="1"/>
  <c r="S486" i="1" s="1"/>
  <c r="S485" i="1" a="1"/>
  <c r="S485" i="1" s="1"/>
  <c r="S484" i="1" a="1"/>
  <c r="S484" i="1" s="1"/>
  <c r="S477" i="1" a="1"/>
  <c r="S477" i="1" s="1"/>
  <c r="N306" i="14" s="1" a="1"/>
  <c r="N306" i="14" s="1"/>
  <c r="S476" i="1"/>
  <c r="S457" i="1" a="1"/>
  <c r="S457" i="1" s="1"/>
  <c r="S454" i="1" a="1"/>
  <c r="S454" i="1" s="1"/>
  <c r="S452" i="1" a="1"/>
  <c r="S452" i="1" s="1"/>
  <c r="S451" i="1" a="1"/>
  <c r="S451" i="1" s="1"/>
  <c r="S450" i="1" a="1"/>
  <c r="S450" i="1" s="1"/>
  <c r="S424" i="1" a="1"/>
  <c r="S424" i="1" s="1"/>
  <c r="S405" i="1" a="1"/>
  <c r="S405" i="1" s="1"/>
  <c r="S402" i="1" a="1"/>
  <c r="S402" i="1" s="1"/>
  <c r="S400" i="1" a="1"/>
  <c r="S400" i="1" s="1"/>
  <c r="S398" i="1" a="1"/>
  <c r="S398" i="1" s="1"/>
  <c r="S379" i="1" a="1"/>
  <c r="S379" i="1" s="1"/>
  <c r="S376" i="1" a="1"/>
  <c r="S376" i="1" s="1"/>
  <c r="S374" i="1" a="1"/>
  <c r="S374" i="1" s="1"/>
  <c r="S372" i="1" a="1"/>
  <c r="S372" i="1" s="1"/>
  <c r="S353" i="1" a="1"/>
  <c r="S353" i="1" s="1"/>
  <c r="S350" i="1" a="1"/>
  <c r="S350" i="1" s="1"/>
  <c r="S348" i="1" a="1"/>
  <c r="S348" i="1" s="1"/>
  <c r="S347" i="1" a="1"/>
  <c r="S347" i="1" s="1"/>
  <c r="S346" i="1" a="1"/>
  <c r="S346" i="1" s="1"/>
  <c r="S327" i="1" a="1"/>
  <c r="S327" i="1" s="1"/>
  <c r="S324" i="1" a="1"/>
  <c r="S324" i="1" s="1"/>
  <c r="S322" i="1" a="1"/>
  <c r="S322" i="1" s="1"/>
  <c r="S321" i="1" a="1"/>
  <c r="S321" i="1" s="1"/>
  <c r="S297" i="1" a="1"/>
  <c r="S297" i="1" s="1"/>
  <c r="S277" i="1" a="1"/>
  <c r="S277" i="1" s="1"/>
  <c r="S274" i="1" a="1"/>
  <c r="S274" i="1" s="1"/>
  <c r="S272" i="1" a="1"/>
  <c r="S272" i="1" s="1"/>
  <c r="S252" i="1" a="1"/>
  <c r="S252" i="1" s="1"/>
  <c r="S249" i="1" a="1"/>
  <c r="S249" i="1" s="1"/>
  <c r="S247" i="1" a="1"/>
  <c r="S247" i="1" s="1"/>
  <c r="S243" i="1" a="1"/>
  <c r="S243" i="1" s="1"/>
  <c r="S241" i="1" a="1"/>
  <c r="S241" i="1" s="1"/>
  <c r="S221" i="1" a="1"/>
  <c r="S221" i="1" s="1"/>
  <c r="S218" i="1" a="1"/>
  <c r="S218" i="1" s="1"/>
  <c r="S216" i="1" a="1"/>
  <c r="S216" i="1" s="1"/>
  <c r="S215" i="1" a="1"/>
  <c r="S215" i="1" s="1"/>
  <c r="S196" i="1" a="1"/>
  <c r="S196" i="1" s="1"/>
  <c r="S193" i="1" a="1"/>
  <c r="S193" i="1" s="1"/>
  <c r="S188" i="1" a="1"/>
  <c r="S188" i="1" s="1"/>
  <c r="S186" i="1" a="1"/>
  <c r="S186" i="1" s="1"/>
  <c r="S184" i="1" a="1"/>
  <c r="S184" i="1" s="1"/>
  <c r="S165" i="1" a="1"/>
  <c r="S165" i="1" s="1"/>
  <c r="S162" i="1" a="1"/>
  <c r="S162" i="1" s="1"/>
  <c r="S160" i="1" a="1"/>
  <c r="S160" i="1" s="1"/>
  <c r="S159" i="1" a="1"/>
  <c r="S159" i="1" s="1"/>
  <c r="S158" i="1" a="1"/>
  <c r="S158" i="1" s="1"/>
  <c r="S151" i="1" a="1"/>
  <c r="S151" i="1" s="1"/>
  <c r="S150" i="1"/>
  <c r="S131" i="1" a="1"/>
  <c r="S131" i="1" s="1"/>
  <c r="S128" i="1" a="1"/>
  <c r="S128" i="1" s="1"/>
  <c r="S126" i="1" a="1"/>
  <c r="S126" i="1" s="1"/>
  <c r="S125" i="1" a="1"/>
  <c r="S125" i="1" s="1"/>
  <c r="S106" i="1" a="1"/>
  <c r="S106" i="1" s="1"/>
  <c r="S103" i="1" a="1"/>
  <c r="S103" i="1" s="1"/>
  <c r="S101" i="1" a="1"/>
  <c r="S101" i="1" s="1"/>
  <c r="S100" i="1" a="1"/>
  <c r="S100" i="1" s="1"/>
  <c r="S81" i="1" a="1"/>
  <c r="S81" i="1" s="1"/>
  <c r="S78" i="1" a="1"/>
  <c r="S78" i="1" s="1"/>
  <c r="S76" i="1" a="1"/>
  <c r="S76" i="1" s="1"/>
  <c r="S73" i="1" a="1"/>
  <c r="S73" i="1" s="1"/>
  <c r="S71" i="1" a="1"/>
  <c r="S71" i="1" s="1"/>
  <c r="S51" i="1" a="1"/>
  <c r="S51" i="1" s="1"/>
  <c r="S48" i="1" a="1"/>
  <c r="S48" i="1" s="1"/>
  <c r="S46" i="1" a="1"/>
  <c r="S46" i="1" s="1"/>
  <c r="S27" i="1" a="1"/>
  <c r="S27" i="1" s="1"/>
  <c r="S24" i="1" a="1"/>
  <c r="S24" i="1" s="1"/>
  <c r="P332" i="14" a="1"/>
  <c r="W477" i="1" a="1"/>
  <c r="W477" i="1" l="1"/>
  <c r="P332" i="14"/>
  <c r="M156" i="3"/>
  <c r="M200" i="3"/>
  <c r="M184" i="3"/>
  <c r="M204" i="3"/>
  <c r="M161" i="3"/>
  <c r="M79" i="3"/>
  <c r="M201" i="3"/>
  <c r="M157" i="3"/>
  <c r="M185" i="3"/>
  <c r="M181" i="3"/>
  <c r="M209" i="3"/>
  <c r="M25" i="3"/>
  <c r="M165" i="3"/>
  <c r="M23" i="3"/>
  <c r="J13" i="10" s="1"/>
  <c r="M155" i="3"/>
  <c r="J41" i="10" s="1"/>
  <c r="M159" i="3"/>
  <c r="M163" i="3"/>
  <c r="M179" i="3"/>
  <c r="J47" i="10" s="1"/>
  <c r="M183" i="3"/>
  <c r="J48" i="10" s="1"/>
  <c r="M199" i="3"/>
  <c r="J52" i="10" s="1"/>
  <c r="M203" i="3"/>
  <c r="M207" i="3"/>
  <c r="S821" i="1" a="1"/>
  <c r="S821" i="1" s="1"/>
  <c r="S631" i="1" a="1"/>
  <c r="S631" i="1" s="1"/>
  <c r="S628" i="1" a="1"/>
  <c r="S628" i="1" s="1"/>
  <c r="Q986" i="1" a="1"/>
  <c r="Q986" i="1" s="1"/>
  <c r="Q983" i="1" a="1"/>
  <c r="Q983" i="1" s="1"/>
  <c r="Q839" i="1"/>
  <c r="M426" i="14" s="1" a="1"/>
  <c r="M426" i="14" s="1"/>
  <c r="Q838" i="1"/>
  <c r="M425" i="14" s="1" a="1"/>
  <c r="M425" i="14" s="1"/>
  <c r="Q837" i="1"/>
  <c r="M424" i="14" s="1" a="1"/>
  <c r="M424" i="14" s="1"/>
  <c r="Q836" i="1"/>
  <c r="M423" i="14" s="1" a="1"/>
  <c r="M423" i="14" s="1"/>
  <c r="Q820" i="1"/>
  <c r="M408" i="14" s="1" a="1"/>
  <c r="M408" i="14" s="1"/>
  <c r="Q819" i="1"/>
  <c r="M407" i="14" s="1" a="1"/>
  <c r="M407" i="14" s="1"/>
  <c r="Q817" i="1"/>
  <c r="M406" i="14" s="1" a="1"/>
  <c r="M406" i="14" s="1"/>
  <c r="K725" i="1" a="1"/>
  <c r="K725" i="1" s="1"/>
  <c r="K722" i="1" a="1"/>
  <c r="K722" i="1" s="1"/>
  <c r="Q618" i="1" a="1"/>
  <c r="Q618" i="1" s="1"/>
  <c r="Q617" i="1"/>
  <c r="Q598" i="1" a="1"/>
  <c r="Q598" i="1" s="1"/>
  <c r="Q595" i="1" a="1"/>
  <c r="Q595" i="1" s="1"/>
  <c r="Q593" i="1" a="1"/>
  <c r="Q593" i="1" s="1"/>
  <c r="Q431" i="1" a="1"/>
  <c r="Q431" i="1" s="1"/>
  <c r="Q428" i="1" a="1"/>
  <c r="Q428" i="1" s="1"/>
  <c r="Q426" i="1" a="1"/>
  <c r="Q426" i="1" s="1"/>
  <c r="Q297" i="1" a="1"/>
  <c r="Q297" i="1" s="1"/>
  <c r="P306" i="14" a="1"/>
  <c r="P306" i="14" l="1"/>
  <c r="O958" i="1" a="1"/>
  <c r="O958" i="1" s="1"/>
  <c r="M958" i="1" a="1"/>
  <c r="M958" i="1" s="1"/>
  <c r="K958" i="1" a="1"/>
  <c r="K958" i="1" s="1"/>
  <c r="I958" i="1" a="1"/>
  <c r="I958" i="1" s="1"/>
  <c r="G958" i="1" a="1"/>
  <c r="G958" i="1" s="1"/>
  <c r="E958" i="1" a="1"/>
  <c r="E958" i="1" s="1"/>
  <c r="O184" i="1" a="1"/>
  <c r="O184" i="1" s="1"/>
  <c r="M184" i="1" a="1"/>
  <c r="M184" i="1" s="1"/>
  <c r="K184" i="1" a="1"/>
  <c r="K184" i="1" s="1"/>
  <c r="I184" i="1" a="1"/>
  <c r="I184" i="1" s="1"/>
  <c r="G184" i="1" a="1"/>
  <c r="G184" i="1" s="1"/>
  <c r="E184" i="1" a="1"/>
  <c r="E184" i="1" s="1"/>
  <c r="L252" i="3"/>
  <c r="I68" i="10" s="1"/>
  <c r="K252" i="3"/>
  <c r="H68" i="10" s="1"/>
  <c r="J252" i="3"/>
  <c r="I252" i="3"/>
  <c r="H252" i="3"/>
  <c r="G252" i="3"/>
  <c r="F252" i="3"/>
  <c r="L251" i="3"/>
  <c r="I67" i="10" s="1"/>
  <c r="K251" i="3"/>
  <c r="J251" i="3"/>
  <c r="I251" i="3"/>
  <c r="H251" i="3"/>
  <c r="G251" i="3"/>
  <c r="F251" i="3"/>
  <c r="L250" i="3"/>
  <c r="K250" i="3"/>
  <c r="J250" i="3"/>
  <c r="I250" i="3"/>
  <c r="H250" i="3"/>
  <c r="G250" i="3"/>
  <c r="F250" i="3"/>
  <c r="L249" i="3"/>
  <c r="K249" i="3"/>
  <c r="J249" i="3"/>
  <c r="I249" i="3"/>
  <c r="H249" i="3"/>
  <c r="G249" i="3"/>
  <c r="F249" i="3"/>
  <c r="L248" i="3"/>
  <c r="K248" i="3"/>
  <c r="J248" i="3"/>
  <c r="I248" i="3"/>
  <c r="H248" i="3"/>
  <c r="G248" i="3"/>
  <c r="F248" i="3"/>
  <c r="L247" i="3"/>
  <c r="K247" i="3"/>
  <c r="J247" i="3"/>
  <c r="I247" i="3"/>
  <c r="H247" i="3"/>
  <c r="G247" i="3"/>
  <c r="F247" i="3"/>
  <c r="L246" i="3"/>
  <c r="K246" i="3"/>
  <c r="J246" i="3"/>
  <c r="I246" i="3"/>
  <c r="H246" i="3"/>
  <c r="G246" i="3"/>
  <c r="F246" i="3"/>
  <c r="L245" i="3"/>
  <c r="K245" i="3"/>
  <c r="J245" i="3"/>
  <c r="I245" i="3"/>
  <c r="H245" i="3"/>
  <c r="G245" i="3"/>
  <c r="F245" i="3"/>
  <c r="L244" i="3"/>
  <c r="K244" i="3"/>
  <c r="J244" i="3"/>
  <c r="I244" i="3"/>
  <c r="H244" i="3"/>
  <c r="G244" i="3"/>
  <c r="F244" i="3"/>
  <c r="L243" i="3"/>
  <c r="K243" i="3"/>
  <c r="J243" i="3"/>
  <c r="I243" i="3"/>
  <c r="H243" i="3"/>
  <c r="G243" i="3"/>
  <c r="F243" i="3"/>
  <c r="L242" i="3"/>
  <c r="K242" i="3"/>
  <c r="J242" i="3"/>
  <c r="I242" i="3"/>
  <c r="H242" i="3"/>
  <c r="G242" i="3"/>
  <c r="F242" i="3"/>
  <c r="L241" i="3"/>
  <c r="K241" i="3"/>
  <c r="J241" i="3"/>
  <c r="I241" i="3"/>
  <c r="H241" i="3"/>
  <c r="G241" i="3"/>
  <c r="F241" i="3"/>
  <c r="L240" i="3"/>
  <c r="K240" i="3"/>
  <c r="J240" i="3"/>
  <c r="I240" i="3"/>
  <c r="H240" i="3"/>
  <c r="G240" i="3"/>
  <c r="F240" i="3"/>
  <c r="L239" i="3"/>
  <c r="I70" i="10" s="1"/>
  <c r="K239" i="3"/>
  <c r="J239" i="3"/>
  <c r="I239" i="3"/>
  <c r="H239" i="3"/>
  <c r="G239" i="3"/>
  <c r="F239" i="3"/>
  <c r="L238" i="3"/>
  <c r="K238" i="3"/>
  <c r="J238" i="3"/>
  <c r="I238" i="3"/>
  <c r="H238" i="3"/>
  <c r="G238" i="3"/>
  <c r="F238" i="3"/>
  <c r="L237" i="3"/>
  <c r="K237" i="3"/>
  <c r="J237" i="3"/>
  <c r="I237" i="3"/>
  <c r="H237" i="3"/>
  <c r="G237" i="3"/>
  <c r="F237" i="3"/>
  <c r="L236" i="3"/>
  <c r="K236" i="3"/>
  <c r="J236" i="3"/>
  <c r="I236" i="3"/>
  <c r="H236" i="3"/>
  <c r="G236" i="3"/>
  <c r="F236" i="3"/>
  <c r="L235" i="3"/>
  <c r="K235" i="3"/>
  <c r="J235" i="3"/>
  <c r="I235" i="3"/>
  <c r="H235" i="3"/>
  <c r="G235" i="3"/>
  <c r="F235" i="3"/>
  <c r="L234" i="3"/>
  <c r="I62" i="10" s="1"/>
  <c r="K234" i="3"/>
  <c r="H62" i="10" s="1"/>
  <c r="J234" i="3"/>
  <c r="I234" i="3"/>
  <c r="H234" i="3"/>
  <c r="G234" i="3"/>
  <c r="F234" i="3"/>
  <c r="L233" i="3"/>
  <c r="K233" i="3"/>
  <c r="J233" i="3"/>
  <c r="I233" i="3"/>
  <c r="H233" i="3"/>
  <c r="G233" i="3"/>
  <c r="F233" i="3"/>
  <c r="L232" i="3"/>
  <c r="K232" i="3"/>
  <c r="J232" i="3"/>
  <c r="I232" i="3"/>
  <c r="H232" i="3"/>
  <c r="G232" i="3"/>
  <c r="F232" i="3"/>
  <c r="L231" i="3"/>
  <c r="K231" i="3"/>
  <c r="J231" i="3"/>
  <c r="I231" i="3"/>
  <c r="H231" i="3"/>
  <c r="G231" i="3"/>
  <c r="F231" i="3"/>
  <c r="L230" i="3"/>
  <c r="K230" i="3"/>
  <c r="J230" i="3"/>
  <c r="I230" i="3"/>
  <c r="H230" i="3"/>
  <c r="G230" i="3"/>
  <c r="F230" i="3"/>
  <c r="L229" i="3"/>
  <c r="I61" i="10" s="1"/>
  <c r="K229" i="3"/>
  <c r="H61" i="10" s="1"/>
  <c r="J229" i="3"/>
  <c r="I229" i="3"/>
  <c r="H229" i="3"/>
  <c r="G229" i="3"/>
  <c r="F229" i="3"/>
  <c r="L228" i="3"/>
  <c r="K228" i="3"/>
  <c r="J228" i="3"/>
  <c r="I228" i="3"/>
  <c r="H228" i="3"/>
  <c r="G228" i="3"/>
  <c r="F228" i="3"/>
  <c r="L227" i="3"/>
  <c r="K227" i="3"/>
  <c r="J227" i="3"/>
  <c r="I227" i="3"/>
  <c r="H227" i="3"/>
  <c r="G227" i="3"/>
  <c r="F227" i="3"/>
  <c r="L226" i="3"/>
  <c r="K226" i="3"/>
  <c r="J226" i="3"/>
  <c r="I226" i="3"/>
  <c r="H226" i="3"/>
  <c r="G226" i="3"/>
  <c r="F226" i="3"/>
  <c r="L225" i="3"/>
  <c r="K225" i="3"/>
  <c r="J225" i="3"/>
  <c r="I225" i="3"/>
  <c r="H225" i="3"/>
  <c r="G225" i="3"/>
  <c r="F225" i="3"/>
  <c r="L224" i="3"/>
  <c r="I60" i="10" s="1"/>
  <c r="K224" i="3"/>
  <c r="J224" i="3"/>
  <c r="I224" i="3"/>
  <c r="H224" i="3"/>
  <c r="G224" i="3"/>
  <c r="F224" i="3"/>
  <c r="L223" i="3"/>
  <c r="K223" i="3"/>
  <c r="J223" i="3"/>
  <c r="I223" i="3"/>
  <c r="H223" i="3"/>
  <c r="G223" i="3"/>
  <c r="F223" i="3"/>
  <c r="L222" i="3"/>
  <c r="K222" i="3"/>
  <c r="J222" i="3"/>
  <c r="I222" i="3"/>
  <c r="H222" i="3"/>
  <c r="G222" i="3"/>
  <c r="F222" i="3"/>
  <c r="L221" i="3"/>
  <c r="K221" i="3"/>
  <c r="J221" i="3"/>
  <c r="I221" i="3"/>
  <c r="H221" i="3"/>
  <c r="G221" i="3"/>
  <c r="F221" i="3"/>
  <c r="L220" i="3"/>
  <c r="K220" i="3"/>
  <c r="J220" i="3"/>
  <c r="I220" i="3"/>
  <c r="H220" i="3"/>
  <c r="G220" i="3"/>
  <c r="F220" i="3"/>
  <c r="L219" i="3"/>
  <c r="I57" i="10" s="1"/>
  <c r="K219" i="3"/>
  <c r="J219" i="3"/>
  <c r="I219" i="3"/>
  <c r="H219" i="3"/>
  <c r="G219" i="3"/>
  <c r="F219" i="3"/>
  <c r="L218" i="3"/>
  <c r="K218" i="3"/>
  <c r="J218" i="3"/>
  <c r="I218" i="3"/>
  <c r="H218" i="3"/>
  <c r="G218" i="3"/>
  <c r="F218" i="3"/>
  <c r="L217" i="3"/>
  <c r="K217" i="3"/>
  <c r="J217" i="3"/>
  <c r="I217" i="3"/>
  <c r="H217" i="3"/>
  <c r="G217" i="3"/>
  <c r="F217" i="3"/>
  <c r="L216" i="3"/>
  <c r="K216" i="3"/>
  <c r="J216" i="3"/>
  <c r="I216" i="3"/>
  <c r="H216" i="3"/>
  <c r="G216" i="3"/>
  <c r="F216" i="3"/>
  <c r="L215" i="3"/>
  <c r="I54" i="10" s="1"/>
  <c r="K215" i="3"/>
  <c r="J215" i="3"/>
  <c r="I215" i="3"/>
  <c r="H215" i="3"/>
  <c r="G215" i="3"/>
  <c r="F215" i="3"/>
  <c r="L214" i="3"/>
  <c r="K214" i="3"/>
  <c r="J214" i="3"/>
  <c r="I214" i="3"/>
  <c r="H214" i="3"/>
  <c r="G214" i="3"/>
  <c r="F214" i="3"/>
  <c r="L213" i="3"/>
  <c r="K213" i="3"/>
  <c r="J213" i="3"/>
  <c r="I213" i="3"/>
  <c r="H213" i="3"/>
  <c r="G213" i="3"/>
  <c r="F213" i="3"/>
  <c r="L212" i="3"/>
  <c r="K212" i="3"/>
  <c r="J212" i="3"/>
  <c r="I212" i="3"/>
  <c r="H212" i="3"/>
  <c r="G212" i="3"/>
  <c r="F212" i="3"/>
  <c r="L211" i="3"/>
  <c r="I53" i="10" s="1"/>
  <c r="K211" i="3"/>
  <c r="J211" i="3"/>
  <c r="I211" i="3"/>
  <c r="H211" i="3"/>
  <c r="G211" i="3"/>
  <c r="F211" i="3"/>
  <c r="L210" i="3"/>
  <c r="K210" i="3"/>
  <c r="J210" i="3"/>
  <c r="I210" i="3"/>
  <c r="H210" i="3"/>
  <c r="G210" i="3"/>
  <c r="F210" i="3"/>
  <c r="L209" i="3"/>
  <c r="K209" i="3"/>
  <c r="J209" i="3"/>
  <c r="I209" i="3"/>
  <c r="H209" i="3"/>
  <c r="G209" i="3"/>
  <c r="F209" i="3"/>
  <c r="L208" i="3"/>
  <c r="K208" i="3"/>
  <c r="J208" i="3"/>
  <c r="I208" i="3"/>
  <c r="H208" i="3"/>
  <c r="G208" i="3"/>
  <c r="F208" i="3"/>
  <c r="L207" i="3"/>
  <c r="K207" i="3"/>
  <c r="J207" i="3"/>
  <c r="I207" i="3"/>
  <c r="H207" i="3"/>
  <c r="G207" i="3"/>
  <c r="F207" i="3"/>
  <c r="L206" i="3"/>
  <c r="K206" i="3"/>
  <c r="J206" i="3"/>
  <c r="I206" i="3"/>
  <c r="H206" i="3"/>
  <c r="G206" i="3"/>
  <c r="F206" i="3"/>
  <c r="L205" i="3"/>
  <c r="K205" i="3"/>
  <c r="J205" i="3"/>
  <c r="I205" i="3"/>
  <c r="H205" i="3"/>
  <c r="G205" i="3"/>
  <c r="F205" i="3"/>
  <c r="L204" i="3"/>
  <c r="K204" i="3"/>
  <c r="J204" i="3"/>
  <c r="I204" i="3"/>
  <c r="H204" i="3"/>
  <c r="G204" i="3"/>
  <c r="F204" i="3"/>
  <c r="L203" i="3"/>
  <c r="K203" i="3"/>
  <c r="J203" i="3"/>
  <c r="I203" i="3"/>
  <c r="H203" i="3"/>
  <c r="G203" i="3"/>
  <c r="F203" i="3"/>
  <c r="L202" i="3"/>
  <c r="K202" i="3"/>
  <c r="J202" i="3"/>
  <c r="I202" i="3"/>
  <c r="H202" i="3"/>
  <c r="G202" i="3"/>
  <c r="F202" i="3"/>
  <c r="L201" i="3"/>
  <c r="K201" i="3"/>
  <c r="J201" i="3"/>
  <c r="I201" i="3"/>
  <c r="H201" i="3"/>
  <c r="G201" i="3"/>
  <c r="F201" i="3"/>
  <c r="L200" i="3"/>
  <c r="K200" i="3"/>
  <c r="J200" i="3"/>
  <c r="I200" i="3"/>
  <c r="H200" i="3"/>
  <c r="G200" i="3"/>
  <c r="F200" i="3"/>
  <c r="L199" i="3"/>
  <c r="I52" i="10" s="1"/>
  <c r="K199" i="3"/>
  <c r="H52" i="10" s="1"/>
  <c r="J199" i="3"/>
  <c r="I199" i="3"/>
  <c r="H199" i="3"/>
  <c r="G199" i="3"/>
  <c r="F199" i="3"/>
  <c r="L198" i="3"/>
  <c r="K198" i="3"/>
  <c r="J198" i="3"/>
  <c r="I198" i="3"/>
  <c r="H198" i="3"/>
  <c r="G198" i="3"/>
  <c r="F198" i="3"/>
  <c r="L197" i="3"/>
  <c r="K197" i="3"/>
  <c r="J197" i="3"/>
  <c r="I197" i="3"/>
  <c r="H197" i="3"/>
  <c r="G197" i="3"/>
  <c r="F197" i="3"/>
  <c r="L196" i="3"/>
  <c r="K196" i="3"/>
  <c r="J196" i="3"/>
  <c r="I196" i="3"/>
  <c r="H196" i="3"/>
  <c r="G196" i="3"/>
  <c r="F196" i="3"/>
  <c r="L195" i="3"/>
  <c r="K195" i="3"/>
  <c r="J195" i="3"/>
  <c r="I195" i="3"/>
  <c r="H195" i="3"/>
  <c r="G195" i="3"/>
  <c r="F195" i="3"/>
  <c r="L194" i="3"/>
  <c r="K194" i="3"/>
  <c r="J194" i="3"/>
  <c r="I194" i="3"/>
  <c r="H194" i="3"/>
  <c r="G194" i="3"/>
  <c r="F194" i="3"/>
  <c r="L193" i="3"/>
  <c r="K193" i="3"/>
  <c r="J193" i="3"/>
  <c r="I193" i="3"/>
  <c r="H193" i="3"/>
  <c r="G193" i="3"/>
  <c r="F193" i="3"/>
  <c r="L192" i="3"/>
  <c r="K192" i="3"/>
  <c r="J192" i="3"/>
  <c r="I192" i="3"/>
  <c r="H192" i="3"/>
  <c r="G192" i="3"/>
  <c r="F192" i="3"/>
  <c r="L191" i="3"/>
  <c r="K191" i="3"/>
  <c r="J191" i="3"/>
  <c r="I191" i="3"/>
  <c r="H191" i="3"/>
  <c r="G191" i="3"/>
  <c r="F191" i="3"/>
  <c r="L190" i="3"/>
  <c r="L189" i="3"/>
  <c r="L188" i="3"/>
  <c r="L187" i="3"/>
  <c r="I51" i="10" s="1"/>
  <c r="L186" i="3"/>
  <c r="K186" i="3"/>
  <c r="J186" i="3"/>
  <c r="I186" i="3"/>
  <c r="H186" i="3"/>
  <c r="G186" i="3"/>
  <c r="F186" i="3"/>
  <c r="L185" i="3"/>
  <c r="K185" i="3"/>
  <c r="J185" i="3"/>
  <c r="I185" i="3"/>
  <c r="H185" i="3"/>
  <c r="G185" i="3"/>
  <c r="F185" i="3"/>
  <c r="L184" i="3"/>
  <c r="K184" i="3"/>
  <c r="J184" i="3"/>
  <c r="I184" i="3"/>
  <c r="H184" i="3"/>
  <c r="G184" i="3"/>
  <c r="F184" i="3"/>
  <c r="L183" i="3"/>
  <c r="I48" i="10" s="1"/>
  <c r="K183" i="3"/>
  <c r="H48" i="10" s="1"/>
  <c r="J183" i="3"/>
  <c r="I183" i="3"/>
  <c r="H183" i="3"/>
  <c r="G183" i="3"/>
  <c r="F183" i="3"/>
  <c r="L182" i="3"/>
  <c r="K182" i="3"/>
  <c r="J182" i="3"/>
  <c r="I182" i="3"/>
  <c r="H182" i="3"/>
  <c r="G182" i="3"/>
  <c r="F182" i="3"/>
  <c r="L181" i="3"/>
  <c r="K181" i="3"/>
  <c r="J181" i="3"/>
  <c r="I181" i="3"/>
  <c r="H181" i="3"/>
  <c r="G181" i="3"/>
  <c r="F181" i="3"/>
  <c r="L180" i="3"/>
  <c r="K180" i="3"/>
  <c r="J180" i="3"/>
  <c r="I180" i="3"/>
  <c r="H180" i="3"/>
  <c r="G180" i="3"/>
  <c r="F180" i="3"/>
  <c r="L179" i="3"/>
  <c r="I47" i="10" s="1"/>
  <c r="K179" i="3"/>
  <c r="H47" i="10" s="1"/>
  <c r="J179" i="3"/>
  <c r="I179" i="3"/>
  <c r="H179" i="3"/>
  <c r="G179" i="3"/>
  <c r="F179" i="3"/>
  <c r="L178" i="3"/>
  <c r="K178" i="3"/>
  <c r="J178" i="3"/>
  <c r="I178" i="3"/>
  <c r="H178" i="3"/>
  <c r="G178" i="3"/>
  <c r="F178" i="3"/>
  <c r="L177" i="3"/>
  <c r="K177" i="3"/>
  <c r="J177" i="3"/>
  <c r="I177" i="3"/>
  <c r="H177" i="3"/>
  <c r="G177" i="3"/>
  <c r="F177" i="3"/>
  <c r="L176" i="3"/>
  <c r="K176" i="3"/>
  <c r="J176" i="3"/>
  <c r="I176" i="3"/>
  <c r="H176" i="3"/>
  <c r="G176" i="3"/>
  <c r="F176" i="3"/>
  <c r="L175" i="3"/>
  <c r="K175" i="3"/>
  <c r="J175" i="3"/>
  <c r="I175" i="3"/>
  <c r="H175" i="3"/>
  <c r="G175" i="3"/>
  <c r="F175" i="3"/>
  <c r="L174" i="3"/>
  <c r="K174" i="3"/>
  <c r="J174" i="3"/>
  <c r="I174" i="3"/>
  <c r="H174" i="3"/>
  <c r="G174" i="3"/>
  <c r="F174" i="3"/>
  <c r="L173" i="3"/>
  <c r="K173" i="3"/>
  <c r="J173" i="3"/>
  <c r="I173" i="3"/>
  <c r="H173" i="3"/>
  <c r="G173" i="3"/>
  <c r="F173" i="3"/>
  <c r="L172" i="3"/>
  <c r="K172" i="3"/>
  <c r="J172" i="3"/>
  <c r="I172" i="3"/>
  <c r="H172" i="3"/>
  <c r="G172" i="3"/>
  <c r="F172" i="3"/>
  <c r="L171" i="3"/>
  <c r="K171" i="3"/>
  <c r="J171" i="3"/>
  <c r="I171" i="3"/>
  <c r="H171" i="3"/>
  <c r="G171" i="3"/>
  <c r="F171" i="3"/>
  <c r="L170" i="3"/>
  <c r="K170" i="3"/>
  <c r="J170" i="3"/>
  <c r="I170" i="3"/>
  <c r="H170" i="3"/>
  <c r="G170" i="3"/>
  <c r="F170" i="3"/>
  <c r="L169" i="3"/>
  <c r="K169" i="3"/>
  <c r="J169" i="3"/>
  <c r="I169" i="3"/>
  <c r="H169" i="3"/>
  <c r="G169" i="3"/>
  <c r="F169" i="3"/>
  <c r="L168" i="3"/>
  <c r="K168" i="3"/>
  <c r="J168" i="3"/>
  <c r="I168" i="3"/>
  <c r="H168" i="3"/>
  <c r="G168" i="3"/>
  <c r="F168" i="3"/>
  <c r="L167" i="3"/>
  <c r="I42" i="10" s="1"/>
  <c r="L166" i="3"/>
  <c r="K166" i="3"/>
  <c r="J166" i="3"/>
  <c r="I166" i="3"/>
  <c r="H166" i="3"/>
  <c r="G166" i="3"/>
  <c r="F166" i="3"/>
  <c r="L165" i="3"/>
  <c r="K165" i="3"/>
  <c r="J165" i="3"/>
  <c r="I165" i="3"/>
  <c r="H165" i="3"/>
  <c r="G165" i="3"/>
  <c r="F165" i="3"/>
  <c r="L164" i="3"/>
  <c r="K164" i="3"/>
  <c r="J164" i="3"/>
  <c r="I164" i="3"/>
  <c r="H164" i="3"/>
  <c r="G164" i="3"/>
  <c r="F164" i="3"/>
  <c r="L163" i="3"/>
  <c r="K163" i="3"/>
  <c r="J163" i="3"/>
  <c r="I163" i="3"/>
  <c r="H163" i="3"/>
  <c r="G163" i="3"/>
  <c r="F163" i="3"/>
  <c r="L162" i="3"/>
  <c r="K162" i="3"/>
  <c r="J162" i="3"/>
  <c r="I162" i="3"/>
  <c r="H162" i="3"/>
  <c r="G162" i="3"/>
  <c r="F162" i="3"/>
  <c r="L161" i="3"/>
  <c r="K161" i="3"/>
  <c r="J161" i="3"/>
  <c r="I161" i="3"/>
  <c r="H161" i="3"/>
  <c r="G161" i="3"/>
  <c r="F161" i="3"/>
  <c r="L160" i="3"/>
  <c r="K160" i="3"/>
  <c r="J160" i="3"/>
  <c r="I160" i="3"/>
  <c r="H160" i="3"/>
  <c r="G160" i="3"/>
  <c r="F160" i="3"/>
  <c r="L159" i="3"/>
  <c r="K159" i="3"/>
  <c r="J159" i="3"/>
  <c r="I159" i="3"/>
  <c r="H159" i="3"/>
  <c r="G159" i="3"/>
  <c r="F159" i="3"/>
  <c r="L158" i="3"/>
  <c r="K158" i="3"/>
  <c r="J158" i="3"/>
  <c r="I158" i="3"/>
  <c r="H158" i="3"/>
  <c r="G158" i="3"/>
  <c r="F158" i="3"/>
  <c r="L157" i="3"/>
  <c r="K157" i="3"/>
  <c r="J157" i="3"/>
  <c r="I157" i="3"/>
  <c r="H157" i="3"/>
  <c r="G157" i="3"/>
  <c r="F157" i="3"/>
  <c r="L156" i="3"/>
  <c r="K156" i="3"/>
  <c r="J156" i="3"/>
  <c r="I156" i="3"/>
  <c r="H156" i="3"/>
  <c r="G156" i="3"/>
  <c r="F156" i="3"/>
  <c r="L155" i="3"/>
  <c r="I41" i="10" s="1"/>
  <c r="L154" i="3"/>
  <c r="I38" i="10" s="1"/>
  <c r="J154" i="3"/>
  <c r="I154" i="3"/>
  <c r="H154" i="3"/>
  <c r="G154" i="3"/>
  <c r="F154" i="3"/>
  <c r="L153" i="3"/>
  <c r="K153" i="3"/>
  <c r="J153" i="3"/>
  <c r="I153" i="3"/>
  <c r="H153" i="3"/>
  <c r="G153" i="3"/>
  <c r="F153" i="3"/>
  <c r="L152" i="3"/>
  <c r="K152" i="3"/>
  <c r="J152" i="3"/>
  <c r="I152" i="3"/>
  <c r="H152" i="3"/>
  <c r="G152" i="3"/>
  <c r="F152" i="3"/>
  <c r="L151" i="3"/>
  <c r="K151" i="3"/>
  <c r="J151" i="3"/>
  <c r="I151" i="3"/>
  <c r="H151" i="3"/>
  <c r="G151" i="3"/>
  <c r="F151" i="3"/>
  <c r="L150" i="3"/>
  <c r="K150" i="3"/>
  <c r="J150" i="3"/>
  <c r="I150" i="3"/>
  <c r="H150" i="3"/>
  <c r="G150" i="3"/>
  <c r="F150" i="3"/>
  <c r="L149" i="3"/>
  <c r="K149" i="3"/>
  <c r="J149" i="3"/>
  <c r="I149" i="3"/>
  <c r="H149" i="3"/>
  <c r="G149" i="3"/>
  <c r="F149" i="3"/>
  <c r="L148" i="3"/>
  <c r="K148" i="3"/>
  <c r="J148" i="3"/>
  <c r="I148" i="3"/>
  <c r="H148" i="3"/>
  <c r="G148" i="3"/>
  <c r="F148" i="3"/>
  <c r="L147" i="3"/>
  <c r="K147" i="3"/>
  <c r="J147" i="3"/>
  <c r="I147" i="3"/>
  <c r="H147" i="3"/>
  <c r="G147" i="3"/>
  <c r="F147" i="3"/>
  <c r="L146" i="3"/>
  <c r="K146" i="3"/>
  <c r="J146" i="3"/>
  <c r="I146" i="3"/>
  <c r="H146" i="3"/>
  <c r="G146" i="3"/>
  <c r="F146" i="3"/>
  <c r="L145" i="3"/>
  <c r="K145" i="3"/>
  <c r="J145" i="3"/>
  <c r="I145" i="3"/>
  <c r="H145" i="3"/>
  <c r="G145" i="3"/>
  <c r="F145" i="3"/>
  <c r="L144" i="3"/>
  <c r="K144" i="3"/>
  <c r="J144" i="3"/>
  <c r="I144" i="3"/>
  <c r="H144" i="3"/>
  <c r="G144" i="3"/>
  <c r="F144" i="3"/>
  <c r="L143" i="3"/>
  <c r="K143" i="3"/>
  <c r="J143" i="3"/>
  <c r="I143" i="3"/>
  <c r="H143" i="3"/>
  <c r="G143" i="3"/>
  <c r="F143" i="3"/>
  <c r="L142" i="3"/>
  <c r="I37" i="10" s="1"/>
  <c r="K142" i="3"/>
  <c r="H37" i="10" s="1"/>
  <c r="J142" i="3"/>
  <c r="I142" i="3"/>
  <c r="H142" i="3"/>
  <c r="G142" i="3"/>
  <c r="F142" i="3"/>
  <c r="L141" i="3"/>
  <c r="K141" i="3"/>
  <c r="J141" i="3"/>
  <c r="I141" i="3"/>
  <c r="H141" i="3"/>
  <c r="G141" i="3"/>
  <c r="F141" i="3"/>
  <c r="L140" i="3"/>
  <c r="K140" i="3"/>
  <c r="J140" i="3"/>
  <c r="I140" i="3"/>
  <c r="H140" i="3"/>
  <c r="G140" i="3"/>
  <c r="F140" i="3"/>
  <c r="L139" i="3"/>
  <c r="K139" i="3"/>
  <c r="J139" i="3"/>
  <c r="I139" i="3"/>
  <c r="H139" i="3"/>
  <c r="G139" i="3"/>
  <c r="F139" i="3"/>
  <c r="L138" i="3"/>
  <c r="K138" i="3"/>
  <c r="J138" i="3"/>
  <c r="I138" i="3"/>
  <c r="H138" i="3"/>
  <c r="G138" i="3"/>
  <c r="F138" i="3"/>
  <c r="L137" i="3"/>
  <c r="K137" i="3"/>
  <c r="J137" i="3"/>
  <c r="I137" i="3"/>
  <c r="H137" i="3"/>
  <c r="G137" i="3"/>
  <c r="F137" i="3"/>
  <c r="L136" i="3"/>
  <c r="K136" i="3"/>
  <c r="J136" i="3"/>
  <c r="I136" i="3"/>
  <c r="H136" i="3"/>
  <c r="G136" i="3"/>
  <c r="F136" i="3"/>
  <c r="L135" i="3"/>
  <c r="K135" i="3"/>
  <c r="J135" i="3"/>
  <c r="I135" i="3"/>
  <c r="H135" i="3"/>
  <c r="G135" i="3"/>
  <c r="F135" i="3"/>
  <c r="L134" i="3"/>
  <c r="K134" i="3"/>
  <c r="J134" i="3"/>
  <c r="I134" i="3"/>
  <c r="H134" i="3"/>
  <c r="G134" i="3"/>
  <c r="F134" i="3"/>
  <c r="L133" i="3"/>
  <c r="K133" i="3"/>
  <c r="J133" i="3"/>
  <c r="I133" i="3"/>
  <c r="H133" i="3"/>
  <c r="G133" i="3"/>
  <c r="F133" i="3"/>
  <c r="L132" i="3"/>
  <c r="K132" i="3"/>
  <c r="J132" i="3"/>
  <c r="I132" i="3"/>
  <c r="H132" i="3"/>
  <c r="G132" i="3"/>
  <c r="F132" i="3"/>
  <c r="L131" i="3"/>
  <c r="K131" i="3"/>
  <c r="J131" i="3"/>
  <c r="I131" i="3"/>
  <c r="H131" i="3"/>
  <c r="G131" i="3"/>
  <c r="F131" i="3"/>
  <c r="L130" i="3"/>
  <c r="I36" i="10" s="1"/>
  <c r="K130" i="3"/>
  <c r="H36" i="10" s="1"/>
  <c r="J130" i="3"/>
  <c r="I130" i="3"/>
  <c r="H130" i="3"/>
  <c r="G130" i="3"/>
  <c r="F130" i="3"/>
  <c r="L129" i="3"/>
  <c r="K129" i="3"/>
  <c r="J129" i="3"/>
  <c r="I129" i="3"/>
  <c r="H129" i="3"/>
  <c r="G129" i="3"/>
  <c r="F129" i="3"/>
  <c r="L128" i="3"/>
  <c r="K128" i="3"/>
  <c r="J128" i="3"/>
  <c r="I128" i="3"/>
  <c r="H128" i="3"/>
  <c r="G128" i="3"/>
  <c r="F128" i="3"/>
  <c r="L127" i="3"/>
  <c r="K127" i="3"/>
  <c r="J127" i="3"/>
  <c r="I127" i="3"/>
  <c r="H127" i="3"/>
  <c r="G127" i="3"/>
  <c r="F127" i="3"/>
  <c r="L126" i="3"/>
  <c r="K126" i="3"/>
  <c r="J126" i="3"/>
  <c r="I126" i="3"/>
  <c r="H126" i="3"/>
  <c r="G126" i="3"/>
  <c r="F126" i="3"/>
  <c r="L125" i="3"/>
  <c r="K125" i="3"/>
  <c r="J125" i="3"/>
  <c r="I125" i="3"/>
  <c r="H125" i="3"/>
  <c r="G125" i="3"/>
  <c r="F125" i="3"/>
  <c r="L124" i="3"/>
  <c r="K124" i="3"/>
  <c r="J124" i="3"/>
  <c r="I124" i="3"/>
  <c r="H124" i="3"/>
  <c r="G124" i="3"/>
  <c r="F124" i="3"/>
  <c r="L123" i="3"/>
  <c r="K123" i="3"/>
  <c r="J123" i="3"/>
  <c r="I123" i="3"/>
  <c r="H123" i="3"/>
  <c r="G123" i="3"/>
  <c r="F123" i="3"/>
  <c r="L122" i="3"/>
  <c r="K122" i="3"/>
  <c r="J122" i="3"/>
  <c r="I122" i="3"/>
  <c r="H122" i="3"/>
  <c r="G122" i="3"/>
  <c r="F122" i="3"/>
  <c r="L121" i="3"/>
  <c r="K121" i="3"/>
  <c r="J121" i="3"/>
  <c r="I121" i="3"/>
  <c r="H121" i="3"/>
  <c r="G121" i="3"/>
  <c r="F121" i="3"/>
  <c r="L120" i="3"/>
  <c r="K120" i="3"/>
  <c r="J120" i="3"/>
  <c r="I120" i="3"/>
  <c r="H120" i="3"/>
  <c r="G120" i="3"/>
  <c r="F120" i="3"/>
  <c r="L119" i="3"/>
  <c r="K119" i="3"/>
  <c r="J119" i="3"/>
  <c r="I119" i="3"/>
  <c r="H119" i="3"/>
  <c r="G119" i="3"/>
  <c r="F119" i="3"/>
  <c r="L118" i="3"/>
  <c r="I35" i="10" s="1"/>
  <c r="K118" i="3"/>
  <c r="H35" i="10" s="1"/>
  <c r="J118" i="3"/>
  <c r="I118" i="3"/>
  <c r="H118" i="3"/>
  <c r="G118" i="3"/>
  <c r="F118" i="3"/>
  <c r="L117" i="3"/>
  <c r="K117" i="3"/>
  <c r="J117" i="3"/>
  <c r="I117" i="3"/>
  <c r="H117" i="3"/>
  <c r="G117" i="3"/>
  <c r="F117" i="3"/>
  <c r="L116" i="3"/>
  <c r="K116" i="3"/>
  <c r="J116" i="3"/>
  <c r="I116" i="3"/>
  <c r="H116" i="3"/>
  <c r="G116" i="3"/>
  <c r="F116" i="3"/>
  <c r="L115" i="3"/>
  <c r="K115" i="3"/>
  <c r="J115" i="3"/>
  <c r="I115" i="3"/>
  <c r="H115" i="3"/>
  <c r="G115" i="3"/>
  <c r="F115" i="3"/>
  <c r="L114" i="3"/>
  <c r="I34" i="10" s="1"/>
  <c r="K114" i="3"/>
  <c r="H34" i="10" s="1"/>
  <c r="J114" i="3"/>
  <c r="I114" i="3"/>
  <c r="H114" i="3"/>
  <c r="G114" i="3"/>
  <c r="F114" i="3"/>
  <c r="L113" i="3"/>
  <c r="K113" i="3"/>
  <c r="J113" i="3"/>
  <c r="I113" i="3"/>
  <c r="H113" i="3"/>
  <c r="G113" i="3"/>
  <c r="F113" i="3"/>
  <c r="L112" i="3"/>
  <c r="K112" i="3"/>
  <c r="J112" i="3"/>
  <c r="I112" i="3"/>
  <c r="H112" i="3"/>
  <c r="G112" i="3"/>
  <c r="F112" i="3"/>
  <c r="L111" i="3"/>
  <c r="K111" i="3"/>
  <c r="J111" i="3"/>
  <c r="I111" i="3"/>
  <c r="H111" i="3"/>
  <c r="G111" i="3"/>
  <c r="F111" i="3"/>
  <c r="L110" i="3"/>
  <c r="I33" i="10" s="1"/>
  <c r="K110" i="3"/>
  <c r="H33" i="10" s="1"/>
  <c r="J110" i="3"/>
  <c r="I110" i="3"/>
  <c r="H110" i="3"/>
  <c r="G110" i="3"/>
  <c r="F110" i="3"/>
  <c r="L109" i="3"/>
  <c r="K109" i="3"/>
  <c r="J109" i="3"/>
  <c r="I109" i="3"/>
  <c r="H109" i="3"/>
  <c r="G109" i="3"/>
  <c r="F109" i="3"/>
  <c r="L108" i="3"/>
  <c r="K108" i="3"/>
  <c r="J108" i="3"/>
  <c r="I108" i="3"/>
  <c r="H108" i="3"/>
  <c r="G108" i="3"/>
  <c r="F108" i="3"/>
  <c r="L107" i="3"/>
  <c r="K107" i="3"/>
  <c r="J107" i="3"/>
  <c r="I107" i="3"/>
  <c r="H107" i="3"/>
  <c r="G107" i="3"/>
  <c r="F107" i="3"/>
  <c r="L106" i="3"/>
  <c r="K106" i="3"/>
  <c r="J106" i="3"/>
  <c r="I106" i="3"/>
  <c r="H106" i="3"/>
  <c r="G106" i="3"/>
  <c r="F106" i="3"/>
  <c r="L105" i="3"/>
  <c r="K105" i="3"/>
  <c r="J105" i="3"/>
  <c r="I105" i="3"/>
  <c r="H105" i="3"/>
  <c r="G105" i="3"/>
  <c r="F105" i="3"/>
  <c r="L104" i="3"/>
  <c r="K104" i="3"/>
  <c r="J104" i="3"/>
  <c r="I104" i="3"/>
  <c r="H104" i="3"/>
  <c r="G104" i="3"/>
  <c r="F104" i="3"/>
  <c r="L103" i="3"/>
  <c r="K103" i="3"/>
  <c r="J103" i="3"/>
  <c r="I103" i="3"/>
  <c r="H103" i="3"/>
  <c r="G103" i="3"/>
  <c r="F103" i="3"/>
  <c r="L102" i="3"/>
  <c r="K102" i="3"/>
  <c r="J102" i="3"/>
  <c r="I102" i="3"/>
  <c r="H102" i="3"/>
  <c r="G102" i="3"/>
  <c r="F102" i="3"/>
  <c r="L101" i="3"/>
  <c r="K101" i="3"/>
  <c r="J101" i="3"/>
  <c r="I101" i="3"/>
  <c r="H101" i="3"/>
  <c r="G101" i="3"/>
  <c r="F101" i="3"/>
  <c r="L100" i="3"/>
  <c r="I32" i="10" s="1"/>
  <c r="K100" i="3"/>
  <c r="H32" i="10" s="1"/>
  <c r="J100" i="3"/>
  <c r="I100" i="3"/>
  <c r="H100" i="3"/>
  <c r="G100" i="3"/>
  <c r="F100" i="3"/>
  <c r="L99" i="3"/>
  <c r="K99" i="3"/>
  <c r="J99" i="3"/>
  <c r="I99" i="3"/>
  <c r="H99" i="3"/>
  <c r="G99" i="3"/>
  <c r="F99" i="3"/>
  <c r="L98" i="3"/>
  <c r="K98" i="3"/>
  <c r="J98" i="3"/>
  <c r="I98" i="3"/>
  <c r="H98" i="3"/>
  <c r="G98" i="3"/>
  <c r="F98" i="3"/>
  <c r="L97" i="3"/>
  <c r="K97" i="3"/>
  <c r="J97" i="3"/>
  <c r="I97" i="3"/>
  <c r="H97" i="3"/>
  <c r="G97" i="3"/>
  <c r="F97" i="3"/>
  <c r="L96" i="3"/>
  <c r="K96" i="3"/>
  <c r="J96" i="3"/>
  <c r="I96" i="3"/>
  <c r="H96" i="3"/>
  <c r="G96" i="3"/>
  <c r="F96" i="3"/>
  <c r="L95" i="3"/>
  <c r="I31" i="10" s="1"/>
  <c r="K95" i="3"/>
  <c r="H31" i="10" s="1"/>
  <c r="J95" i="3"/>
  <c r="I95" i="3"/>
  <c r="H95" i="3"/>
  <c r="G95" i="3"/>
  <c r="F95" i="3"/>
  <c r="L94" i="3"/>
  <c r="K94" i="3"/>
  <c r="J94" i="3"/>
  <c r="I94" i="3"/>
  <c r="H94" i="3"/>
  <c r="G94" i="3"/>
  <c r="F94" i="3"/>
  <c r="L93" i="3"/>
  <c r="K93" i="3"/>
  <c r="J93" i="3"/>
  <c r="I93" i="3"/>
  <c r="H93" i="3"/>
  <c r="G93" i="3"/>
  <c r="F93" i="3"/>
  <c r="L92" i="3"/>
  <c r="K92" i="3"/>
  <c r="J92" i="3"/>
  <c r="I92" i="3"/>
  <c r="H92" i="3"/>
  <c r="G92" i="3"/>
  <c r="F92" i="3"/>
  <c r="L91" i="3"/>
  <c r="K91" i="3"/>
  <c r="J91" i="3"/>
  <c r="I91" i="3"/>
  <c r="H91" i="3"/>
  <c r="G91" i="3"/>
  <c r="F91" i="3"/>
  <c r="L90" i="3"/>
  <c r="I30" i="10" s="1"/>
  <c r="K90" i="3"/>
  <c r="H30" i="10" s="1"/>
  <c r="J90" i="3"/>
  <c r="I90" i="3"/>
  <c r="H90" i="3"/>
  <c r="G90" i="3"/>
  <c r="F90" i="3"/>
  <c r="L89" i="3"/>
  <c r="K89" i="3"/>
  <c r="J89" i="3"/>
  <c r="I89" i="3"/>
  <c r="H89" i="3"/>
  <c r="G89" i="3"/>
  <c r="F89" i="3"/>
  <c r="L88" i="3"/>
  <c r="K88" i="3"/>
  <c r="J88" i="3"/>
  <c r="I88" i="3"/>
  <c r="H88" i="3"/>
  <c r="G88" i="3"/>
  <c r="F88" i="3"/>
  <c r="L87" i="3"/>
  <c r="K87" i="3"/>
  <c r="J87" i="3"/>
  <c r="I87" i="3"/>
  <c r="H87" i="3"/>
  <c r="G87" i="3"/>
  <c r="F87" i="3"/>
  <c r="L86" i="3"/>
  <c r="K86" i="3"/>
  <c r="J86" i="3"/>
  <c r="I86" i="3"/>
  <c r="H86" i="3"/>
  <c r="G86" i="3"/>
  <c r="F86" i="3"/>
  <c r="L85" i="3"/>
  <c r="I29" i="10" s="1"/>
  <c r="K85" i="3"/>
  <c r="H29" i="10" s="1"/>
  <c r="J85" i="3"/>
  <c r="I85" i="3"/>
  <c r="H85" i="3"/>
  <c r="G85" i="3"/>
  <c r="F85" i="3"/>
  <c r="L84" i="3"/>
  <c r="K84" i="3"/>
  <c r="J84" i="3"/>
  <c r="I84" i="3"/>
  <c r="H84" i="3"/>
  <c r="G84" i="3"/>
  <c r="F84" i="3"/>
  <c r="L83" i="3"/>
  <c r="K83" i="3"/>
  <c r="J83" i="3"/>
  <c r="I83" i="3"/>
  <c r="H83" i="3"/>
  <c r="G83" i="3"/>
  <c r="F83" i="3"/>
  <c r="L82" i="3"/>
  <c r="K82" i="3"/>
  <c r="J82" i="3"/>
  <c r="I82" i="3"/>
  <c r="H82" i="3"/>
  <c r="G82" i="3"/>
  <c r="F82" i="3"/>
  <c r="L81" i="3"/>
  <c r="I28" i="10" s="1"/>
  <c r="K81" i="3"/>
  <c r="H28" i="10" s="1"/>
  <c r="J81" i="3"/>
  <c r="I81" i="3"/>
  <c r="H81" i="3"/>
  <c r="G81" i="3"/>
  <c r="F81" i="3"/>
  <c r="L80" i="3"/>
  <c r="K80" i="3"/>
  <c r="J80" i="3"/>
  <c r="I80" i="3"/>
  <c r="H80" i="3"/>
  <c r="G80" i="3"/>
  <c r="F80" i="3"/>
  <c r="L79" i="3"/>
  <c r="K79" i="3"/>
  <c r="J79" i="3"/>
  <c r="I79" i="3"/>
  <c r="H79" i="3"/>
  <c r="G79" i="3"/>
  <c r="F79" i="3"/>
  <c r="L78" i="3"/>
  <c r="K78" i="3"/>
  <c r="J78" i="3"/>
  <c r="I78" i="3"/>
  <c r="H78" i="3"/>
  <c r="G78" i="3"/>
  <c r="F78" i="3"/>
  <c r="L77" i="3"/>
  <c r="I27" i="10" s="1"/>
  <c r="K77" i="3"/>
  <c r="H27" i="10" s="1"/>
  <c r="J77" i="3"/>
  <c r="I77" i="3"/>
  <c r="H77" i="3"/>
  <c r="G77" i="3"/>
  <c r="F77" i="3"/>
  <c r="L76" i="3"/>
  <c r="K76" i="3"/>
  <c r="J76" i="3"/>
  <c r="I76" i="3"/>
  <c r="H76" i="3"/>
  <c r="G76" i="3"/>
  <c r="F76" i="3"/>
  <c r="L75" i="3"/>
  <c r="K75" i="3"/>
  <c r="J75" i="3"/>
  <c r="I75" i="3"/>
  <c r="H75" i="3"/>
  <c r="G75" i="3"/>
  <c r="F75" i="3"/>
  <c r="L74" i="3"/>
  <c r="K74" i="3"/>
  <c r="J74" i="3"/>
  <c r="I74" i="3"/>
  <c r="H74" i="3"/>
  <c r="G74" i="3"/>
  <c r="F74" i="3"/>
  <c r="L73" i="3"/>
  <c r="I26" i="10" s="1"/>
  <c r="K73" i="3"/>
  <c r="H26" i="10" s="1"/>
  <c r="J73" i="3"/>
  <c r="I73" i="3"/>
  <c r="H73" i="3"/>
  <c r="G73" i="3"/>
  <c r="F73" i="3"/>
  <c r="L72" i="3"/>
  <c r="K72" i="3"/>
  <c r="J72" i="3"/>
  <c r="I72" i="3"/>
  <c r="H72" i="3"/>
  <c r="G72" i="3"/>
  <c r="F72" i="3"/>
  <c r="L71" i="3"/>
  <c r="J71" i="3"/>
  <c r="I71" i="3"/>
  <c r="H71" i="3"/>
  <c r="G71" i="3"/>
  <c r="F71" i="3"/>
  <c r="L70" i="3"/>
  <c r="J70" i="3"/>
  <c r="I70" i="3"/>
  <c r="H70" i="3"/>
  <c r="G70" i="3"/>
  <c r="F70" i="3"/>
  <c r="L69" i="3"/>
  <c r="I25" i="10" s="1"/>
  <c r="J69" i="3"/>
  <c r="I69" i="3"/>
  <c r="H69" i="3"/>
  <c r="G69" i="3"/>
  <c r="F69" i="3"/>
  <c r="L68" i="3"/>
  <c r="K68" i="3"/>
  <c r="J68" i="3"/>
  <c r="I68" i="3"/>
  <c r="H68" i="3"/>
  <c r="G68" i="3"/>
  <c r="F68" i="3"/>
  <c r="L67" i="3"/>
  <c r="K67" i="3"/>
  <c r="J67" i="3"/>
  <c r="I67" i="3"/>
  <c r="H67" i="3"/>
  <c r="G67" i="3"/>
  <c r="F67" i="3"/>
  <c r="L66" i="3"/>
  <c r="J66" i="3"/>
  <c r="I66" i="3"/>
  <c r="H66" i="3"/>
  <c r="G66" i="3"/>
  <c r="F66" i="3"/>
  <c r="L65" i="3"/>
  <c r="J65" i="3"/>
  <c r="I65" i="3"/>
  <c r="H65" i="3"/>
  <c r="G65" i="3"/>
  <c r="F65" i="3"/>
  <c r="L64" i="3"/>
  <c r="I24" i="10" s="1"/>
  <c r="J64" i="3"/>
  <c r="I64" i="3"/>
  <c r="H64" i="3"/>
  <c r="G64" i="3"/>
  <c r="F64" i="3"/>
  <c r="L63" i="3"/>
  <c r="K63" i="3"/>
  <c r="J63" i="3"/>
  <c r="I63" i="3"/>
  <c r="H63" i="3"/>
  <c r="G63" i="3"/>
  <c r="F63" i="3"/>
  <c r="L62" i="3"/>
  <c r="K62" i="3"/>
  <c r="J62" i="3"/>
  <c r="I62" i="3"/>
  <c r="H62" i="3"/>
  <c r="G62" i="3"/>
  <c r="F62" i="3"/>
  <c r="L61" i="3"/>
  <c r="J61" i="3"/>
  <c r="I61" i="3"/>
  <c r="H61" i="3"/>
  <c r="G61" i="3"/>
  <c r="F61" i="3"/>
  <c r="L60" i="3"/>
  <c r="J60" i="3"/>
  <c r="I60" i="3"/>
  <c r="H60" i="3"/>
  <c r="G60" i="3"/>
  <c r="F60" i="3"/>
  <c r="L59" i="3"/>
  <c r="I23" i="10" s="1"/>
  <c r="J59" i="3"/>
  <c r="I59" i="3"/>
  <c r="H59" i="3"/>
  <c r="G59" i="3"/>
  <c r="F59" i="3"/>
  <c r="L58" i="3"/>
  <c r="K58" i="3"/>
  <c r="J58" i="3"/>
  <c r="I58" i="3"/>
  <c r="H58" i="3"/>
  <c r="G58" i="3"/>
  <c r="F58" i="3"/>
  <c r="L57" i="3"/>
  <c r="K57" i="3"/>
  <c r="J57" i="3"/>
  <c r="I57" i="3"/>
  <c r="H57" i="3"/>
  <c r="G57" i="3"/>
  <c r="F57" i="3"/>
  <c r="L56" i="3"/>
  <c r="J56" i="3"/>
  <c r="I56" i="3"/>
  <c r="H56" i="3"/>
  <c r="G56" i="3"/>
  <c r="F56" i="3"/>
  <c r="L55" i="3"/>
  <c r="J55" i="3"/>
  <c r="I55" i="3"/>
  <c r="H55" i="3"/>
  <c r="G55" i="3"/>
  <c r="F55" i="3"/>
  <c r="L54" i="3"/>
  <c r="I22" i="10" s="1"/>
  <c r="J54" i="3"/>
  <c r="I54" i="3"/>
  <c r="H54" i="3"/>
  <c r="G54" i="3"/>
  <c r="F54" i="3"/>
  <c r="L53" i="3"/>
  <c r="K53" i="3"/>
  <c r="J53" i="3"/>
  <c r="I53" i="3"/>
  <c r="H53" i="3"/>
  <c r="G53" i="3"/>
  <c r="F53" i="3"/>
  <c r="L52" i="3"/>
  <c r="J52" i="3"/>
  <c r="I52" i="3"/>
  <c r="H52" i="3"/>
  <c r="G52" i="3"/>
  <c r="F52" i="3"/>
  <c r="L51" i="3"/>
  <c r="J51" i="3"/>
  <c r="I51" i="3"/>
  <c r="H51" i="3"/>
  <c r="G51" i="3"/>
  <c r="F51" i="3"/>
  <c r="L50" i="3"/>
  <c r="I21" i="10" s="1"/>
  <c r="J50" i="3"/>
  <c r="I50" i="3"/>
  <c r="H50" i="3"/>
  <c r="G50" i="3"/>
  <c r="F50" i="3"/>
  <c r="L49" i="3"/>
  <c r="I18" i="10" s="1"/>
  <c r="J49" i="3"/>
  <c r="I49" i="3"/>
  <c r="H49" i="3"/>
  <c r="G49" i="3"/>
  <c r="F49" i="3"/>
  <c r="L48" i="3"/>
  <c r="K48" i="3"/>
  <c r="J48" i="3"/>
  <c r="I48" i="3"/>
  <c r="H48" i="3"/>
  <c r="G48" i="3"/>
  <c r="F48" i="3"/>
  <c r="L47" i="3"/>
  <c r="K47" i="3"/>
  <c r="J47" i="3"/>
  <c r="I47" i="3"/>
  <c r="H47" i="3"/>
  <c r="G47" i="3"/>
  <c r="F47" i="3"/>
  <c r="L46" i="3"/>
  <c r="K46" i="3"/>
  <c r="J46" i="3"/>
  <c r="I46" i="3"/>
  <c r="H46" i="3"/>
  <c r="G46" i="3"/>
  <c r="F46" i="3"/>
  <c r="L45" i="3"/>
  <c r="I17" i="10" s="1"/>
  <c r="K45" i="3"/>
  <c r="H17" i="10" s="1"/>
  <c r="J45" i="3"/>
  <c r="I45" i="3"/>
  <c r="H45" i="3"/>
  <c r="G45" i="3"/>
  <c r="F45" i="3"/>
  <c r="L44" i="3"/>
  <c r="K44" i="3"/>
  <c r="J44" i="3"/>
  <c r="I44" i="3"/>
  <c r="H44" i="3"/>
  <c r="G44" i="3"/>
  <c r="F44" i="3"/>
  <c r="L43" i="3"/>
  <c r="K43" i="3"/>
  <c r="J43" i="3"/>
  <c r="I43" i="3"/>
  <c r="H43" i="3"/>
  <c r="G43" i="3"/>
  <c r="F43" i="3"/>
  <c r="L42" i="3"/>
  <c r="K42" i="3"/>
  <c r="J42" i="3"/>
  <c r="I42" i="3"/>
  <c r="H42" i="3"/>
  <c r="G42" i="3"/>
  <c r="F42" i="3"/>
  <c r="L41" i="3"/>
  <c r="I16" i="10" s="1"/>
  <c r="K41" i="3"/>
  <c r="H16" i="10" s="1"/>
  <c r="J41" i="3"/>
  <c r="I41" i="3"/>
  <c r="H41" i="3"/>
  <c r="G41" i="3"/>
  <c r="F41" i="3"/>
  <c r="L40" i="3"/>
  <c r="K40" i="3"/>
  <c r="J40" i="3"/>
  <c r="I40" i="3"/>
  <c r="H40" i="3"/>
  <c r="G40" i="3"/>
  <c r="F40" i="3"/>
  <c r="L39" i="3"/>
  <c r="K39" i="3"/>
  <c r="J39" i="3"/>
  <c r="I39" i="3"/>
  <c r="H39" i="3"/>
  <c r="G39" i="3"/>
  <c r="F39" i="3"/>
  <c r="L38" i="3"/>
  <c r="K38" i="3"/>
  <c r="J38" i="3"/>
  <c r="I38" i="3"/>
  <c r="H38" i="3"/>
  <c r="G38" i="3"/>
  <c r="F38" i="3"/>
  <c r="L37" i="3"/>
  <c r="K37" i="3"/>
  <c r="J37" i="3"/>
  <c r="I37" i="3"/>
  <c r="H37" i="3"/>
  <c r="G37" i="3"/>
  <c r="F37" i="3"/>
  <c r="L36" i="3"/>
  <c r="K36" i="3"/>
  <c r="J36" i="3"/>
  <c r="I36" i="3"/>
  <c r="H36" i="3"/>
  <c r="G36" i="3"/>
  <c r="F36" i="3"/>
  <c r="L35" i="3"/>
  <c r="K35" i="3"/>
  <c r="J35" i="3"/>
  <c r="I35" i="3"/>
  <c r="H35" i="3"/>
  <c r="G35" i="3"/>
  <c r="F35" i="3"/>
  <c r="L34" i="3"/>
  <c r="K34" i="3"/>
  <c r="J34" i="3"/>
  <c r="I34" i="3"/>
  <c r="H34" i="3"/>
  <c r="G34" i="3"/>
  <c r="F34" i="3"/>
  <c r="L33" i="3"/>
  <c r="K33" i="3"/>
  <c r="J33" i="3"/>
  <c r="I33" i="3"/>
  <c r="H33" i="3"/>
  <c r="G33" i="3"/>
  <c r="F33" i="3"/>
  <c r="L32" i="3"/>
  <c r="K32" i="3"/>
  <c r="J32" i="3"/>
  <c r="I32" i="3"/>
  <c r="H32" i="3"/>
  <c r="G32" i="3"/>
  <c r="F32" i="3"/>
  <c r="L31" i="3"/>
  <c r="I15" i="10" s="1"/>
  <c r="K31" i="3"/>
  <c r="H15" i="10" s="1"/>
  <c r="J31" i="3"/>
  <c r="I31" i="3"/>
  <c r="H31" i="3"/>
  <c r="G31" i="3"/>
  <c r="F31" i="3"/>
  <c r="L30" i="3"/>
  <c r="K30" i="3"/>
  <c r="J30" i="3"/>
  <c r="I30" i="3"/>
  <c r="H30" i="3"/>
  <c r="G30" i="3"/>
  <c r="F30" i="3"/>
  <c r="L29" i="3"/>
  <c r="K29" i="3"/>
  <c r="J29" i="3"/>
  <c r="I29" i="3"/>
  <c r="H29" i="3"/>
  <c r="G29" i="3"/>
  <c r="F29" i="3"/>
  <c r="L28" i="3"/>
  <c r="K28" i="3"/>
  <c r="J28" i="3"/>
  <c r="I28" i="3"/>
  <c r="H28" i="3"/>
  <c r="G28" i="3"/>
  <c r="F28" i="3"/>
  <c r="L27" i="3"/>
  <c r="I14" i="10" s="1"/>
  <c r="K27" i="3"/>
  <c r="H14" i="10" s="1"/>
  <c r="J27" i="3"/>
  <c r="I27" i="3"/>
  <c r="H27" i="3"/>
  <c r="G27" i="3"/>
  <c r="F27" i="3"/>
  <c r="L26" i="3"/>
  <c r="K26" i="3"/>
  <c r="J26" i="3"/>
  <c r="I26" i="3"/>
  <c r="H26" i="3"/>
  <c r="G26" i="3"/>
  <c r="F26" i="3"/>
  <c r="L25" i="3"/>
  <c r="K25" i="3"/>
  <c r="J25" i="3"/>
  <c r="I25" i="3"/>
  <c r="H25" i="3"/>
  <c r="G25" i="3"/>
  <c r="F25" i="3"/>
  <c r="L24" i="3"/>
  <c r="K24" i="3"/>
  <c r="J24" i="3"/>
  <c r="I24" i="3"/>
  <c r="H24" i="3"/>
  <c r="G24" i="3"/>
  <c r="F24" i="3"/>
  <c r="L23" i="3"/>
  <c r="I13" i="10" s="1"/>
  <c r="K23" i="3"/>
  <c r="H13" i="10" s="1"/>
  <c r="J23" i="3"/>
  <c r="I23" i="3"/>
  <c r="H23" i="3"/>
  <c r="G23" i="3"/>
  <c r="F23" i="3"/>
  <c r="L22" i="3"/>
  <c r="K22" i="3"/>
  <c r="J22" i="3"/>
  <c r="I22" i="3"/>
  <c r="H22" i="3"/>
  <c r="G22" i="3"/>
  <c r="F22" i="3"/>
  <c r="L21" i="3"/>
  <c r="K21" i="3"/>
  <c r="J21" i="3"/>
  <c r="I21" i="3"/>
  <c r="H21" i="3"/>
  <c r="G21" i="3"/>
  <c r="F21" i="3"/>
  <c r="L20" i="3"/>
  <c r="K20" i="3"/>
  <c r="J20" i="3"/>
  <c r="I20" i="3"/>
  <c r="H20" i="3"/>
  <c r="G20" i="3"/>
  <c r="F20" i="3"/>
  <c r="L19" i="3"/>
  <c r="I12" i="10" s="1"/>
  <c r="K19" i="3"/>
  <c r="H12" i="10" s="1"/>
  <c r="J19" i="3"/>
  <c r="I19" i="3"/>
  <c r="H19" i="3"/>
  <c r="G19" i="3"/>
  <c r="F19" i="3"/>
  <c r="L18" i="3"/>
  <c r="K18" i="3"/>
  <c r="J18" i="3"/>
  <c r="I18" i="3"/>
  <c r="H18" i="3"/>
  <c r="G18" i="3"/>
  <c r="F18" i="3"/>
  <c r="L17" i="3"/>
  <c r="K17" i="3"/>
  <c r="J17" i="3"/>
  <c r="I17" i="3"/>
  <c r="H17" i="3"/>
  <c r="G17" i="3"/>
  <c r="F17" i="3"/>
  <c r="L16" i="3"/>
  <c r="K16" i="3"/>
  <c r="J16" i="3"/>
  <c r="I16" i="3"/>
  <c r="H16" i="3"/>
  <c r="G16" i="3"/>
  <c r="F16" i="3"/>
  <c r="L15" i="3"/>
  <c r="I11" i="10" s="1"/>
  <c r="K15" i="3"/>
  <c r="H11" i="10" s="1"/>
  <c r="J15" i="3"/>
  <c r="I15" i="3"/>
  <c r="H15" i="3"/>
  <c r="G15" i="3"/>
  <c r="F15" i="3"/>
  <c r="L14" i="3"/>
  <c r="K14" i="3"/>
  <c r="J14" i="3"/>
  <c r="I14" i="3"/>
  <c r="H14" i="3"/>
  <c r="G14" i="3"/>
  <c r="F14" i="3"/>
  <c r="L13" i="3"/>
  <c r="K13" i="3"/>
  <c r="J13" i="3"/>
  <c r="I13" i="3"/>
  <c r="H13" i="3"/>
  <c r="G13" i="3"/>
  <c r="F13" i="3"/>
  <c r="L12" i="3"/>
  <c r="K12" i="3"/>
  <c r="J12" i="3"/>
  <c r="I12" i="3"/>
  <c r="H12" i="3"/>
  <c r="G12" i="3"/>
  <c r="F12" i="3"/>
  <c r="L11" i="3"/>
  <c r="I10" i="10" s="1"/>
  <c r="K11" i="3"/>
  <c r="H10" i="10" s="1"/>
  <c r="J11" i="3"/>
  <c r="I11" i="3"/>
  <c r="H11" i="3"/>
  <c r="G11" i="3"/>
  <c r="F11" i="3"/>
  <c r="L10" i="3"/>
  <c r="K10" i="3"/>
  <c r="J10" i="3"/>
  <c r="I10" i="3"/>
  <c r="H10" i="3"/>
  <c r="G10" i="3"/>
  <c r="F10" i="3"/>
  <c r="L9" i="3"/>
  <c r="J9" i="3"/>
  <c r="I9" i="3"/>
  <c r="H9" i="3"/>
  <c r="G9" i="3"/>
  <c r="F9" i="3"/>
  <c r="L8" i="3"/>
  <c r="J8" i="3"/>
  <c r="I8" i="3"/>
  <c r="H8" i="3"/>
  <c r="G8" i="3"/>
  <c r="F8" i="3"/>
  <c r="L7" i="3"/>
  <c r="I7" i="10" s="1"/>
  <c r="J7" i="3"/>
  <c r="I7" i="3"/>
  <c r="H7" i="3"/>
  <c r="G7" i="3"/>
  <c r="F7" i="3"/>
  <c r="H70" i="10"/>
  <c r="H67" i="10"/>
  <c r="H60" i="10"/>
  <c r="H57" i="10"/>
  <c r="H54" i="10"/>
  <c r="H53" i="10"/>
  <c r="M342" i="14" a="1"/>
  <c r="M342" i="14" s="1"/>
  <c r="L342" i="14" a="1"/>
  <c r="L342" i="14" s="1"/>
  <c r="K342" i="14" a="1"/>
  <c r="K342" i="14" s="1"/>
  <c r="J342" i="14" a="1"/>
  <c r="J342" i="14" s="1"/>
  <c r="I342" i="14" a="1"/>
  <c r="I342" i="14" s="1"/>
  <c r="H342" i="14" a="1"/>
  <c r="H342" i="14" s="1"/>
  <c r="G342" i="14" a="1"/>
  <c r="G342" i="14" s="1"/>
  <c r="M341" i="14" a="1"/>
  <c r="M341" i="14" s="1"/>
  <c r="L341" i="14" a="1"/>
  <c r="L341" i="14" s="1"/>
  <c r="K341" i="14" a="1"/>
  <c r="K341" i="14" s="1"/>
  <c r="J341" i="14" a="1"/>
  <c r="J341" i="14" s="1"/>
  <c r="I341" i="14" a="1"/>
  <c r="I341" i="14" s="1"/>
  <c r="H341" i="14" a="1"/>
  <c r="H341" i="14" s="1"/>
  <c r="G341" i="14" a="1"/>
  <c r="G341" i="14" s="1"/>
  <c r="M340" i="14" a="1"/>
  <c r="M340" i="14" s="1"/>
  <c r="L340" i="14" a="1"/>
  <c r="L340" i="14" s="1"/>
  <c r="K340" i="14" a="1"/>
  <c r="K340" i="14" s="1"/>
  <c r="J340" i="14" a="1"/>
  <c r="J340" i="14" s="1"/>
  <c r="I340" i="14" a="1"/>
  <c r="I340" i="14" s="1"/>
  <c r="H340" i="14" a="1"/>
  <c r="H340" i="14" s="1"/>
  <c r="G340" i="14" a="1"/>
  <c r="G340" i="14" s="1"/>
  <c r="M339" i="14" a="1"/>
  <c r="M339" i="14" s="1"/>
  <c r="L339" i="14" a="1"/>
  <c r="L339" i="14" s="1"/>
  <c r="K339" i="14" a="1"/>
  <c r="K339" i="14" s="1"/>
  <c r="J339" i="14" a="1"/>
  <c r="J339" i="14" s="1"/>
  <c r="I339" i="14" a="1"/>
  <c r="I339" i="14" s="1"/>
  <c r="H339" i="14" a="1"/>
  <c r="H339" i="14" s="1"/>
  <c r="G339" i="14" a="1"/>
  <c r="G339" i="14" s="1"/>
  <c r="M338" i="14" a="1"/>
  <c r="M338" i="14" s="1"/>
  <c r="L338" i="14" a="1"/>
  <c r="L338" i="14" s="1"/>
  <c r="K338" i="14" a="1"/>
  <c r="K338" i="14" s="1"/>
  <c r="J338" i="14" a="1"/>
  <c r="J338" i="14" s="1"/>
  <c r="I338" i="14" a="1"/>
  <c r="I338" i="14" s="1"/>
  <c r="H338" i="14" a="1"/>
  <c r="H338" i="14" s="1"/>
  <c r="G338" i="14" a="1"/>
  <c r="G338" i="14" s="1"/>
  <c r="M337" i="14" a="1"/>
  <c r="M337" i="14" s="1"/>
  <c r="L337" i="14" a="1"/>
  <c r="L337" i="14" s="1"/>
  <c r="K337" i="14" a="1"/>
  <c r="K337" i="14" s="1"/>
  <c r="J337" i="14" a="1"/>
  <c r="J337" i="14" s="1"/>
  <c r="I337" i="14" a="1"/>
  <c r="I337" i="14" s="1"/>
  <c r="H337" i="14" a="1"/>
  <c r="H337" i="14" s="1"/>
  <c r="G337" i="14" a="1"/>
  <c r="G337" i="14" s="1"/>
  <c r="M336" i="14" a="1"/>
  <c r="M336" i="14" s="1"/>
  <c r="L336" i="14" a="1"/>
  <c r="L336" i="14" s="1"/>
  <c r="K336" i="14" a="1"/>
  <c r="K336" i="14" s="1"/>
  <c r="J336" i="14" a="1"/>
  <c r="J336" i="14" s="1"/>
  <c r="I336" i="14" a="1"/>
  <c r="I336" i="14" s="1"/>
  <c r="H336" i="14" a="1"/>
  <c r="H336" i="14" s="1"/>
  <c r="G336" i="14" a="1"/>
  <c r="G336" i="14" s="1"/>
  <c r="M335" i="14" a="1"/>
  <c r="M335" i="14" s="1"/>
  <c r="L335" i="14" a="1"/>
  <c r="L335" i="14" s="1"/>
  <c r="K335" i="14" a="1"/>
  <c r="K335" i="14" s="1"/>
  <c r="J335" i="14" a="1"/>
  <c r="J335" i="14" s="1"/>
  <c r="I335" i="14" a="1"/>
  <c r="I335" i="14" s="1"/>
  <c r="H335" i="14" a="1"/>
  <c r="H335" i="14" s="1"/>
  <c r="G335" i="14" a="1"/>
  <c r="G335" i="14" s="1"/>
  <c r="M334" i="14" a="1"/>
  <c r="M334" i="14" s="1"/>
  <c r="L334" i="14" a="1"/>
  <c r="L334" i="14" s="1"/>
  <c r="K334" i="14" a="1"/>
  <c r="K334" i="14" s="1"/>
  <c r="J334" i="14" a="1"/>
  <c r="J334" i="14" s="1"/>
  <c r="I334" i="14" a="1"/>
  <c r="I334" i="14" s="1"/>
  <c r="H334" i="14" a="1"/>
  <c r="H334" i="14" s="1"/>
  <c r="G334" i="14" a="1"/>
  <c r="G334" i="14" s="1"/>
  <c r="M333" i="14" a="1"/>
  <c r="M333" i="14" s="1"/>
  <c r="L333" i="14" a="1"/>
  <c r="L333" i="14" s="1"/>
  <c r="K333" i="14" a="1"/>
  <c r="K333" i="14" s="1"/>
  <c r="J333" i="14" a="1"/>
  <c r="J333" i="14" s="1"/>
  <c r="I333" i="14" a="1"/>
  <c r="I333" i="14" s="1"/>
  <c r="H333" i="14" a="1"/>
  <c r="H333" i="14" s="1"/>
  <c r="G333" i="14" a="1"/>
  <c r="G333" i="14" s="1"/>
  <c r="M332" i="14" a="1"/>
  <c r="M332" i="14" s="1"/>
  <c r="L332" i="14" a="1"/>
  <c r="L332" i="14" s="1"/>
  <c r="K332" i="14" a="1"/>
  <c r="K332" i="14" s="1"/>
  <c r="J332" i="14" a="1"/>
  <c r="J332" i="14" s="1"/>
  <c r="I332" i="14" a="1"/>
  <c r="I332" i="14" s="1"/>
  <c r="H332" i="14" a="1"/>
  <c r="H332" i="14" s="1"/>
  <c r="G332" i="14" a="1"/>
  <c r="G332" i="14" s="1"/>
  <c r="M331" i="14" a="1"/>
  <c r="M331" i="14" s="1"/>
  <c r="L331" i="14" a="1"/>
  <c r="L331" i="14" s="1"/>
  <c r="K331" i="14" a="1"/>
  <c r="K331" i="14" s="1"/>
  <c r="J331" i="14" a="1"/>
  <c r="J331" i="14" s="1"/>
  <c r="I331" i="14" a="1"/>
  <c r="I331" i="14" s="1"/>
  <c r="H331" i="14" a="1"/>
  <c r="H331" i="14" s="1"/>
  <c r="G331" i="14" a="1"/>
  <c r="G331" i="14" s="1"/>
  <c r="M330" i="14" a="1"/>
  <c r="M330" i="14" s="1"/>
  <c r="L330" i="14" a="1"/>
  <c r="L330" i="14" s="1"/>
  <c r="K330" i="14" a="1"/>
  <c r="K330" i="14" s="1"/>
  <c r="J330" i="14" a="1"/>
  <c r="J330" i="14" s="1"/>
  <c r="I330" i="14" a="1"/>
  <c r="I330" i="14" s="1"/>
  <c r="H330" i="14" a="1"/>
  <c r="H330" i="14" s="1"/>
  <c r="G330" i="14" a="1"/>
  <c r="G330" i="14" s="1"/>
  <c r="M329" i="14" a="1"/>
  <c r="M329" i="14" s="1"/>
  <c r="L329" i="14" a="1"/>
  <c r="L329" i="14" s="1"/>
  <c r="K329" i="14" a="1"/>
  <c r="K329" i="14" s="1"/>
  <c r="J329" i="14" a="1"/>
  <c r="J329" i="14" s="1"/>
  <c r="I329" i="14" a="1"/>
  <c r="I329" i="14" s="1"/>
  <c r="H329" i="14" a="1"/>
  <c r="H329" i="14" s="1"/>
  <c r="G329" i="14" a="1"/>
  <c r="G329" i="14" s="1"/>
  <c r="M328" i="14" a="1"/>
  <c r="M328" i="14" s="1"/>
  <c r="L328" i="14" a="1"/>
  <c r="L328" i="14" s="1"/>
  <c r="K328" i="14" a="1"/>
  <c r="K328" i="14" s="1"/>
  <c r="J328" i="14" a="1"/>
  <c r="J328" i="14" s="1"/>
  <c r="I328" i="14" a="1"/>
  <c r="I328" i="14" s="1"/>
  <c r="H328" i="14" a="1"/>
  <c r="H328" i="14" s="1"/>
  <c r="G328" i="14" a="1"/>
  <c r="G328" i="14" s="1"/>
  <c r="M327" i="14" a="1"/>
  <c r="M327" i="14" s="1"/>
  <c r="L327" i="14" a="1"/>
  <c r="L327" i="14" s="1"/>
  <c r="K327" i="14" a="1"/>
  <c r="K327" i="14" s="1"/>
  <c r="J327" i="14" a="1"/>
  <c r="J327" i="14" s="1"/>
  <c r="I327" i="14" a="1"/>
  <c r="I327" i="14" s="1"/>
  <c r="H327" i="14" a="1"/>
  <c r="H327" i="14" s="1"/>
  <c r="G327" i="14" a="1"/>
  <c r="G327" i="14" s="1"/>
  <c r="M325" i="14" a="1"/>
  <c r="M325" i="14" s="1"/>
  <c r="L325" i="14" a="1"/>
  <c r="L325" i="14" s="1"/>
  <c r="K325" i="14" a="1"/>
  <c r="K325" i="14" s="1"/>
  <c r="J325" i="14" a="1"/>
  <c r="J325" i="14" s="1"/>
  <c r="I325" i="14" a="1"/>
  <c r="I325" i="14" s="1"/>
  <c r="H325" i="14" a="1"/>
  <c r="H325" i="14" s="1"/>
  <c r="G325" i="14" a="1"/>
  <c r="G325" i="14" s="1"/>
  <c r="M324" i="14" a="1"/>
  <c r="M324" i="14" s="1"/>
  <c r="L324" i="14" a="1"/>
  <c r="L324" i="14" s="1"/>
  <c r="K324" i="14" a="1"/>
  <c r="K324" i="14" s="1"/>
  <c r="J324" i="14" a="1"/>
  <c r="J324" i="14" s="1"/>
  <c r="I324" i="14" a="1"/>
  <c r="I324" i="14" s="1"/>
  <c r="H324" i="14" a="1"/>
  <c r="H324" i="14" s="1"/>
  <c r="G324" i="14" a="1"/>
  <c r="G324" i="14" s="1"/>
  <c r="M323" i="14" a="1"/>
  <c r="M323" i="14" s="1"/>
  <c r="L323" i="14" a="1"/>
  <c r="L323" i="14" s="1"/>
  <c r="K323" i="14" a="1"/>
  <c r="K323" i="14" s="1"/>
  <c r="J323" i="14" a="1"/>
  <c r="J323" i="14" s="1"/>
  <c r="I323" i="14" a="1"/>
  <c r="I323" i="14" s="1"/>
  <c r="H323" i="14" a="1"/>
  <c r="H323" i="14" s="1"/>
  <c r="G323" i="14" a="1"/>
  <c r="G323" i="14" s="1"/>
  <c r="M322" i="14" a="1"/>
  <c r="M322" i="14" s="1"/>
  <c r="L322" i="14" a="1"/>
  <c r="L322" i="14" s="1"/>
  <c r="K322" i="14" a="1"/>
  <c r="K322" i="14" s="1"/>
  <c r="J322" i="14" a="1"/>
  <c r="J322" i="14" s="1"/>
  <c r="I322" i="14" a="1"/>
  <c r="I322" i="14" s="1"/>
  <c r="H322" i="14" a="1"/>
  <c r="H322" i="14" s="1"/>
  <c r="G322" i="14" a="1"/>
  <c r="G322" i="14" s="1"/>
  <c r="M321" i="14" a="1"/>
  <c r="M321" i="14" s="1"/>
  <c r="L321" i="14" a="1"/>
  <c r="L321" i="14" s="1"/>
  <c r="K321" i="14" a="1"/>
  <c r="K321" i="14" s="1"/>
  <c r="J321" i="14" a="1"/>
  <c r="J321" i="14" s="1"/>
  <c r="I321" i="14" a="1"/>
  <c r="I321" i="14" s="1"/>
  <c r="H321" i="14" a="1"/>
  <c r="H321" i="14" s="1"/>
  <c r="G321" i="14" a="1"/>
  <c r="G321" i="14" s="1"/>
  <c r="M320" i="14" a="1"/>
  <c r="M320" i="14" s="1"/>
  <c r="L320" i="14" a="1"/>
  <c r="L320" i="14" s="1"/>
  <c r="K320" i="14" a="1"/>
  <c r="K320" i="14" s="1"/>
  <c r="J320" i="14" a="1"/>
  <c r="J320" i="14" s="1"/>
  <c r="I320" i="14" a="1"/>
  <c r="I320" i="14" s="1"/>
  <c r="H320" i="14" a="1"/>
  <c r="H320" i="14" s="1"/>
  <c r="G320" i="14" a="1"/>
  <c r="G320" i="14" s="1"/>
  <c r="M319" i="14" a="1"/>
  <c r="M319" i="14" s="1"/>
  <c r="L319" i="14" a="1"/>
  <c r="L319" i="14" s="1"/>
  <c r="K319" i="14" a="1"/>
  <c r="K319" i="14" s="1"/>
  <c r="J319" i="14" a="1"/>
  <c r="J319" i="14" s="1"/>
  <c r="I319" i="14" a="1"/>
  <c r="I319" i="14" s="1"/>
  <c r="H319" i="14" a="1"/>
  <c r="H319" i="14" s="1"/>
  <c r="G319" i="14" a="1"/>
  <c r="G319" i="14" s="1"/>
  <c r="M318" i="14" a="1"/>
  <c r="M318" i="14" s="1"/>
  <c r="L318" i="14" a="1"/>
  <c r="L318" i="14" s="1"/>
  <c r="K318" i="14" a="1"/>
  <c r="K318" i="14" s="1"/>
  <c r="J318" i="14" a="1"/>
  <c r="J318" i="14" s="1"/>
  <c r="I318" i="14" a="1"/>
  <c r="I318" i="14" s="1"/>
  <c r="H318" i="14" a="1"/>
  <c r="H318" i="14" s="1"/>
  <c r="G318" i="14" a="1"/>
  <c r="G318" i="14" s="1"/>
  <c r="M317" i="14" a="1"/>
  <c r="M317" i="14" s="1"/>
  <c r="L317" i="14" a="1"/>
  <c r="L317" i="14" s="1"/>
  <c r="K317" i="14" a="1"/>
  <c r="K317" i="14" s="1"/>
  <c r="J317" i="14" a="1"/>
  <c r="J317" i="14" s="1"/>
  <c r="I317" i="14" a="1"/>
  <c r="I317" i="14" s="1"/>
  <c r="H317" i="14" a="1"/>
  <c r="H317" i="14" s="1"/>
  <c r="G317" i="14" a="1"/>
  <c r="G317" i="14" s="1"/>
  <c r="M316" i="14" a="1"/>
  <c r="M316" i="14" s="1"/>
  <c r="L316" i="14" a="1"/>
  <c r="L316" i="14" s="1"/>
  <c r="K316" i="14" a="1"/>
  <c r="K316" i="14" s="1"/>
  <c r="J316" i="14" a="1"/>
  <c r="J316" i="14" s="1"/>
  <c r="I316" i="14" a="1"/>
  <c r="I316" i="14" s="1"/>
  <c r="H316" i="14" a="1"/>
  <c r="H316" i="14" s="1"/>
  <c r="G316" i="14" a="1"/>
  <c r="G316" i="14" s="1"/>
  <c r="M315" i="14" a="1"/>
  <c r="M315" i="14" s="1"/>
  <c r="L315" i="14" a="1"/>
  <c r="L315" i="14" s="1"/>
  <c r="K315" i="14" a="1"/>
  <c r="K315" i="14" s="1"/>
  <c r="J315" i="14" a="1"/>
  <c r="J315" i="14" s="1"/>
  <c r="I315" i="14" a="1"/>
  <c r="I315" i="14" s="1"/>
  <c r="H315" i="14" a="1"/>
  <c r="H315" i="14" s="1"/>
  <c r="G315" i="14" a="1"/>
  <c r="G315" i="14" s="1"/>
  <c r="M314" i="14" a="1"/>
  <c r="M314" i="14" s="1"/>
  <c r="L314" i="14" a="1"/>
  <c r="L314" i="14" s="1"/>
  <c r="K314" i="14" a="1"/>
  <c r="K314" i="14" s="1"/>
  <c r="J314" i="14" a="1"/>
  <c r="J314" i="14" s="1"/>
  <c r="I314" i="14" a="1"/>
  <c r="I314" i="14" s="1"/>
  <c r="H314" i="14" a="1"/>
  <c r="H314" i="14" s="1"/>
  <c r="G314" i="14" a="1"/>
  <c r="G314" i="14" s="1"/>
  <c r="M313" i="14" a="1"/>
  <c r="M313" i="14" s="1"/>
  <c r="L313" i="14" a="1"/>
  <c r="L313" i="14" s="1"/>
  <c r="K313" i="14" a="1"/>
  <c r="K313" i="14" s="1"/>
  <c r="J313" i="14" a="1"/>
  <c r="J313" i="14" s="1"/>
  <c r="I313" i="14" a="1"/>
  <c r="I313" i="14" s="1"/>
  <c r="H313" i="14" a="1"/>
  <c r="H313" i="14" s="1"/>
  <c r="G313" i="14" a="1"/>
  <c r="G313" i="14" s="1"/>
  <c r="M312" i="14" a="1"/>
  <c r="M312" i="14" s="1"/>
  <c r="L312" i="14" a="1"/>
  <c r="L312" i="14" s="1"/>
  <c r="K312" i="14" a="1"/>
  <c r="K312" i="14" s="1"/>
  <c r="J312" i="14" a="1"/>
  <c r="J312" i="14" s="1"/>
  <c r="I312" i="14" a="1"/>
  <c r="I312" i="14" s="1"/>
  <c r="H312" i="14" a="1"/>
  <c r="H312" i="14" s="1"/>
  <c r="G312" i="14" a="1"/>
  <c r="G312" i="14" s="1"/>
  <c r="M311" i="14" a="1"/>
  <c r="M311" i="14" s="1"/>
  <c r="L311" i="14" a="1"/>
  <c r="L311" i="14" s="1"/>
  <c r="K311" i="14" a="1"/>
  <c r="K311" i="14" s="1"/>
  <c r="J311" i="14" a="1"/>
  <c r="J311" i="14" s="1"/>
  <c r="I311" i="14" a="1"/>
  <c r="I311" i="14" s="1"/>
  <c r="H311" i="14" a="1"/>
  <c r="H311" i="14" s="1"/>
  <c r="G311" i="14" a="1"/>
  <c r="G311" i="14" s="1"/>
  <c r="M310" i="14" a="1"/>
  <c r="M310" i="14" s="1"/>
  <c r="L310" i="14" a="1"/>
  <c r="L310" i="14" s="1"/>
  <c r="K310" i="14" a="1"/>
  <c r="K310" i="14" s="1"/>
  <c r="J310" i="14" a="1"/>
  <c r="J310" i="14" s="1"/>
  <c r="I310" i="14" a="1"/>
  <c r="I310" i="14" s="1"/>
  <c r="H310" i="14" a="1"/>
  <c r="H310" i="14" s="1"/>
  <c r="G310" i="14" a="1"/>
  <c r="G310" i="14" s="1"/>
  <c r="M309" i="14" a="1"/>
  <c r="M309" i="14" s="1"/>
  <c r="L309" i="14" a="1"/>
  <c r="L309" i="14" s="1"/>
  <c r="K309" i="14" a="1"/>
  <c r="K309" i="14" s="1"/>
  <c r="J309" i="14" a="1"/>
  <c r="J309" i="14" s="1"/>
  <c r="I309" i="14" a="1"/>
  <c r="I309" i="14" s="1"/>
  <c r="H309" i="14" a="1"/>
  <c r="H309" i="14" s="1"/>
  <c r="G309" i="14" a="1"/>
  <c r="G309" i="14" s="1"/>
  <c r="M308" i="14" a="1"/>
  <c r="M308" i="14" s="1"/>
  <c r="L308" i="14" a="1"/>
  <c r="L308" i="14" s="1"/>
  <c r="K308" i="14" a="1"/>
  <c r="K308" i="14" s="1"/>
  <c r="J308" i="14" a="1"/>
  <c r="J308" i="14" s="1"/>
  <c r="I308" i="14" a="1"/>
  <c r="I308" i="14" s="1"/>
  <c r="H308" i="14" a="1"/>
  <c r="H308" i="14" s="1"/>
  <c r="G308" i="14" a="1"/>
  <c r="G308" i="14" s="1"/>
  <c r="M307" i="14" a="1"/>
  <c r="M307" i="14" s="1"/>
  <c r="L307" i="14" a="1"/>
  <c r="L307" i="14" s="1"/>
  <c r="K307" i="14" a="1"/>
  <c r="K307" i="14" s="1"/>
  <c r="J307" i="14" a="1"/>
  <c r="J307" i="14" s="1"/>
  <c r="I307" i="14" a="1"/>
  <c r="I307" i="14" s="1"/>
  <c r="H307" i="14" a="1"/>
  <c r="H307" i="14" s="1"/>
  <c r="G307" i="14" a="1"/>
  <c r="G307" i="14" s="1"/>
  <c r="G306" i="14" a="1"/>
  <c r="G306" i="14" s="1"/>
  <c r="M305" i="14" a="1"/>
  <c r="M305" i="14" s="1"/>
  <c r="L305" i="14" a="1"/>
  <c r="L305" i="14" s="1"/>
  <c r="K305" i="14" a="1"/>
  <c r="K305" i="14" s="1"/>
  <c r="J305" i="14" a="1"/>
  <c r="J305" i="14" s="1"/>
  <c r="I305" i="14" a="1"/>
  <c r="I305" i="14" s="1"/>
  <c r="H305" i="14" a="1"/>
  <c r="H305" i="14" s="1"/>
  <c r="G305" i="14" a="1"/>
  <c r="G305" i="14" s="1"/>
  <c r="M304" i="14" a="1"/>
  <c r="M304" i="14" s="1"/>
  <c r="L304" i="14" a="1"/>
  <c r="L304" i="14" s="1"/>
  <c r="K304" i="14" a="1"/>
  <c r="K304" i="14" s="1"/>
  <c r="J304" i="14" a="1"/>
  <c r="J304" i="14" s="1"/>
  <c r="I304" i="14" a="1"/>
  <c r="I304" i="14" s="1"/>
  <c r="H304" i="14" a="1"/>
  <c r="H304" i="14" s="1"/>
  <c r="G304" i="14" a="1"/>
  <c r="G304" i="14" s="1"/>
  <c r="M303" i="14" a="1"/>
  <c r="M303" i="14" s="1"/>
  <c r="L303" i="14" a="1"/>
  <c r="L303" i="14" s="1"/>
  <c r="K303" i="14" a="1"/>
  <c r="K303" i="14" s="1"/>
  <c r="J303" i="14" a="1"/>
  <c r="J303" i="14" s="1"/>
  <c r="I303" i="14" a="1"/>
  <c r="I303" i="14" s="1"/>
  <c r="H303" i="14" a="1"/>
  <c r="H303" i="14" s="1"/>
  <c r="G303" i="14" a="1"/>
  <c r="G303" i="14" s="1"/>
  <c r="M302" i="14" a="1"/>
  <c r="M302" i="14" s="1"/>
  <c r="L302" i="14" a="1"/>
  <c r="L302" i="14" s="1"/>
  <c r="K302" i="14" a="1"/>
  <c r="K302" i="14" s="1"/>
  <c r="J302" i="14" a="1"/>
  <c r="J302" i="14" s="1"/>
  <c r="I302" i="14" a="1"/>
  <c r="I302" i="14" s="1"/>
  <c r="H302" i="14" a="1"/>
  <c r="H302" i="14" s="1"/>
  <c r="G302" i="14" a="1"/>
  <c r="G302" i="14" s="1"/>
  <c r="M301" i="14" a="1"/>
  <c r="M301" i="14" s="1"/>
  <c r="L301" i="14" a="1"/>
  <c r="L301" i="14" s="1"/>
  <c r="K301" i="14" a="1"/>
  <c r="K301" i="14" s="1"/>
  <c r="J301" i="14" a="1"/>
  <c r="J301" i="14" s="1"/>
  <c r="I301" i="14" a="1"/>
  <c r="I301" i="14" s="1"/>
  <c r="H301" i="14" a="1"/>
  <c r="H301" i="14" s="1"/>
  <c r="G301" i="14" a="1"/>
  <c r="G301" i="14" s="1"/>
  <c r="M300" i="14" a="1"/>
  <c r="M300" i="14" s="1"/>
  <c r="L300" i="14" a="1"/>
  <c r="L300" i="14" s="1"/>
  <c r="K300" i="14" a="1"/>
  <c r="K300" i="14" s="1"/>
  <c r="J300" i="14" a="1"/>
  <c r="J300" i="14" s="1"/>
  <c r="I300" i="14" a="1"/>
  <c r="I300" i="14" s="1"/>
  <c r="H300" i="14" a="1"/>
  <c r="H300" i="14" s="1"/>
  <c r="G300" i="14" a="1"/>
  <c r="G300" i="14" s="1"/>
  <c r="M299" i="14" a="1"/>
  <c r="M299" i="14" s="1"/>
  <c r="L299" i="14" a="1"/>
  <c r="L299" i="14" s="1"/>
  <c r="K299" i="14" a="1"/>
  <c r="K299" i="14" s="1"/>
  <c r="J299" i="14" a="1"/>
  <c r="J299" i="14" s="1"/>
  <c r="I299" i="14" a="1"/>
  <c r="I299" i="14" s="1"/>
  <c r="H299" i="14" a="1"/>
  <c r="H299" i="14" s="1"/>
  <c r="G299" i="14" a="1"/>
  <c r="G299" i="14" s="1"/>
  <c r="M298" i="14" a="1"/>
  <c r="M298" i="14" s="1"/>
  <c r="L298" i="14" a="1"/>
  <c r="L298" i="14" s="1"/>
  <c r="K298" i="14" a="1"/>
  <c r="K298" i="14" s="1"/>
  <c r="J298" i="14" a="1"/>
  <c r="J298" i="14" s="1"/>
  <c r="I298" i="14" a="1"/>
  <c r="I298" i="14" s="1"/>
  <c r="H298" i="14" a="1"/>
  <c r="H298" i="14" s="1"/>
  <c r="G298" i="14" a="1"/>
  <c r="G298" i="14" s="1"/>
  <c r="M297" i="14" a="1"/>
  <c r="M297" i="14" s="1"/>
  <c r="L297" i="14" a="1"/>
  <c r="L297" i="14" s="1"/>
  <c r="K297" i="14" a="1"/>
  <c r="K297" i="14" s="1"/>
  <c r="J297" i="14" a="1"/>
  <c r="J297" i="14" s="1"/>
  <c r="I297" i="14" a="1"/>
  <c r="I297" i="14" s="1"/>
  <c r="H297" i="14" a="1"/>
  <c r="H297" i="14" s="1"/>
  <c r="G297" i="14" a="1"/>
  <c r="G297" i="14" s="1"/>
  <c r="M296" i="14" a="1"/>
  <c r="M296" i="14" s="1"/>
  <c r="L296" i="14" a="1"/>
  <c r="L296" i="14" s="1"/>
  <c r="K296" i="14" a="1"/>
  <c r="K296" i="14" s="1"/>
  <c r="J296" i="14" a="1"/>
  <c r="J296" i="14" s="1"/>
  <c r="I296" i="14" a="1"/>
  <c r="I296" i="14" s="1"/>
  <c r="H296" i="14" a="1"/>
  <c r="H296" i="14" s="1"/>
  <c r="G296" i="14" a="1"/>
  <c r="G296" i="14" s="1"/>
  <c r="M295" i="14" a="1"/>
  <c r="M295" i="14" s="1"/>
  <c r="L295" i="14" a="1"/>
  <c r="L295" i="14" s="1"/>
  <c r="K295" i="14" a="1"/>
  <c r="K295" i="14" s="1"/>
  <c r="J295" i="14" a="1"/>
  <c r="J295" i="14" s="1"/>
  <c r="I295" i="14" a="1"/>
  <c r="I295" i="14" s="1"/>
  <c r="H295" i="14" a="1"/>
  <c r="H295" i="14" s="1"/>
  <c r="G295" i="14" a="1"/>
  <c r="G295" i="14" s="1"/>
  <c r="M294" i="14" a="1"/>
  <c r="M294" i="14" s="1"/>
  <c r="L294" i="14" a="1"/>
  <c r="L294" i="14" s="1"/>
  <c r="K294" i="14" a="1"/>
  <c r="K294" i="14" s="1"/>
  <c r="J294" i="14" a="1"/>
  <c r="J294" i="14" s="1"/>
  <c r="I294" i="14" a="1"/>
  <c r="I294" i="14" s="1"/>
  <c r="H294" i="14" a="1"/>
  <c r="H294" i="14" s="1"/>
  <c r="G294" i="14" a="1"/>
  <c r="G294" i="14" s="1"/>
  <c r="M293" i="14" a="1"/>
  <c r="M293" i="14" s="1"/>
  <c r="L293" i="14" a="1"/>
  <c r="L293" i="14" s="1"/>
  <c r="K293" i="14" a="1"/>
  <c r="K293" i="14" s="1"/>
  <c r="J293" i="14" a="1"/>
  <c r="J293" i="14" s="1"/>
  <c r="I293" i="14" a="1"/>
  <c r="I293" i="14" s="1"/>
  <c r="H293" i="14" a="1"/>
  <c r="H293" i="14" s="1"/>
  <c r="G293" i="14" a="1"/>
  <c r="G293" i="14" s="1"/>
  <c r="M292" i="14" a="1"/>
  <c r="M292" i="14" s="1"/>
  <c r="L292" i="14" a="1"/>
  <c r="L292" i="14" s="1"/>
  <c r="K292" i="14" a="1"/>
  <c r="K292" i="14" s="1"/>
  <c r="J292" i="14" a="1"/>
  <c r="J292" i="14" s="1"/>
  <c r="I292" i="14" a="1"/>
  <c r="I292" i="14" s="1"/>
  <c r="H292" i="14" a="1"/>
  <c r="H292" i="14" s="1"/>
  <c r="G292" i="14" a="1"/>
  <c r="G292" i="14" s="1"/>
  <c r="M291" i="14" a="1"/>
  <c r="M291" i="14" s="1"/>
  <c r="L291" i="14" a="1"/>
  <c r="L291" i="14" s="1"/>
  <c r="K291" i="14" a="1"/>
  <c r="K291" i="14" s="1"/>
  <c r="J291" i="14" a="1"/>
  <c r="J291" i="14" s="1"/>
  <c r="I291" i="14" a="1"/>
  <c r="I291" i="14" s="1"/>
  <c r="H291" i="14" a="1"/>
  <c r="H291" i="14" s="1"/>
  <c r="G291" i="14" a="1"/>
  <c r="G291" i="14" s="1"/>
  <c r="M290" i="14" a="1"/>
  <c r="M290" i="14" s="1"/>
  <c r="L290" i="14" a="1"/>
  <c r="L290" i="14" s="1"/>
  <c r="K290" i="14" a="1"/>
  <c r="K290" i="14" s="1"/>
  <c r="J290" i="14" a="1"/>
  <c r="J290" i="14" s="1"/>
  <c r="I290" i="14" a="1"/>
  <c r="I290" i="14" s="1"/>
  <c r="H290" i="14" a="1"/>
  <c r="H290" i="14" s="1"/>
  <c r="G290" i="14" a="1"/>
  <c r="G290" i="14" s="1"/>
  <c r="M289" i="14" a="1"/>
  <c r="M289" i="14" s="1"/>
  <c r="L289" i="14" a="1"/>
  <c r="L289" i="14" s="1"/>
  <c r="K289" i="14" a="1"/>
  <c r="K289" i="14" s="1"/>
  <c r="J289" i="14" a="1"/>
  <c r="J289" i="14" s="1"/>
  <c r="I289" i="14" a="1"/>
  <c r="I289" i="14" s="1"/>
  <c r="H289" i="14" a="1"/>
  <c r="H289" i="14" s="1"/>
  <c r="G289" i="14" a="1"/>
  <c r="G289" i="14" s="1"/>
  <c r="M288" i="14" a="1"/>
  <c r="M288" i="14" s="1"/>
  <c r="L288" i="14" a="1"/>
  <c r="L288" i="14" s="1"/>
  <c r="K288" i="14" a="1"/>
  <c r="K288" i="14" s="1"/>
  <c r="J288" i="14" a="1"/>
  <c r="J288" i="14" s="1"/>
  <c r="I288" i="14" a="1"/>
  <c r="I288" i="14" s="1"/>
  <c r="H288" i="14" a="1"/>
  <c r="H288" i="14" s="1"/>
  <c r="G288" i="14" a="1"/>
  <c r="G288" i="14" s="1"/>
  <c r="M287" i="14" a="1"/>
  <c r="M287" i="14" s="1"/>
  <c r="L287" i="14" a="1"/>
  <c r="L287" i="14" s="1"/>
  <c r="K287" i="14" a="1"/>
  <c r="K287" i="14" s="1"/>
  <c r="J287" i="14" a="1"/>
  <c r="J287" i="14" s="1"/>
  <c r="I287" i="14" a="1"/>
  <c r="I287" i="14" s="1"/>
  <c r="H287" i="14" a="1"/>
  <c r="H287" i="14" s="1"/>
  <c r="G287" i="14" a="1"/>
  <c r="G287" i="14" s="1"/>
  <c r="M286" i="14" a="1"/>
  <c r="M286" i="14" s="1"/>
  <c r="L286" i="14" a="1"/>
  <c r="L286" i="14" s="1"/>
  <c r="K286" i="14" a="1"/>
  <c r="K286" i="14" s="1"/>
  <c r="J286" i="14" a="1"/>
  <c r="J286" i="14" s="1"/>
  <c r="I286" i="14" a="1"/>
  <c r="I286" i="14" s="1"/>
  <c r="H286" i="14" a="1"/>
  <c r="H286" i="14" s="1"/>
  <c r="G286" i="14" a="1"/>
  <c r="G286" i="14" s="1"/>
  <c r="M285" i="14" a="1"/>
  <c r="M285" i="14" s="1"/>
  <c r="L285" i="14" a="1"/>
  <c r="L285" i="14" s="1"/>
  <c r="K285" i="14" a="1"/>
  <c r="K285" i="14" s="1"/>
  <c r="J285" i="14" a="1"/>
  <c r="J285" i="14" s="1"/>
  <c r="I285" i="14" a="1"/>
  <c r="I285" i="14" s="1"/>
  <c r="H285" i="14" a="1"/>
  <c r="H285" i="14" s="1"/>
  <c r="G285" i="14" a="1"/>
  <c r="G285" i="14" s="1"/>
  <c r="M284" i="14" a="1"/>
  <c r="M284" i="14" s="1"/>
  <c r="L284" i="14" a="1"/>
  <c r="L284" i="14" s="1"/>
  <c r="K284" i="14" a="1"/>
  <c r="K284" i="14" s="1"/>
  <c r="J284" i="14" a="1"/>
  <c r="J284" i="14" s="1"/>
  <c r="I284" i="14" a="1"/>
  <c r="I284" i="14" s="1"/>
  <c r="H284" i="14" a="1"/>
  <c r="H284" i="14" s="1"/>
  <c r="G284" i="14" a="1"/>
  <c r="G284" i="14" s="1"/>
  <c r="M283" i="14" a="1"/>
  <c r="M283" i="14" s="1"/>
  <c r="L283" i="14" a="1"/>
  <c r="L283" i="14" s="1"/>
  <c r="K283" i="14" a="1"/>
  <c r="K283" i="14" s="1"/>
  <c r="J283" i="14" a="1"/>
  <c r="J283" i="14" s="1"/>
  <c r="I283" i="14" a="1"/>
  <c r="I283" i="14" s="1"/>
  <c r="H283" i="14" a="1"/>
  <c r="H283" i="14" s="1"/>
  <c r="G283" i="14" a="1"/>
  <c r="G283" i="14" s="1"/>
  <c r="M282" i="14" a="1"/>
  <c r="M282" i="14" s="1"/>
  <c r="L282" i="14" a="1"/>
  <c r="L282" i="14" s="1"/>
  <c r="K282" i="14" a="1"/>
  <c r="K282" i="14" s="1"/>
  <c r="J282" i="14" a="1"/>
  <c r="J282" i="14" s="1"/>
  <c r="I282" i="14" a="1"/>
  <c r="I282" i="14" s="1"/>
  <c r="H282" i="14" a="1"/>
  <c r="H282" i="14" s="1"/>
  <c r="G282" i="14" a="1"/>
  <c r="G282" i="14" s="1"/>
  <c r="M281" i="14" a="1"/>
  <c r="M281" i="14" s="1"/>
  <c r="L281" i="14" a="1"/>
  <c r="L281" i="14" s="1"/>
  <c r="K281" i="14" a="1"/>
  <c r="K281" i="14" s="1"/>
  <c r="J281" i="14" a="1"/>
  <c r="J281" i="14" s="1"/>
  <c r="I281" i="14" a="1"/>
  <c r="I281" i="14" s="1"/>
  <c r="H281" i="14" a="1"/>
  <c r="H281" i="14" s="1"/>
  <c r="G281" i="14" a="1"/>
  <c r="G281" i="14" s="1"/>
  <c r="M280" i="14" a="1"/>
  <c r="M280" i="14" s="1"/>
  <c r="L280" i="14" a="1"/>
  <c r="L280" i="14" s="1"/>
  <c r="K280" i="14" a="1"/>
  <c r="K280" i="14" s="1"/>
  <c r="J280" i="14" a="1"/>
  <c r="J280" i="14" s="1"/>
  <c r="I280" i="14" a="1"/>
  <c r="I280" i="14" s="1"/>
  <c r="H280" i="14" a="1"/>
  <c r="H280" i="14" s="1"/>
  <c r="G280" i="14" a="1"/>
  <c r="G280" i="14" s="1"/>
  <c r="M279" i="14" a="1"/>
  <c r="M279" i="14" s="1"/>
  <c r="L279" i="14" a="1"/>
  <c r="L279" i="14" s="1"/>
  <c r="K279" i="14" a="1"/>
  <c r="K279" i="14" s="1"/>
  <c r="J279" i="14" a="1"/>
  <c r="J279" i="14" s="1"/>
  <c r="I279" i="14" a="1"/>
  <c r="I279" i="14" s="1"/>
  <c r="H279" i="14" a="1"/>
  <c r="H279" i="14" s="1"/>
  <c r="G279" i="14" a="1"/>
  <c r="G279" i="14" s="1"/>
  <c r="M278" i="14" a="1"/>
  <c r="M278" i="14" s="1"/>
  <c r="L278" i="14" a="1"/>
  <c r="L278" i="14" s="1"/>
  <c r="K278" i="14" a="1"/>
  <c r="K278" i="14" s="1"/>
  <c r="J278" i="14" a="1"/>
  <c r="J278" i="14" s="1"/>
  <c r="I278" i="14" a="1"/>
  <c r="I278" i="14" s="1"/>
  <c r="H278" i="14" a="1"/>
  <c r="H278" i="14" s="1"/>
  <c r="G278" i="14" a="1"/>
  <c r="G278" i="14" s="1"/>
  <c r="M277" i="14" a="1"/>
  <c r="M277" i="14" s="1"/>
  <c r="L277" i="14" a="1"/>
  <c r="L277" i="14" s="1"/>
  <c r="K277" i="14" a="1"/>
  <c r="K277" i="14" s="1"/>
  <c r="J277" i="14" a="1"/>
  <c r="J277" i="14" s="1"/>
  <c r="I277" i="14" a="1"/>
  <c r="I277" i="14" s="1"/>
  <c r="H277" i="14" a="1"/>
  <c r="H277" i="14" s="1"/>
  <c r="G277" i="14" a="1"/>
  <c r="G277" i="14" s="1"/>
  <c r="M276" i="14" a="1"/>
  <c r="M276" i="14" s="1"/>
  <c r="L276" i="14" a="1"/>
  <c r="L276" i="14" s="1"/>
  <c r="K276" i="14" a="1"/>
  <c r="K276" i="14" s="1"/>
  <c r="J276" i="14" a="1"/>
  <c r="J276" i="14" s="1"/>
  <c r="I276" i="14" a="1"/>
  <c r="I276" i="14" s="1"/>
  <c r="H276" i="14" a="1"/>
  <c r="H276" i="14" s="1"/>
  <c r="G276" i="14" a="1"/>
  <c r="G276" i="14" s="1"/>
  <c r="M275" i="14" a="1"/>
  <c r="M275" i="14" s="1"/>
  <c r="L275" i="14" a="1"/>
  <c r="L275" i="14" s="1"/>
  <c r="K275" i="14" a="1"/>
  <c r="K275" i="14" s="1"/>
  <c r="J275" i="14" a="1"/>
  <c r="J275" i="14" s="1"/>
  <c r="I275" i="14" a="1"/>
  <c r="I275" i="14" s="1"/>
  <c r="H275" i="14" a="1"/>
  <c r="H275" i="14" s="1"/>
  <c r="G275" i="14" a="1"/>
  <c r="G275" i="14" s="1"/>
  <c r="M274" i="14" a="1"/>
  <c r="M274" i="14" s="1"/>
  <c r="L274" i="14" a="1"/>
  <c r="L274" i="14" s="1"/>
  <c r="K274" i="14" a="1"/>
  <c r="K274" i="14" s="1"/>
  <c r="J274" i="14" a="1"/>
  <c r="J274" i="14" s="1"/>
  <c r="I274" i="14" a="1"/>
  <c r="I274" i="14" s="1"/>
  <c r="H274" i="14" a="1"/>
  <c r="H274" i="14" s="1"/>
  <c r="G274" i="14" a="1"/>
  <c r="G274" i="14" s="1"/>
  <c r="M273" i="14" a="1"/>
  <c r="M273" i="14" s="1"/>
  <c r="L273" i="14" a="1"/>
  <c r="L273" i="14" s="1"/>
  <c r="K273" i="14" a="1"/>
  <c r="K273" i="14" s="1"/>
  <c r="J273" i="14" a="1"/>
  <c r="J273" i="14" s="1"/>
  <c r="I273" i="14" a="1"/>
  <c r="I273" i="14" s="1"/>
  <c r="H273" i="14" a="1"/>
  <c r="H273" i="14" s="1"/>
  <c r="G273" i="14" a="1"/>
  <c r="G273" i="14" s="1"/>
  <c r="M272" i="14" a="1"/>
  <c r="M272" i="14" s="1"/>
  <c r="L272" i="14" a="1"/>
  <c r="L272" i="14" s="1"/>
  <c r="K272" i="14" a="1"/>
  <c r="K272" i="14" s="1"/>
  <c r="J272" i="14" a="1"/>
  <c r="J272" i="14" s="1"/>
  <c r="I272" i="14" a="1"/>
  <c r="I272" i="14" s="1"/>
  <c r="H272" i="14" a="1"/>
  <c r="H272" i="14" s="1"/>
  <c r="G272" i="14" a="1"/>
  <c r="G272" i="14" s="1"/>
  <c r="M271" i="14" a="1"/>
  <c r="M271" i="14" s="1"/>
  <c r="L271" i="14" a="1"/>
  <c r="L271" i="14" s="1"/>
  <c r="K271" i="14" a="1"/>
  <c r="K271" i="14" s="1"/>
  <c r="J271" i="14" a="1"/>
  <c r="J271" i="14" s="1"/>
  <c r="I271" i="14" a="1"/>
  <c r="I271" i="14" s="1"/>
  <c r="H271" i="14" a="1"/>
  <c r="H271" i="14" s="1"/>
  <c r="G271" i="14" a="1"/>
  <c r="G271" i="14" s="1"/>
  <c r="M270" i="14" a="1"/>
  <c r="M270" i="14" s="1"/>
  <c r="L270" i="14" a="1"/>
  <c r="L270" i="14" s="1"/>
  <c r="K270" i="14" a="1"/>
  <c r="K270" i="14" s="1"/>
  <c r="J270" i="14" a="1"/>
  <c r="J270" i="14" s="1"/>
  <c r="I270" i="14" a="1"/>
  <c r="I270" i="14" s="1"/>
  <c r="H270" i="14" a="1"/>
  <c r="H270" i="14" s="1"/>
  <c r="G270" i="14" a="1"/>
  <c r="G270" i="14" s="1"/>
  <c r="M269" i="14" a="1"/>
  <c r="M269" i="14" s="1"/>
  <c r="L269" i="14" a="1"/>
  <c r="L269" i="14" s="1"/>
  <c r="K269" i="14" a="1"/>
  <c r="K269" i="14" s="1"/>
  <c r="J269" i="14" a="1"/>
  <c r="J269" i="14" s="1"/>
  <c r="I269" i="14" a="1"/>
  <c r="I269" i="14" s="1"/>
  <c r="H269" i="14" a="1"/>
  <c r="H269" i="14" s="1"/>
  <c r="G269" i="14" a="1"/>
  <c r="G269" i="14" s="1"/>
  <c r="M268" i="14" a="1"/>
  <c r="M268" i="14" s="1"/>
  <c r="L268" i="14" a="1"/>
  <c r="L268" i="14" s="1"/>
  <c r="K268" i="14" a="1"/>
  <c r="K268" i="14" s="1"/>
  <c r="J268" i="14" a="1"/>
  <c r="J268" i="14" s="1"/>
  <c r="I268" i="14" a="1"/>
  <c r="I268" i="14" s="1"/>
  <c r="H268" i="14" a="1"/>
  <c r="H268" i="14" s="1"/>
  <c r="G268" i="14" a="1"/>
  <c r="G268" i="14" s="1"/>
  <c r="M267" i="14" a="1"/>
  <c r="M267" i="14" s="1"/>
  <c r="L267" i="14" a="1"/>
  <c r="L267" i="14" s="1"/>
  <c r="K267" i="14" a="1"/>
  <c r="K267" i="14" s="1"/>
  <c r="J267" i="14" a="1"/>
  <c r="J267" i="14" s="1"/>
  <c r="I267" i="14" a="1"/>
  <c r="I267" i="14" s="1"/>
  <c r="H267" i="14" a="1"/>
  <c r="H267" i="14" s="1"/>
  <c r="G267" i="14" a="1"/>
  <c r="G267" i="14" s="1"/>
  <c r="M266" i="14" a="1"/>
  <c r="M266" i="14" s="1"/>
  <c r="L266" i="14" a="1"/>
  <c r="L266" i="14" s="1"/>
  <c r="K266" i="14" a="1"/>
  <c r="K266" i="14" s="1"/>
  <c r="J266" i="14" a="1"/>
  <c r="J266" i="14" s="1"/>
  <c r="I266" i="14" a="1"/>
  <c r="I266" i="14" s="1"/>
  <c r="H266" i="14" a="1"/>
  <c r="H266" i="14" s="1"/>
  <c r="G266" i="14" a="1"/>
  <c r="G266" i="14" s="1"/>
  <c r="M265" i="14" a="1"/>
  <c r="M265" i="14" s="1"/>
  <c r="L265" i="14" a="1"/>
  <c r="L265" i="14" s="1"/>
  <c r="K265" i="14" a="1"/>
  <c r="K265" i="14" s="1"/>
  <c r="J265" i="14" a="1"/>
  <c r="J265" i="14" s="1"/>
  <c r="I265" i="14" a="1"/>
  <c r="I265" i="14" s="1"/>
  <c r="H265" i="14" a="1"/>
  <c r="H265" i="14" s="1"/>
  <c r="G265" i="14" a="1"/>
  <c r="G265" i="14" s="1"/>
  <c r="M264" i="14" a="1"/>
  <c r="M264" i="14" s="1"/>
  <c r="L264" i="14" a="1"/>
  <c r="L264" i="14" s="1"/>
  <c r="K264" i="14" a="1"/>
  <c r="K264" i="14" s="1"/>
  <c r="J264" i="14" a="1"/>
  <c r="J264" i="14" s="1"/>
  <c r="I264" i="14" a="1"/>
  <c r="I264" i="14" s="1"/>
  <c r="H264" i="14" a="1"/>
  <c r="H264" i="14" s="1"/>
  <c r="G264" i="14" a="1"/>
  <c r="G264" i="14" s="1"/>
  <c r="M263" i="14" a="1"/>
  <c r="M263" i="14" s="1"/>
  <c r="L263" i="14" a="1"/>
  <c r="L263" i="14" s="1"/>
  <c r="K263" i="14" a="1"/>
  <c r="K263" i="14" s="1"/>
  <c r="J263" i="14" a="1"/>
  <c r="J263" i="14" s="1"/>
  <c r="I263" i="14" a="1"/>
  <c r="I263" i="14" s="1"/>
  <c r="H263" i="14" a="1"/>
  <c r="H263" i="14" s="1"/>
  <c r="G263" i="14" a="1"/>
  <c r="G263" i="14" s="1"/>
  <c r="M262" i="14" a="1"/>
  <c r="M262" i="14" s="1"/>
  <c r="L262" i="14" a="1"/>
  <c r="L262" i="14" s="1"/>
  <c r="K262" i="14" a="1"/>
  <c r="K262" i="14" s="1"/>
  <c r="J262" i="14" a="1"/>
  <c r="J262" i="14" s="1"/>
  <c r="I262" i="14" a="1"/>
  <c r="I262" i="14" s="1"/>
  <c r="H262" i="14" a="1"/>
  <c r="H262" i="14" s="1"/>
  <c r="G262" i="14" a="1"/>
  <c r="G262" i="14" s="1"/>
  <c r="M261" i="14" a="1"/>
  <c r="M261" i="14" s="1"/>
  <c r="L261" i="14" a="1"/>
  <c r="L261" i="14" s="1"/>
  <c r="K261" i="14" a="1"/>
  <c r="K261" i="14" s="1"/>
  <c r="J261" i="14" a="1"/>
  <c r="J261" i="14" s="1"/>
  <c r="I261" i="14" a="1"/>
  <c r="I261" i="14" s="1"/>
  <c r="H261" i="14" a="1"/>
  <c r="H261" i="14" s="1"/>
  <c r="G261" i="14" a="1"/>
  <c r="G261" i="14" s="1"/>
  <c r="M260" i="14" a="1"/>
  <c r="M260" i="14" s="1"/>
  <c r="L260" i="14" a="1"/>
  <c r="L260" i="14" s="1"/>
  <c r="K260" i="14" a="1"/>
  <c r="K260" i="14" s="1"/>
  <c r="J260" i="14" a="1"/>
  <c r="J260" i="14" s="1"/>
  <c r="I260" i="14" a="1"/>
  <c r="I260" i="14" s="1"/>
  <c r="H260" i="14" a="1"/>
  <c r="H260" i="14" s="1"/>
  <c r="G260" i="14" a="1"/>
  <c r="G260" i="14" s="1"/>
  <c r="M259" i="14" a="1"/>
  <c r="M259" i="14" s="1"/>
  <c r="L259" i="14" a="1"/>
  <c r="L259" i="14" s="1"/>
  <c r="K259" i="14" a="1"/>
  <c r="K259" i="14" s="1"/>
  <c r="J259" i="14" a="1"/>
  <c r="J259" i="14" s="1"/>
  <c r="I259" i="14" a="1"/>
  <c r="I259" i="14" s="1"/>
  <c r="H259" i="14" a="1"/>
  <c r="H259" i="14" s="1"/>
  <c r="G259" i="14" a="1"/>
  <c r="G259" i="14" s="1"/>
  <c r="M258" i="14" a="1"/>
  <c r="M258" i="14" s="1"/>
  <c r="L258" i="14" a="1"/>
  <c r="L258" i="14" s="1"/>
  <c r="K258" i="14" a="1"/>
  <c r="K258" i="14" s="1"/>
  <c r="J258" i="14" a="1"/>
  <c r="J258" i="14" s="1"/>
  <c r="I258" i="14" a="1"/>
  <c r="I258" i="14" s="1"/>
  <c r="H258" i="14" a="1"/>
  <c r="H258" i="14" s="1"/>
  <c r="G258" i="14" a="1"/>
  <c r="G258" i="14" s="1"/>
  <c r="M257" i="14" a="1"/>
  <c r="M257" i="14" s="1"/>
  <c r="L257" i="14" a="1"/>
  <c r="L257" i="14" s="1"/>
  <c r="K257" i="14" a="1"/>
  <c r="K257" i="14" s="1"/>
  <c r="J257" i="14" a="1"/>
  <c r="J257" i="14" s="1"/>
  <c r="I257" i="14" a="1"/>
  <c r="I257" i="14" s="1"/>
  <c r="H257" i="14" a="1"/>
  <c r="H257" i="14" s="1"/>
  <c r="G257" i="14" a="1"/>
  <c r="G257" i="14" s="1"/>
  <c r="M256" i="14" a="1"/>
  <c r="M256" i="14" s="1"/>
  <c r="L256" i="14" a="1"/>
  <c r="L256" i="14" s="1"/>
  <c r="K256" i="14" a="1"/>
  <c r="K256" i="14" s="1"/>
  <c r="J256" i="14" a="1"/>
  <c r="J256" i="14" s="1"/>
  <c r="I256" i="14" a="1"/>
  <c r="I256" i="14" s="1"/>
  <c r="H256" i="14" a="1"/>
  <c r="H256" i="14" s="1"/>
  <c r="G256" i="14" a="1"/>
  <c r="G256" i="14" s="1"/>
  <c r="M255" i="14" a="1"/>
  <c r="M255" i="14" s="1"/>
  <c r="L255" i="14" a="1"/>
  <c r="L255" i="14" s="1"/>
  <c r="K255" i="14" a="1"/>
  <c r="K255" i="14" s="1"/>
  <c r="J255" i="14" a="1"/>
  <c r="J255" i="14" s="1"/>
  <c r="I255" i="14" a="1"/>
  <c r="I255" i="14" s="1"/>
  <c r="H255" i="14" a="1"/>
  <c r="H255" i="14" s="1"/>
  <c r="G255" i="14" a="1"/>
  <c r="G255" i="14" s="1"/>
  <c r="M254" i="14" a="1"/>
  <c r="M254" i="14" s="1"/>
  <c r="L254" i="14" a="1"/>
  <c r="L254" i="14" s="1"/>
  <c r="K254" i="14" a="1"/>
  <c r="K254" i="14" s="1"/>
  <c r="J254" i="14" a="1"/>
  <c r="J254" i="14" s="1"/>
  <c r="I254" i="14" a="1"/>
  <c r="I254" i="14" s="1"/>
  <c r="H254" i="14" a="1"/>
  <c r="H254" i="14" s="1"/>
  <c r="G254" i="14" a="1"/>
  <c r="G254" i="14" s="1"/>
  <c r="M253" i="14" a="1"/>
  <c r="M253" i="14" s="1"/>
  <c r="L253" i="14" a="1"/>
  <c r="L253" i="14" s="1"/>
  <c r="K253" i="14" a="1"/>
  <c r="K253" i="14" s="1"/>
  <c r="J253" i="14" a="1"/>
  <c r="J253" i="14" s="1"/>
  <c r="I253" i="14" a="1"/>
  <c r="I253" i="14" s="1"/>
  <c r="H253" i="14" a="1"/>
  <c r="H253" i="14" s="1"/>
  <c r="G253" i="14" a="1"/>
  <c r="G253" i="14" s="1"/>
  <c r="M252" i="14" a="1"/>
  <c r="M252" i="14" s="1"/>
  <c r="L252" i="14" a="1"/>
  <c r="L252" i="14" s="1"/>
  <c r="K252" i="14" a="1"/>
  <c r="K252" i="14" s="1"/>
  <c r="J252" i="14" a="1"/>
  <c r="J252" i="14" s="1"/>
  <c r="I252" i="14" a="1"/>
  <c r="I252" i="14" s="1"/>
  <c r="H252" i="14" a="1"/>
  <c r="H252" i="14" s="1"/>
  <c r="G252" i="14" a="1"/>
  <c r="G252" i="14" s="1"/>
  <c r="M251" i="14" a="1"/>
  <c r="M251" i="14" s="1"/>
  <c r="L251" i="14" a="1"/>
  <c r="L251" i="14" s="1"/>
  <c r="K251" i="14" a="1"/>
  <c r="K251" i="14" s="1"/>
  <c r="J251" i="14" a="1"/>
  <c r="J251" i="14" s="1"/>
  <c r="I251" i="14" a="1"/>
  <c r="I251" i="14" s="1"/>
  <c r="H251" i="14" a="1"/>
  <c r="H251" i="14" s="1"/>
  <c r="G251" i="14" a="1"/>
  <c r="G251" i="14" s="1"/>
  <c r="M250" i="14" a="1"/>
  <c r="M250" i="14" s="1"/>
  <c r="L250" i="14" a="1"/>
  <c r="L250" i="14" s="1"/>
  <c r="K250" i="14" a="1"/>
  <c r="K250" i="14" s="1"/>
  <c r="J250" i="14" a="1"/>
  <c r="J250" i="14" s="1"/>
  <c r="I250" i="14" a="1"/>
  <c r="I250" i="14" s="1"/>
  <c r="H250" i="14" a="1"/>
  <c r="H250" i="14" s="1"/>
  <c r="G250" i="14" a="1"/>
  <c r="G250" i="14" s="1"/>
  <c r="M249" i="14" a="1"/>
  <c r="M249" i="14" s="1"/>
  <c r="L249" i="14" a="1"/>
  <c r="L249" i="14" s="1"/>
  <c r="K249" i="14" a="1"/>
  <c r="K249" i="14" s="1"/>
  <c r="J249" i="14" a="1"/>
  <c r="J249" i="14" s="1"/>
  <c r="I249" i="14" a="1"/>
  <c r="I249" i="14" s="1"/>
  <c r="H249" i="14" a="1"/>
  <c r="H249" i="14" s="1"/>
  <c r="G249" i="14" a="1"/>
  <c r="G249" i="14" s="1"/>
  <c r="M248" i="14" a="1"/>
  <c r="M248" i="14" s="1"/>
  <c r="L248" i="14" a="1"/>
  <c r="L248" i="14" s="1"/>
  <c r="K248" i="14" a="1"/>
  <c r="K248" i="14" s="1"/>
  <c r="J248" i="14" a="1"/>
  <c r="J248" i="14" s="1"/>
  <c r="I248" i="14" a="1"/>
  <c r="I248" i="14" s="1"/>
  <c r="H248" i="14" a="1"/>
  <c r="H248" i="14" s="1"/>
  <c r="G248" i="14" a="1"/>
  <c r="G248" i="14" s="1"/>
  <c r="M247" i="14" a="1"/>
  <c r="M247" i="14" s="1"/>
  <c r="L247" i="14" a="1"/>
  <c r="L247" i="14" s="1"/>
  <c r="K247" i="14" a="1"/>
  <c r="K247" i="14" s="1"/>
  <c r="J247" i="14" a="1"/>
  <c r="J247" i="14" s="1"/>
  <c r="I247" i="14" a="1"/>
  <c r="I247" i="14" s="1"/>
  <c r="H247" i="14" a="1"/>
  <c r="H247" i="14" s="1"/>
  <c r="G247" i="14" a="1"/>
  <c r="G247" i="14" s="1"/>
  <c r="M246" i="14" a="1"/>
  <c r="M246" i="14" s="1"/>
  <c r="L246" i="14" a="1"/>
  <c r="L246" i="14" s="1"/>
  <c r="K246" i="14" a="1"/>
  <c r="K246" i="14" s="1"/>
  <c r="J246" i="14" a="1"/>
  <c r="J246" i="14" s="1"/>
  <c r="I246" i="14" a="1"/>
  <c r="I246" i="14" s="1"/>
  <c r="H246" i="14" a="1"/>
  <c r="H246" i="14" s="1"/>
  <c r="G246" i="14" a="1"/>
  <c r="G246" i="14" s="1"/>
  <c r="M245" i="14" a="1"/>
  <c r="M245" i="14" s="1"/>
  <c r="L245" i="14" a="1"/>
  <c r="L245" i="14" s="1"/>
  <c r="K245" i="14" a="1"/>
  <c r="K245" i="14" s="1"/>
  <c r="J245" i="14" a="1"/>
  <c r="J245" i="14" s="1"/>
  <c r="I245" i="14" a="1"/>
  <c r="I245" i="14" s="1"/>
  <c r="H245" i="14" a="1"/>
  <c r="H245" i="14" s="1"/>
  <c r="G245" i="14" a="1"/>
  <c r="G245" i="14" s="1"/>
  <c r="M244" i="14" a="1"/>
  <c r="M244" i="14" s="1"/>
  <c r="L244" i="14" a="1"/>
  <c r="L244" i="14" s="1"/>
  <c r="K244" i="14" a="1"/>
  <c r="K244" i="14" s="1"/>
  <c r="J244" i="14" a="1"/>
  <c r="J244" i="14" s="1"/>
  <c r="I244" i="14" a="1"/>
  <c r="I244" i="14" s="1"/>
  <c r="H244" i="14" a="1"/>
  <c r="H244" i="14" s="1"/>
  <c r="G244" i="14" a="1"/>
  <c r="G244" i="14" s="1"/>
  <c r="M243" i="14" a="1"/>
  <c r="M243" i="14" s="1"/>
  <c r="L243" i="14" a="1"/>
  <c r="L243" i="14" s="1"/>
  <c r="K243" i="14" a="1"/>
  <c r="K243" i="14" s="1"/>
  <c r="J243" i="14" a="1"/>
  <c r="J243" i="14" s="1"/>
  <c r="I243" i="14" a="1"/>
  <c r="I243" i="14" s="1"/>
  <c r="H243" i="14" a="1"/>
  <c r="H243" i="14" s="1"/>
  <c r="G243" i="14" a="1"/>
  <c r="G243" i="14" s="1"/>
  <c r="M242" i="14" a="1"/>
  <c r="M242" i="14" s="1"/>
  <c r="L242" i="14" a="1"/>
  <c r="L242" i="14" s="1"/>
  <c r="K242" i="14" a="1"/>
  <c r="K242" i="14" s="1"/>
  <c r="J242" i="14" a="1"/>
  <c r="J242" i="14" s="1"/>
  <c r="I242" i="14" a="1"/>
  <c r="I242" i="14" s="1"/>
  <c r="H242" i="14" a="1"/>
  <c r="H242" i="14" s="1"/>
  <c r="G242" i="14" a="1"/>
  <c r="G242" i="14" s="1"/>
  <c r="M241" i="14" a="1"/>
  <c r="M241" i="14" s="1"/>
  <c r="L241" i="14" a="1"/>
  <c r="L241" i="14" s="1"/>
  <c r="K241" i="14" a="1"/>
  <c r="K241" i="14" s="1"/>
  <c r="J241" i="14" a="1"/>
  <c r="J241" i="14" s="1"/>
  <c r="I241" i="14" a="1"/>
  <c r="I241" i="14" s="1"/>
  <c r="H241" i="14" a="1"/>
  <c r="H241" i="14" s="1"/>
  <c r="G241" i="14" a="1"/>
  <c r="G241" i="14" s="1"/>
  <c r="M240" i="14" a="1"/>
  <c r="M240" i="14" s="1"/>
  <c r="L240" i="14" a="1"/>
  <c r="L240" i="14" s="1"/>
  <c r="K240" i="14" a="1"/>
  <c r="K240" i="14" s="1"/>
  <c r="J240" i="14" a="1"/>
  <c r="J240" i="14" s="1"/>
  <c r="I240" i="14" a="1"/>
  <c r="I240" i="14" s="1"/>
  <c r="H240" i="14" a="1"/>
  <c r="H240" i="14" s="1"/>
  <c r="G240" i="14" a="1"/>
  <c r="G240" i="14" s="1"/>
  <c r="M239" i="14" a="1"/>
  <c r="M239" i="14" s="1"/>
  <c r="L239" i="14" a="1"/>
  <c r="L239" i="14" s="1"/>
  <c r="K239" i="14" a="1"/>
  <c r="K239" i="14" s="1"/>
  <c r="J239" i="14" a="1"/>
  <c r="J239" i="14" s="1"/>
  <c r="I239" i="14" a="1"/>
  <c r="I239" i="14" s="1"/>
  <c r="H239" i="14" a="1"/>
  <c r="H239" i="14" s="1"/>
  <c r="G239" i="14" a="1"/>
  <c r="G239" i="14" s="1"/>
  <c r="M238" i="14" a="1"/>
  <c r="M238" i="14" s="1"/>
  <c r="L238" i="14" a="1"/>
  <c r="L238" i="14" s="1"/>
  <c r="K238" i="14" a="1"/>
  <c r="K238" i="14" s="1"/>
  <c r="J238" i="14" a="1"/>
  <c r="J238" i="14" s="1"/>
  <c r="I238" i="14" a="1"/>
  <c r="I238" i="14" s="1"/>
  <c r="H238" i="14" a="1"/>
  <c r="H238" i="14" s="1"/>
  <c r="G238" i="14" a="1"/>
  <c r="G238" i="14" s="1"/>
  <c r="M237" i="14" a="1"/>
  <c r="M237" i="14" s="1"/>
  <c r="L237" i="14" a="1"/>
  <c r="L237" i="14" s="1"/>
  <c r="K237" i="14" a="1"/>
  <c r="K237" i="14" s="1"/>
  <c r="J237" i="14" a="1"/>
  <c r="J237" i="14" s="1"/>
  <c r="I237" i="14" a="1"/>
  <c r="I237" i="14" s="1"/>
  <c r="H237" i="14" a="1"/>
  <c r="H237" i="14" s="1"/>
  <c r="G237" i="14" a="1"/>
  <c r="G237" i="14" s="1"/>
  <c r="M236" i="14" a="1"/>
  <c r="M236" i="14" s="1"/>
  <c r="L236" i="14" a="1"/>
  <c r="L236" i="14" s="1"/>
  <c r="K236" i="14" a="1"/>
  <c r="K236" i="14" s="1"/>
  <c r="J236" i="14" a="1"/>
  <c r="J236" i="14" s="1"/>
  <c r="I236" i="14" a="1"/>
  <c r="I236" i="14" s="1"/>
  <c r="H236" i="14" a="1"/>
  <c r="H236" i="14" s="1"/>
  <c r="G236" i="14" a="1"/>
  <c r="G236" i="14" s="1"/>
  <c r="M235" i="14" a="1"/>
  <c r="M235" i="14" s="1"/>
  <c r="L235" i="14" a="1"/>
  <c r="L235" i="14" s="1"/>
  <c r="K235" i="14" a="1"/>
  <c r="K235" i="14" s="1"/>
  <c r="J235" i="14" a="1"/>
  <c r="J235" i="14" s="1"/>
  <c r="I235" i="14" a="1"/>
  <c r="I235" i="14" s="1"/>
  <c r="H235" i="14" a="1"/>
  <c r="H235" i="14" s="1"/>
  <c r="G235" i="14" a="1"/>
  <c r="G235" i="14" s="1"/>
  <c r="M234" i="14" a="1"/>
  <c r="M234" i="14" s="1"/>
  <c r="L234" i="14" a="1"/>
  <c r="L234" i="14" s="1"/>
  <c r="K234" i="14" a="1"/>
  <c r="K234" i="14" s="1"/>
  <c r="J234" i="14" a="1"/>
  <c r="J234" i="14" s="1"/>
  <c r="I234" i="14" a="1"/>
  <c r="I234" i="14" s="1"/>
  <c r="H234" i="14" a="1"/>
  <c r="H234" i="14" s="1"/>
  <c r="G234" i="14" a="1"/>
  <c r="G234" i="14" s="1"/>
  <c r="M233" i="14" a="1"/>
  <c r="M233" i="14" s="1"/>
  <c r="L233" i="14" a="1"/>
  <c r="L233" i="14" s="1"/>
  <c r="K233" i="14" a="1"/>
  <c r="K233" i="14" s="1"/>
  <c r="J233" i="14" a="1"/>
  <c r="J233" i="14" s="1"/>
  <c r="I233" i="14" a="1"/>
  <c r="I233" i="14" s="1"/>
  <c r="H233" i="14" a="1"/>
  <c r="H233" i="14" s="1"/>
  <c r="G233" i="14" a="1"/>
  <c r="G233" i="14" s="1"/>
  <c r="M232" i="14" a="1"/>
  <c r="M232" i="14" s="1"/>
  <c r="L232" i="14" a="1"/>
  <c r="L232" i="14" s="1"/>
  <c r="K232" i="14" a="1"/>
  <c r="K232" i="14" s="1"/>
  <c r="J232" i="14" a="1"/>
  <c r="J232" i="14" s="1"/>
  <c r="I232" i="14" a="1"/>
  <c r="I232" i="14" s="1"/>
  <c r="H232" i="14" a="1"/>
  <c r="H232" i="14" s="1"/>
  <c r="G232" i="14" a="1"/>
  <c r="G232" i="14" s="1"/>
  <c r="M231" i="14" a="1"/>
  <c r="M231" i="14" s="1"/>
  <c r="L231" i="14" a="1"/>
  <c r="L231" i="14" s="1"/>
  <c r="K231" i="14" a="1"/>
  <c r="K231" i="14" s="1"/>
  <c r="J231" i="14" a="1"/>
  <c r="J231" i="14" s="1"/>
  <c r="I231" i="14" a="1"/>
  <c r="I231" i="14" s="1"/>
  <c r="H231" i="14" a="1"/>
  <c r="H231" i="14" s="1"/>
  <c r="G231" i="14" a="1"/>
  <c r="G231" i="14" s="1"/>
  <c r="M230" i="14" a="1"/>
  <c r="M230" i="14" s="1"/>
  <c r="L230" i="14" a="1"/>
  <c r="L230" i="14" s="1"/>
  <c r="K230" i="14" a="1"/>
  <c r="K230" i="14" s="1"/>
  <c r="J230" i="14" a="1"/>
  <c r="J230" i="14" s="1"/>
  <c r="I230" i="14" a="1"/>
  <c r="I230" i="14" s="1"/>
  <c r="H230" i="14" a="1"/>
  <c r="H230" i="14" s="1"/>
  <c r="G230" i="14" a="1"/>
  <c r="G230" i="14" s="1"/>
  <c r="M229" i="14" a="1"/>
  <c r="M229" i="14" s="1"/>
  <c r="L229" i="14" a="1"/>
  <c r="L229" i="14" s="1"/>
  <c r="K229" i="14" a="1"/>
  <c r="K229" i="14" s="1"/>
  <c r="J229" i="14" a="1"/>
  <c r="J229" i="14" s="1"/>
  <c r="I229" i="14" a="1"/>
  <c r="I229" i="14" s="1"/>
  <c r="H229" i="14" a="1"/>
  <c r="H229" i="14" s="1"/>
  <c r="G229" i="14" a="1"/>
  <c r="G229" i="14" s="1"/>
  <c r="M228" i="14" a="1"/>
  <c r="M228" i="14" s="1"/>
  <c r="L228" i="14" a="1"/>
  <c r="L228" i="14" s="1"/>
  <c r="K228" i="14" a="1"/>
  <c r="K228" i="14" s="1"/>
  <c r="J228" i="14" a="1"/>
  <c r="J228" i="14" s="1"/>
  <c r="I228" i="14" a="1"/>
  <c r="I228" i="14" s="1"/>
  <c r="H228" i="14" a="1"/>
  <c r="H228" i="14" s="1"/>
  <c r="G228" i="14" a="1"/>
  <c r="G228" i="14" s="1"/>
  <c r="M227" i="14" a="1"/>
  <c r="M227" i="14" s="1"/>
  <c r="L227" i="14" a="1"/>
  <c r="L227" i="14" s="1"/>
  <c r="K227" i="14" a="1"/>
  <c r="K227" i="14" s="1"/>
  <c r="J227" i="14" a="1"/>
  <c r="J227" i="14" s="1"/>
  <c r="I227" i="14" a="1"/>
  <c r="I227" i="14" s="1"/>
  <c r="H227" i="14" a="1"/>
  <c r="H227" i="14" s="1"/>
  <c r="G227" i="14" a="1"/>
  <c r="G227" i="14" s="1"/>
  <c r="M226" i="14" a="1"/>
  <c r="M226" i="14" s="1"/>
  <c r="L226" i="14" a="1"/>
  <c r="L226" i="14" s="1"/>
  <c r="K226" i="14" a="1"/>
  <c r="K226" i="14" s="1"/>
  <c r="J226" i="14" a="1"/>
  <c r="J226" i="14" s="1"/>
  <c r="I226" i="14" a="1"/>
  <c r="I226" i="14" s="1"/>
  <c r="H226" i="14" a="1"/>
  <c r="H226" i="14" s="1"/>
  <c r="G226" i="14" a="1"/>
  <c r="G226" i="14" s="1"/>
  <c r="M225" i="14" a="1"/>
  <c r="M225" i="14" s="1"/>
  <c r="L225" i="14" a="1"/>
  <c r="L225" i="14" s="1"/>
  <c r="K225" i="14" a="1"/>
  <c r="K225" i="14" s="1"/>
  <c r="J225" i="14" a="1"/>
  <c r="J225" i="14" s="1"/>
  <c r="I225" i="14" a="1"/>
  <c r="I225" i="14" s="1"/>
  <c r="H225" i="14" a="1"/>
  <c r="H225" i="14" s="1"/>
  <c r="G225" i="14" a="1"/>
  <c r="G225" i="14" s="1"/>
  <c r="M224" i="14" a="1"/>
  <c r="M224" i="14" s="1"/>
  <c r="L224" i="14" a="1"/>
  <c r="L224" i="14" s="1"/>
  <c r="K224" i="14" a="1"/>
  <c r="K224" i="14" s="1"/>
  <c r="J224" i="14" a="1"/>
  <c r="J224" i="14" s="1"/>
  <c r="I224" i="14" a="1"/>
  <c r="I224" i="14" s="1"/>
  <c r="H224" i="14" a="1"/>
  <c r="H224" i="14" s="1"/>
  <c r="G224" i="14" a="1"/>
  <c r="G224" i="14" s="1"/>
  <c r="M223" i="14" a="1"/>
  <c r="M223" i="14" s="1"/>
  <c r="L223" i="14" a="1"/>
  <c r="L223" i="14" s="1"/>
  <c r="K223" i="14" a="1"/>
  <c r="K223" i="14" s="1"/>
  <c r="J223" i="14" a="1"/>
  <c r="J223" i="14" s="1"/>
  <c r="I223" i="14" a="1"/>
  <c r="I223" i="14" s="1"/>
  <c r="H223" i="14" a="1"/>
  <c r="H223" i="14" s="1"/>
  <c r="G223" i="14" a="1"/>
  <c r="G223" i="14" s="1"/>
  <c r="M222" i="14" a="1"/>
  <c r="M222" i="14" s="1"/>
  <c r="L222" i="14" a="1"/>
  <c r="L222" i="14" s="1"/>
  <c r="K222" i="14" a="1"/>
  <c r="K222" i="14" s="1"/>
  <c r="J222" i="14" a="1"/>
  <c r="J222" i="14" s="1"/>
  <c r="I222" i="14" a="1"/>
  <c r="I222" i="14" s="1"/>
  <c r="H222" i="14" a="1"/>
  <c r="H222" i="14" s="1"/>
  <c r="G222" i="14" a="1"/>
  <c r="G222" i="14" s="1"/>
  <c r="M221" i="14" a="1"/>
  <c r="M221" i="14" s="1"/>
  <c r="L221" i="14" a="1"/>
  <c r="L221" i="14" s="1"/>
  <c r="K221" i="14" a="1"/>
  <c r="K221" i="14" s="1"/>
  <c r="J221" i="14" a="1"/>
  <c r="J221" i="14" s="1"/>
  <c r="I221" i="14" a="1"/>
  <c r="I221" i="14" s="1"/>
  <c r="H221" i="14" a="1"/>
  <c r="H221" i="14" s="1"/>
  <c r="G221" i="14" a="1"/>
  <c r="G221" i="14" s="1"/>
  <c r="M220" i="14" a="1"/>
  <c r="M220" i="14" s="1"/>
  <c r="L220" i="14" a="1"/>
  <c r="L220" i="14" s="1"/>
  <c r="K220" i="14" a="1"/>
  <c r="K220" i="14" s="1"/>
  <c r="J220" i="14" a="1"/>
  <c r="J220" i="14" s="1"/>
  <c r="I220" i="14" a="1"/>
  <c r="I220" i="14" s="1"/>
  <c r="H220" i="14" a="1"/>
  <c r="H220" i="14" s="1"/>
  <c r="G220" i="14" a="1"/>
  <c r="G220" i="14" s="1"/>
  <c r="M219" i="14" a="1"/>
  <c r="M219" i="14" s="1"/>
  <c r="L219" i="14" a="1"/>
  <c r="L219" i="14" s="1"/>
  <c r="K219" i="14" a="1"/>
  <c r="K219" i="14" s="1"/>
  <c r="J219" i="14" a="1"/>
  <c r="J219" i="14" s="1"/>
  <c r="I219" i="14" a="1"/>
  <c r="I219" i="14" s="1"/>
  <c r="H219" i="14" a="1"/>
  <c r="H219" i="14" s="1"/>
  <c r="G219" i="14" a="1"/>
  <c r="G219" i="14" s="1"/>
  <c r="M218" i="14" a="1"/>
  <c r="M218" i="14" s="1"/>
  <c r="L218" i="14" a="1"/>
  <c r="L218" i="14" s="1"/>
  <c r="K218" i="14" a="1"/>
  <c r="K218" i="14" s="1"/>
  <c r="J218" i="14" a="1"/>
  <c r="J218" i="14" s="1"/>
  <c r="I218" i="14" a="1"/>
  <c r="I218" i="14" s="1"/>
  <c r="H218" i="14" a="1"/>
  <c r="H218" i="14" s="1"/>
  <c r="G218" i="14" a="1"/>
  <c r="G218" i="14" s="1"/>
  <c r="M217" i="14" a="1"/>
  <c r="M217" i="14" s="1"/>
  <c r="L217" i="14" a="1"/>
  <c r="L217" i="14" s="1"/>
  <c r="K217" i="14" a="1"/>
  <c r="K217" i="14" s="1"/>
  <c r="J217" i="14" a="1"/>
  <c r="J217" i="14" s="1"/>
  <c r="I217" i="14" a="1"/>
  <c r="I217" i="14" s="1"/>
  <c r="H217" i="14" a="1"/>
  <c r="H217" i="14" s="1"/>
  <c r="G217" i="14" a="1"/>
  <c r="G217" i="14" s="1"/>
  <c r="M216" i="14" a="1"/>
  <c r="M216" i="14" s="1"/>
  <c r="L216" i="14" a="1"/>
  <c r="L216" i="14" s="1"/>
  <c r="K216" i="14" a="1"/>
  <c r="K216" i="14" s="1"/>
  <c r="J216" i="14" a="1"/>
  <c r="J216" i="14" s="1"/>
  <c r="I216" i="14" a="1"/>
  <c r="I216" i="14" s="1"/>
  <c r="H216" i="14" a="1"/>
  <c r="H216" i="14" s="1"/>
  <c r="G216" i="14" a="1"/>
  <c r="G216" i="14" s="1"/>
  <c r="M215" i="14" a="1"/>
  <c r="M215" i="14" s="1"/>
  <c r="L215" i="14" a="1"/>
  <c r="L215" i="14" s="1"/>
  <c r="K215" i="14" a="1"/>
  <c r="K215" i="14" s="1"/>
  <c r="J215" i="14" a="1"/>
  <c r="J215" i="14" s="1"/>
  <c r="I215" i="14" a="1"/>
  <c r="I215" i="14" s="1"/>
  <c r="H215" i="14" a="1"/>
  <c r="H215" i="14" s="1"/>
  <c r="G215" i="14" a="1"/>
  <c r="G215" i="14" s="1"/>
  <c r="M214" i="14" a="1"/>
  <c r="M214" i="14" s="1"/>
  <c r="L214" i="14" a="1"/>
  <c r="L214" i="14" s="1"/>
  <c r="K214" i="14" a="1"/>
  <c r="K214" i="14" s="1"/>
  <c r="J214" i="14" a="1"/>
  <c r="J214" i="14" s="1"/>
  <c r="I214" i="14" a="1"/>
  <c r="I214" i="14" s="1"/>
  <c r="H214" i="14" a="1"/>
  <c r="H214" i="14" s="1"/>
  <c r="G214" i="14" a="1"/>
  <c r="G214" i="14" s="1"/>
  <c r="M213" i="14" a="1"/>
  <c r="M213" i="14" s="1"/>
  <c r="L213" i="14" a="1"/>
  <c r="L213" i="14" s="1"/>
  <c r="K213" i="14" a="1"/>
  <c r="K213" i="14" s="1"/>
  <c r="J213" i="14" a="1"/>
  <c r="J213" i="14" s="1"/>
  <c r="I213" i="14" a="1"/>
  <c r="I213" i="14" s="1"/>
  <c r="H213" i="14" a="1"/>
  <c r="H213" i="14" s="1"/>
  <c r="G213" i="14" a="1"/>
  <c r="G213" i="14" s="1"/>
  <c r="M212" i="14" a="1"/>
  <c r="M212" i="14" s="1"/>
  <c r="L212" i="14" a="1"/>
  <c r="L212" i="14" s="1"/>
  <c r="K212" i="14" a="1"/>
  <c r="K212" i="14" s="1"/>
  <c r="J212" i="14" a="1"/>
  <c r="J212" i="14" s="1"/>
  <c r="I212" i="14" a="1"/>
  <c r="I212" i="14" s="1"/>
  <c r="H212" i="14" a="1"/>
  <c r="H212" i="14" s="1"/>
  <c r="G212" i="14" a="1"/>
  <c r="G212" i="14" s="1"/>
  <c r="M211" i="14" a="1"/>
  <c r="M211" i="14" s="1"/>
  <c r="L211" i="14" a="1"/>
  <c r="L211" i="14" s="1"/>
  <c r="K211" i="14" a="1"/>
  <c r="K211" i="14" s="1"/>
  <c r="J211" i="14" a="1"/>
  <c r="J211" i="14" s="1"/>
  <c r="I211" i="14" a="1"/>
  <c r="I211" i="14" s="1"/>
  <c r="H211" i="14" a="1"/>
  <c r="H211" i="14" s="1"/>
  <c r="G211" i="14" a="1"/>
  <c r="G211" i="14" s="1"/>
  <c r="M210" i="14" a="1"/>
  <c r="M210" i="14" s="1"/>
  <c r="L210" i="14" a="1"/>
  <c r="L210" i="14" s="1"/>
  <c r="K210" i="14" a="1"/>
  <c r="K210" i="14" s="1"/>
  <c r="J210" i="14" a="1"/>
  <c r="J210" i="14" s="1"/>
  <c r="I210" i="14" a="1"/>
  <c r="I210" i="14" s="1"/>
  <c r="H210" i="14" a="1"/>
  <c r="H210" i="14" s="1"/>
  <c r="G210" i="14" a="1"/>
  <c r="G210" i="14" s="1"/>
  <c r="M209" i="14" a="1"/>
  <c r="M209" i="14" s="1"/>
  <c r="L209" i="14" a="1"/>
  <c r="L209" i="14" s="1"/>
  <c r="K209" i="14" a="1"/>
  <c r="K209" i="14" s="1"/>
  <c r="J209" i="14" a="1"/>
  <c r="J209" i="14" s="1"/>
  <c r="I209" i="14" a="1"/>
  <c r="I209" i="14" s="1"/>
  <c r="H209" i="14" a="1"/>
  <c r="H209" i="14" s="1"/>
  <c r="G209" i="14" a="1"/>
  <c r="G209" i="14" s="1"/>
  <c r="M208" i="14" a="1"/>
  <c r="M208" i="14" s="1"/>
  <c r="L208" i="14" a="1"/>
  <c r="L208" i="14" s="1"/>
  <c r="K208" i="14" a="1"/>
  <c r="K208" i="14" s="1"/>
  <c r="J208" i="14" a="1"/>
  <c r="J208" i="14" s="1"/>
  <c r="I208" i="14" a="1"/>
  <c r="I208" i="14" s="1"/>
  <c r="H208" i="14" a="1"/>
  <c r="H208" i="14" s="1"/>
  <c r="G208" i="14" a="1"/>
  <c r="G208" i="14" s="1"/>
  <c r="M207" i="14" a="1"/>
  <c r="M207" i="14" s="1"/>
  <c r="L207" i="14" a="1"/>
  <c r="L207" i="14" s="1"/>
  <c r="K207" i="14" a="1"/>
  <c r="K207" i="14" s="1"/>
  <c r="J207" i="14" a="1"/>
  <c r="J207" i="14" s="1"/>
  <c r="I207" i="14" a="1"/>
  <c r="I207" i="14" s="1"/>
  <c r="H207" i="14" a="1"/>
  <c r="H207" i="14" s="1"/>
  <c r="G207" i="14" a="1"/>
  <c r="G207" i="14" s="1"/>
  <c r="M206" i="14" a="1"/>
  <c r="M206" i="14" s="1"/>
  <c r="L206" i="14" a="1"/>
  <c r="L206" i="14" s="1"/>
  <c r="K206" i="14" a="1"/>
  <c r="K206" i="14" s="1"/>
  <c r="J206" i="14" a="1"/>
  <c r="J206" i="14" s="1"/>
  <c r="I206" i="14" a="1"/>
  <c r="I206" i="14" s="1"/>
  <c r="H206" i="14" a="1"/>
  <c r="H206" i="14" s="1"/>
  <c r="G206" i="14" a="1"/>
  <c r="G206" i="14" s="1"/>
  <c r="M205" i="14" a="1"/>
  <c r="M205" i="14" s="1"/>
  <c r="L205" i="14" a="1"/>
  <c r="L205" i="14" s="1"/>
  <c r="K205" i="14" a="1"/>
  <c r="K205" i="14" s="1"/>
  <c r="J205" i="14" a="1"/>
  <c r="J205" i="14" s="1"/>
  <c r="I205" i="14" a="1"/>
  <c r="I205" i="14" s="1"/>
  <c r="H205" i="14" a="1"/>
  <c r="H205" i="14" s="1"/>
  <c r="G205" i="14" a="1"/>
  <c r="G205" i="14" s="1"/>
  <c r="M204" i="14" a="1"/>
  <c r="M204" i="14" s="1"/>
  <c r="L204" i="14" a="1"/>
  <c r="L204" i="14" s="1"/>
  <c r="K204" i="14" a="1"/>
  <c r="K204" i="14" s="1"/>
  <c r="J204" i="14" a="1"/>
  <c r="J204" i="14" s="1"/>
  <c r="I204" i="14" a="1"/>
  <c r="I204" i="14" s="1"/>
  <c r="H204" i="14" a="1"/>
  <c r="H204" i="14" s="1"/>
  <c r="G204" i="14" a="1"/>
  <c r="G204" i="14" s="1"/>
  <c r="M203" i="14" a="1"/>
  <c r="M203" i="14" s="1"/>
  <c r="L203" i="14" a="1"/>
  <c r="L203" i="14" s="1"/>
  <c r="K203" i="14" a="1"/>
  <c r="K203" i="14" s="1"/>
  <c r="J203" i="14" a="1"/>
  <c r="J203" i="14" s="1"/>
  <c r="I203" i="14" a="1"/>
  <c r="I203" i="14" s="1"/>
  <c r="H203" i="14" a="1"/>
  <c r="H203" i="14" s="1"/>
  <c r="G203" i="14" a="1"/>
  <c r="G203" i="14" s="1"/>
  <c r="M202" i="14" a="1"/>
  <c r="M202" i="14" s="1"/>
  <c r="L202" i="14" a="1"/>
  <c r="L202" i="14" s="1"/>
  <c r="K202" i="14" a="1"/>
  <c r="K202" i="14" s="1"/>
  <c r="J202" i="14" a="1"/>
  <c r="J202" i="14" s="1"/>
  <c r="I202" i="14" a="1"/>
  <c r="I202" i="14" s="1"/>
  <c r="H202" i="14" a="1"/>
  <c r="H202" i="14" s="1"/>
  <c r="G202" i="14" a="1"/>
  <c r="G202" i="14" s="1"/>
  <c r="M201" i="14" a="1"/>
  <c r="M201" i="14" s="1"/>
  <c r="L201" i="14" a="1"/>
  <c r="L201" i="14" s="1"/>
  <c r="K201" i="14" a="1"/>
  <c r="K201" i="14" s="1"/>
  <c r="J201" i="14" a="1"/>
  <c r="J201" i="14" s="1"/>
  <c r="I201" i="14" a="1"/>
  <c r="I201" i="14" s="1"/>
  <c r="H201" i="14" a="1"/>
  <c r="H201" i="14" s="1"/>
  <c r="G201" i="14" a="1"/>
  <c r="G201" i="14" s="1"/>
  <c r="M200" i="14" a="1"/>
  <c r="M200" i="14" s="1"/>
  <c r="L200" i="14" a="1"/>
  <c r="L200" i="14" s="1"/>
  <c r="K200" i="14" a="1"/>
  <c r="K200" i="14" s="1"/>
  <c r="J200" i="14" a="1"/>
  <c r="J200" i="14" s="1"/>
  <c r="I200" i="14" a="1"/>
  <c r="I200" i="14" s="1"/>
  <c r="H200" i="14" a="1"/>
  <c r="H200" i="14" s="1"/>
  <c r="G200" i="14" a="1"/>
  <c r="G200" i="14" s="1"/>
  <c r="M199" i="14" a="1"/>
  <c r="M199" i="14" s="1"/>
  <c r="L199" i="14" a="1"/>
  <c r="L199" i="14" s="1"/>
  <c r="K199" i="14" a="1"/>
  <c r="K199" i="14" s="1"/>
  <c r="J199" i="14" a="1"/>
  <c r="J199" i="14" s="1"/>
  <c r="I199" i="14" a="1"/>
  <c r="I199" i="14" s="1"/>
  <c r="H199" i="14" a="1"/>
  <c r="H199" i="14" s="1"/>
  <c r="G199" i="14" a="1"/>
  <c r="G199" i="14" s="1"/>
  <c r="M198" i="14" a="1"/>
  <c r="M198" i="14" s="1"/>
  <c r="L198" i="14" a="1"/>
  <c r="L198" i="14" s="1"/>
  <c r="K198" i="14" a="1"/>
  <c r="K198" i="14" s="1"/>
  <c r="J198" i="14" a="1"/>
  <c r="J198" i="14" s="1"/>
  <c r="I198" i="14" a="1"/>
  <c r="I198" i="14" s="1"/>
  <c r="H198" i="14" a="1"/>
  <c r="H198" i="14" s="1"/>
  <c r="G198" i="14" a="1"/>
  <c r="G198" i="14" s="1"/>
  <c r="M197" i="14" a="1"/>
  <c r="M197" i="14" s="1"/>
  <c r="L197" i="14" a="1"/>
  <c r="L197" i="14" s="1"/>
  <c r="K197" i="14" a="1"/>
  <c r="K197" i="14" s="1"/>
  <c r="J197" i="14" a="1"/>
  <c r="J197" i="14" s="1"/>
  <c r="I197" i="14" a="1"/>
  <c r="I197" i="14" s="1"/>
  <c r="H197" i="14" a="1"/>
  <c r="H197" i="14" s="1"/>
  <c r="G197" i="14" a="1"/>
  <c r="G197" i="14" s="1"/>
  <c r="M196" i="14" a="1"/>
  <c r="M196" i="14" s="1"/>
  <c r="L196" i="14" a="1"/>
  <c r="L196" i="14" s="1"/>
  <c r="K196" i="14" a="1"/>
  <c r="K196" i="14" s="1"/>
  <c r="J196" i="14" a="1"/>
  <c r="J196" i="14" s="1"/>
  <c r="I196" i="14" a="1"/>
  <c r="I196" i="14" s="1"/>
  <c r="H196" i="14" a="1"/>
  <c r="H196" i="14" s="1"/>
  <c r="G196" i="14" a="1"/>
  <c r="G196" i="14" s="1"/>
  <c r="M195" i="14" a="1"/>
  <c r="M195" i="14" s="1"/>
  <c r="L195" i="14" a="1"/>
  <c r="L195" i="14" s="1"/>
  <c r="K195" i="14" a="1"/>
  <c r="K195" i="14" s="1"/>
  <c r="J195" i="14" a="1"/>
  <c r="J195" i="14" s="1"/>
  <c r="I195" i="14" a="1"/>
  <c r="I195" i="14" s="1"/>
  <c r="H195" i="14" a="1"/>
  <c r="H195" i="14" s="1"/>
  <c r="G195" i="14" a="1"/>
  <c r="G195" i="14" s="1"/>
  <c r="M194" i="14" a="1"/>
  <c r="M194" i="14" s="1"/>
  <c r="L194" i="14" a="1"/>
  <c r="L194" i="14" s="1"/>
  <c r="K194" i="14" a="1"/>
  <c r="K194" i="14" s="1"/>
  <c r="J194" i="14" a="1"/>
  <c r="J194" i="14" s="1"/>
  <c r="I194" i="14" a="1"/>
  <c r="I194" i="14" s="1"/>
  <c r="H194" i="14" a="1"/>
  <c r="H194" i="14" s="1"/>
  <c r="G194" i="14" a="1"/>
  <c r="G194" i="14" s="1"/>
  <c r="M193" i="14" a="1"/>
  <c r="M193" i="14" s="1"/>
  <c r="L193" i="14" a="1"/>
  <c r="L193" i="14" s="1"/>
  <c r="K193" i="14" a="1"/>
  <c r="K193" i="14" s="1"/>
  <c r="J193" i="14" a="1"/>
  <c r="J193" i="14" s="1"/>
  <c r="I193" i="14" a="1"/>
  <c r="I193" i="14" s="1"/>
  <c r="H193" i="14" a="1"/>
  <c r="H193" i="14" s="1"/>
  <c r="G193" i="14" a="1"/>
  <c r="G193" i="14" s="1"/>
  <c r="M192" i="14" a="1"/>
  <c r="M192" i="14" s="1"/>
  <c r="L192" i="14" a="1"/>
  <c r="L192" i="14" s="1"/>
  <c r="K192" i="14" a="1"/>
  <c r="K192" i="14" s="1"/>
  <c r="J192" i="14" a="1"/>
  <c r="J192" i="14" s="1"/>
  <c r="I192" i="14" a="1"/>
  <c r="I192" i="14" s="1"/>
  <c r="H192" i="14" a="1"/>
  <c r="H192" i="14" s="1"/>
  <c r="G192" i="14" a="1"/>
  <c r="G192" i="14" s="1"/>
  <c r="M191" i="14" a="1"/>
  <c r="M191" i="14" s="1"/>
  <c r="L191" i="14" a="1"/>
  <c r="L191" i="14" s="1"/>
  <c r="K191" i="14" a="1"/>
  <c r="K191" i="14" s="1"/>
  <c r="J191" i="14" a="1"/>
  <c r="J191" i="14" s="1"/>
  <c r="I191" i="14" a="1"/>
  <c r="I191" i="14" s="1"/>
  <c r="H191" i="14" a="1"/>
  <c r="H191" i="14" s="1"/>
  <c r="G191" i="14" a="1"/>
  <c r="G191" i="14" s="1"/>
  <c r="M190" i="14" a="1"/>
  <c r="M190" i="14" s="1"/>
  <c r="L190" i="14" a="1"/>
  <c r="L190" i="14" s="1"/>
  <c r="K190" i="14" a="1"/>
  <c r="K190" i="14" s="1"/>
  <c r="J190" i="14" a="1"/>
  <c r="J190" i="14" s="1"/>
  <c r="I190" i="14" a="1"/>
  <c r="I190" i="14" s="1"/>
  <c r="H190" i="14" a="1"/>
  <c r="H190" i="14" s="1"/>
  <c r="G190" i="14" a="1"/>
  <c r="G190" i="14" s="1"/>
  <c r="M189" i="14" a="1"/>
  <c r="M189" i="14" s="1"/>
  <c r="L189" i="14" a="1"/>
  <c r="L189" i="14" s="1"/>
  <c r="K189" i="14" a="1"/>
  <c r="K189" i="14" s="1"/>
  <c r="J189" i="14" a="1"/>
  <c r="J189" i="14" s="1"/>
  <c r="I189" i="14" a="1"/>
  <c r="I189" i="14" s="1"/>
  <c r="H189" i="14" a="1"/>
  <c r="H189" i="14" s="1"/>
  <c r="G189" i="14" a="1"/>
  <c r="G189" i="14" s="1"/>
  <c r="M188" i="14" a="1"/>
  <c r="M188" i="14" s="1"/>
  <c r="L188" i="14" a="1"/>
  <c r="L188" i="14" s="1"/>
  <c r="K188" i="14" a="1"/>
  <c r="K188" i="14" s="1"/>
  <c r="J188" i="14" a="1"/>
  <c r="J188" i="14" s="1"/>
  <c r="I188" i="14" a="1"/>
  <c r="I188" i="14" s="1"/>
  <c r="H188" i="14" a="1"/>
  <c r="H188" i="14" s="1"/>
  <c r="G188" i="14" a="1"/>
  <c r="G188" i="14" s="1"/>
  <c r="M187" i="14" a="1"/>
  <c r="M187" i="14" s="1"/>
  <c r="L187" i="14" a="1"/>
  <c r="L187" i="14" s="1"/>
  <c r="K187" i="14" a="1"/>
  <c r="K187" i="14" s="1"/>
  <c r="J187" i="14" a="1"/>
  <c r="J187" i="14" s="1"/>
  <c r="I187" i="14" a="1"/>
  <c r="I187" i="14" s="1"/>
  <c r="H187" i="14" a="1"/>
  <c r="H187" i="14" s="1"/>
  <c r="G187" i="14" a="1"/>
  <c r="G187" i="14" s="1"/>
  <c r="M186" i="14" a="1"/>
  <c r="M186" i="14" s="1"/>
  <c r="L186" i="14" a="1"/>
  <c r="L186" i="14" s="1"/>
  <c r="K186" i="14" a="1"/>
  <c r="K186" i="14" s="1"/>
  <c r="J186" i="14" a="1"/>
  <c r="J186" i="14" s="1"/>
  <c r="I186" i="14" a="1"/>
  <c r="I186" i="14" s="1"/>
  <c r="H186" i="14" a="1"/>
  <c r="H186" i="14" s="1"/>
  <c r="G186" i="14" a="1"/>
  <c r="G186" i="14" s="1"/>
  <c r="M185" i="14" a="1"/>
  <c r="M185" i="14" s="1"/>
  <c r="L185" i="14" a="1"/>
  <c r="L185" i="14" s="1"/>
  <c r="K185" i="14" a="1"/>
  <c r="K185" i="14" s="1"/>
  <c r="J185" i="14" a="1"/>
  <c r="J185" i="14" s="1"/>
  <c r="I185" i="14" a="1"/>
  <c r="I185" i="14" s="1"/>
  <c r="H185" i="14" a="1"/>
  <c r="H185" i="14" s="1"/>
  <c r="G185" i="14" a="1"/>
  <c r="G185" i="14" s="1"/>
  <c r="M184" i="14" a="1"/>
  <c r="M184" i="14" s="1"/>
  <c r="L184" i="14" a="1"/>
  <c r="L184" i="14" s="1"/>
  <c r="K184" i="14" a="1"/>
  <c r="K184" i="14" s="1"/>
  <c r="J184" i="14" a="1"/>
  <c r="J184" i="14" s="1"/>
  <c r="I184" i="14" a="1"/>
  <c r="I184" i="14" s="1"/>
  <c r="H184" i="14" a="1"/>
  <c r="H184" i="14" s="1"/>
  <c r="G184" i="14" a="1"/>
  <c r="G184" i="14" s="1"/>
  <c r="M183" i="14" a="1"/>
  <c r="M183" i="14" s="1"/>
  <c r="L183" i="14" a="1"/>
  <c r="L183" i="14" s="1"/>
  <c r="K183" i="14" a="1"/>
  <c r="K183" i="14" s="1"/>
  <c r="J183" i="14" a="1"/>
  <c r="J183" i="14" s="1"/>
  <c r="I183" i="14" a="1"/>
  <c r="I183" i="14" s="1"/>
  <c r="H183" i="14" a="1"/>
  <c r="H183" i="14" s="1"/>
  <c r="G183" i="14" a="1"/>
  <c r="G183" i="14" s="1"/>
  <c r="M182" i="14" a="1"/>
  <c r="M182" i="14" s="1"/>
  <c r="L182" i="14" a="1"/>
  <c r="L182" i="14" s="1"/>
  <c r="K182" i="14" a="1"/>
  <c r="K182" i="14" s="1"/>
  <c r="J182" i="14" a="1"/>
  <c r="J182" i="14" s="1"/>
  <c r="I182" i="14" a="1"/>
  <c r="I182" i="14" s="1"/>
  <c r="H182" i="14" a="1"/>
  <c r="H182" i="14" s="1"/>
  <c r="G182" i="14" a="1"/>
  <c r="G182" i="14" s="1"/>
  <c r="M181" i="14" a="1"/>
  <c r="M181" i="14" s="1"/>
  <c r="L181" i="14" a="1"/>
  <c r="L181" i="14" s="1"/>
  <c r="K181" i="14" a="1"/>
  <c r="K181" i="14" s="1"/>
  <c r="J181" i="14" a="1"/>
  <c r="J181" i="14" s="1"/>
  <c r="I181" i="14" a="1"/>
  <c r="I181" i="14" s="1"/>
  <c r="H181" i="14" a="1"/>
  <c r="H181" i="14" s="1"/>
  <c r="G181" i="14" a="1"/>
  <c r="G181" i="14" s="1"/>
  <c r="M180" i="14" a="1"/>
  <c r="M180" i="14" s="1"/>
  <c r="L180" i="14" a="1"/>
  <c r="L180" i="14" s="1"/>
  <c r="K180" i="14" a="1"/>
  <c r="K180" i="14" s="1"/>
  <c r="J180" i="14" a="1"/>
  <c r="J180" i="14" s="1"/>
  <c r="I180" i="14" a="1"/>
  <c r="I180" i="14" s="1"/>
  <c r="H180" i="14" a="1"/>
  <c r="H180" i="14" s="1"/>
  <c r="G180" i="14" a="1"/>
  <c r="G180" i="14" s="1"/>
  <c r="M179" i="14" a="1"/>
  <c r="M179" i="14" s="1"/>
  <c r="L179" i="14" a="1"/>
  <c r="L179" i="14" s="1"/>
  <c r="K179" i="14" a="1"/>
  <c r="K179" i="14" s="1"/>
  <c r="J179" i="14" a="1"/>
  <c r="J179" i="14" s="1"/>
  <c r="I179" i="14" a="1"/>
  <c r="I179" i="14" s="1"/>
  <c r="H179" i="14" a="1"/>
  <c r="H179" i="14" s="1"/>
  <c r="G179" i="14" a="1"/>
  <c r="G179" i="14" s="1"/>
  <c r="M178" i="14" a="1"/>
  <c r="M178" i="14" s="1"/>
  <c r="L178" i="14" a="1"/>
  <c r="L178" i="14" s="1"/>
  <c r="K178" i="14" a="1"/>
  <c r="K178" i="14" s="1"/>
  <c r="J178" i="14" a="1"/>
  <c r="J178" i="14" s="1"/>
  <c r="I178" i="14" a="1"/>
  <c r="I178" i="14" s="1"/>
  <c r="H178" i="14" a="1"/>
  <c r="H178" i="14" s="1"/>
  <c r="G178" i="14" a="1"/>
  <c r="G178" i="14" s="1"/>
  <c r="M177" i="14" a="1"/>
  <c r="M177" i="14" s="1"/>
  <c r="L177" i="14" a="1"/>
  <c r="L177" i="14" s="1"/>
  <c r="K177" i="14" a="1"/>
  <c r="K177" i="14" s="1"/>
  <c r="J177" i="14" a="1"/>
  <c r="J177" i="14" s="1"/>
  <c r="I177" i="14" a="1"/>
  <c r="I177" i="14" s="1"/>
  <c r="H177" i="14" a="1"/>
  <c r="H177" i="14" s="1"/>
  <c r="G177" i="14" a="1"/>
  <c r="G177" i="14" s="1"/>
  <c r="M176" i="14" a="1"/>
  <c r="M176" i="14" s="1"/>
  <c r="L176" i="14" a="1"/>
  <c r="L176" i="14" s="1"/>
  <c r="K176" i="14" a="1"/>
  <c r="K176" i="14" s="1"/>
  <c r="J176" i="14" a="1"/>
  <c r="J176" i="14" s="1"/>
  <c r="I176" i="14" a="1"/>
  <c r="I176" i="14" s="1"/>
  <c r="H176" i="14" a="1"/>
  <c r="H176" i="14" s="1"/>
  <c r="G176" i="14" a="1"/>
  <c r="G176" i="14" s="1"/>
  <c r="M175" i="14" a="1"/>
  <c r="M175" i="14" s="1"/>
  <c r="L175" i="14" a="1"/>
  <c r="L175" i="14" s="1"/>
  <c r="K175" i="14" a="1"/>
  <c r="K175" i="14" s="1"/>
  <c r="J175" i="14" a="1"/>
  <c r="J175" i="14" s="1"/>
  <c r="I175" i="14" a="1"/>
  <c r="I175" i="14" s="1"/>
  <c r="H175" i="14" a="1"/>
  <c r="H175" i="14" s="1"/>
  <c r="G175" i="14" a="1"/>
  <c r="G175" i="14" s="1"/>
  <c r="M174" i="14" a="1"/>
  <c r="M174" i="14" s="1"/>
  <c r="L174" i="14" a="1"/>
  <c r="L174" i="14" s="1"/>
  <c r="K174" i="14" a="1"/>
  <c r="K174" i="14" s="1"/>
  <c r="J174" i="14" a="1"/>
  <c r="J174" i="14" s="1"/>
  <c r="I174" i="14" a="1"/>
  <c r="I174" i="14" s="1"/>
  <c r="H174" i="14" a="1"/>
  <c r="H174" i="14" s="1"/>
  <c r="G174" i="14" a="1"/>
  <c r="G174" i="14" s="1"/>
  <c r="M173" i="14" a="1"/>
  <c r="M173" i="14" s="1"/>
  <c r="L173" i="14" a="1"/>
  <c r="L173" i="14" s="1"/>
  <c r="K173" i="14" a="1"/>
  <c r="K173" i="14" s="1"/>
  <c r="J173" i="14" a="1"/>
  <c r="J173" i="14" s="1"/>
  <c r="I173" i="14" a="1"/>
  <c r="I173" i="14" s="1"/>
  <c r="H173" i="14" a="1"/>
  <c r="H173" i="14" s="1"/>
  <c r="G173" i="14" a="1"/>
  <c r="G173" i="14" s="1"/>
  <c r="M172" i="14" a="1"/>
  <c r="M172" i="14" s="1"/>
  <c r="L172" i="14" a="1"/>
  <c r="L172" i="14" s="1"/>
  <c r="K172" i="14" a="1"/>
  <c r="K172" i="14" s="1"/>
  <c r="J172" i="14" a="1"/>
  <c r="J172" i="14" s="1"/>
  <c r="I172" i="14" a="1"/>
  <c r="I172" i="14" s="1"/>
  <c r="H172" i="14" a="1"/>
  <c r="H172" i="14" s="1"/>
  <c r="G172" i="14" a="1"/>
  <c r="G172" i="14" s="1"/>
  <c r="M171" i="14" a="1"/>
  <c r="M171" i="14" s="1"/>
  <c r="L171" i="14" a="1"/>
  <c r="L171" i="14" s="1"/>
  <c r="K171" i="14" a="1"/>
  <c r="K171" i="14" s="1"/>
  <c r="J171" i="14" a="1"/>
  <c r="J171" i="14" s="1"/>
  <c r="I171" i="14" a="1"/>
  <c r="I171" i="14" s="1"/>
  <c r="H171" i="14" a="1"/>
  <c r="H171" i="14" s="1"/>
  <c r="G171" i="14" a="1"/>
  <c r="G171" i="14" s="1"/>
  <c r="M170" i="14" a="1"/>
  <c r="M170" i="14" s="1"/>
  <c r="L170" i="14" a="1"/>
  <c r="L170" i="14" s="1"/>
  <c r="K170" i="14" a="1"/>
  <c r="K170" i="14" s="1"/>
  <c r="J170" i="14" a="1"/>
  <c r="J170" i="14" s="1"/>
  <c r="I170" i="14" a="1"/>
  <c r="I170" i="14" s="1"/>
  <c r="H170" i="14" a="1"/>
  <c r="H170" i="14" s="1"/>
  <c r="G170" i="14" a="1"/>
  <c r="G170" i="14" s="1"/>
  <c r="M169" i="14" a="1"/>
  <c r="M169" i="14" s="1"/>
  <c r="L169" i="14" a="1"/>
  <c r="L169" i="14" s="1"/>
  <c r="K169" i="14" a="1"/>
  <c r="K169" i="14" s="1"/>
  <c r="J169" i="14" a="1"/>
  <c r="J169" i="14" s="1"/>
  <c r="I169" i="14" a="1"/>
  <c r="I169" i="14" s="1"/>
  <c r="H169" i="14" a="1"/>
  <c r="H169" i="14" s="1"/>
  <c r="G169" i="14" a="1"/>
  <c r="G169" i="14" s="1"/>
  <c r="M168" i="14" a="1"/>
  <c r="M168" i="14" s="1"/>
  <c r="L168" i="14" a="1"/>
  <c r="L168" i="14" s="1"/>
  <c r="K168" i="14" a="1"/>
  <c r="K168" i="14" s="1"/>
  <c r="J168" i="14" a="1"/>
  <c r="J168" i="14" s="1"/>
  <c r="I168" i="14" a="1"/>
  <c r="I168" i="14" s="1"/>
  <c r="H168" i="14" a="1"/>
  <c r="H168" i="14" s="1"/>
  <c r="G168" i="14" a="1"/>
  <c r="G168" i="14" s="1"/>
  <c r="M167" i="14" a="1"/>
  <c r="M167" i="14" s="1"/>
  <c r="L167" i="14" a="1"/>
  <c r="L167" i="14" s="1"/>
  <c r="K167" i="14" a="1"/>
  <c r="K167" i="14" s="1"/>
  <c r="J167" i="14" a="1"/>
  <c r="J167" i="14" s="1"/>
  <c r="I167" i="14" a="1"/>
  <c r="I167" i="14" s="1"/>
  <c r="H167" i="14" a="1"/>
  <c r="H167" i="14" s="1"/>
  <c r="G167" i="14" a="1"/>
  <c r="G167" i="14" s="1"/>
  <c r="M166" i="14" a="1"/>
  <c r="M166" i="14" s="1"/>
  <c r="L166" i="14" a="1"/>
  <c r="L166" i="14" s="1"/>
  <c r="K166" i="14" a="1"/>
  <c r="K166" i="14" s="1"/>
  <c r="J166" i="14" a="1"/>
  <c r="J166" i="14" s="1"/>
  <c r="I166" i="14" a="1"/>
  <c r="I166" i="14" s="1"/>
  <c r="H166" i="14" a="1"/>
  <c r="H166" i="14" s="1"/>
  <c r="G166" i="14" a="1"/>
  <c r="G166" i="14" s="1"/>
  <c r="M165" i="14" a="1"/>
  <c r="M165" i="14" s="1"/>
  <c r="L165" i="14" a="1"/>
  <c r="L165" i="14" s="1"/>
  <c r="K165" i="14" a="1"/>
  <c r="K165" i="14" s="1"/>
  <c r="J165" i="14" a="1"/>
  <c r="J165" i="14" s="1"/>
  <c r="I165" i="14" a="1"/>
  <c r="I165" i="14" s="1"/>
  <c r="H165" i="14" a="1"/>
  <c r="H165" i="14" s="1"/>
  <c r="G165" i="14" a="1"/>
  <c r="G165" i="14" s="1"/>
  <c r="M164" i="14" a="1"/>
  <c r="M164" i="14" s="1"/>
  <c r="L164" i="14" a="1"/>
  <c r="L164" i="14" s="1"/>
  <c r="K164" i="14" a="1"/>
  <c r="K164" i="14" s="1"/>
  <c r="J164" i="14" a="1"/>
  <c r="J164" i="14" s="1"/>
  <c r="I164" i="14" a="1"/>
  <c r="I164" i="14" s="1"/>
  <c r="H164" i="14" a="1"/>
  <c r="H164" i="14" s="1"/>
  <c r="G164" i="14" a="1"/>
  <c r="G164" i="14" s="1"/>
  <c r="M163" i="14" a="1"/>
  <c r="M163" i="14" s="1"/>
  <c r="L163" i="14" a="1"/>
  <c r="L163" i="14" s="1"/>
  <c r="K163" i="14" a="1"/>
  <c r="K163" i="14" s="1"/>
  <c r="J163" i="14" a="1"/>
  <c r="J163" i="14" s="1"/>
  <c r="I163" i="14" a="1"/>
  <c r="I163" i="14" s="1"/>
  <c r="H163" i="14" a="1"/>
  <c r="H163" i="14" s="1"/>
  <c r="G163" i="14" a="1"/>
  <c r="G163" i="14" s="1"/>
  <c r="M162" i="14" a="1"/>
  <c r="M162" i="14" s="1"/>
  <c r="L162" i="14" a="1"/>
  <c r="L162" i="14" s="1"/>
  <c r="K162" i="14" a="1"/>
  <c r="K162" i="14" s="1"/>
  <c r="J162" i="14" a="1"/>
  <c r="J162" i="14" s="1"/>
  <c r="I162" i="14" a="1"/>
  <c r="I162" i="14" s="1"/>
  <c r="H162" i="14" a="1"/>
  <c r="H162" i="14" s="1"/>
  <c r="G162" i="14" a="1"/>
  <c r="G162" i="14" s="1"/>
  <c r="M161" i="14" a="1"/>
  <c r="M161" i="14" s="1"/>
  <c r="L161" i="14" a="1"/>
  <c r="L161" i="14" s="1"/>
  <c r="K161" i="14" a="1"/>
  <c r="K161" i="14" s="1"/>
  <c r="J161" i="14" a="1"/>
  <c r="J161" i="14" s="1"/>
  <c r="I161" i="14" a="1"/>
  <c r="I161" i="14" s="1"/>
  <c r="H161" i="14" a="1"/>
  <c r="H161" i="14" s="1"/>
  <c r="G161" i="14" a="1"/>
  <c r="G161" i="14" s="1"/>
  <c r="M160" i="14" a="1"/>
  <c r="M160" i="14" s="1"/>
  <c r="L160" i="14" a="1"/>
  <c r="L160" i="14" s="1"/>
  <c r="K160" i="14" a="1"/>
  <c r="K160" i="14" s="1"/>
  <c r="J160" i="14" a="1"/>
  <c r="J160" i="14" s="1"/>
  <c r="I160" i="14" a="1"/>
  <c r="I160" i="14" s="1"/>
  <c r="H160" i="14" a="1"/>
  <c r="H160" i="14" s="1"/>
  <c r="G160" i="14" a="1"/>
  <c r="G160" i="14" s="1"/>
  <c r="M159" i="14" a="1"/>
  <c r="M159" i="14" s="1"/>
  <c r="L159" i="14" a="1"/>
  <c r="L159" i="14" s="1"/>
  <c r="K159" i="14" a="1"/>
  <c r="K159" i="14" s="1"/>
  <c r="J159" i="14" a="1"/>
  <c r="J159" i="14" s="1"/>
  <c r="I159" i="14" a="1"/>
  <c r="I159" i="14" s="1"/>
  <c r="H159" i="14" a="1"/>
  <c r="H159" i="14" s="1"/>
  <c r="G159" i="14" a="1"/>
  <c r="G159" i="14" s="1"/>
  <c r="M158" i="14" a="1"/>
  <c r="M158" i="14" s="1"/>
  <c r="L158" i="14" a="1"/>
  <c r="L158" i="14" s="1"/>
  <c r="K158" i="14" a="1"/>
  <c r="K158" i="14" s="1"/>
  <c r="J158" i="14" a="1"/>
  <c r="J158" i="14" s="1"/>
  <c r="I158" i="14" a="1"/>
  <c r="I158" i="14" s="1"/>
  <c r="H158" i="14" a="1"/>
  <c r="H158" i="14" s="1"/>
  <c r="G158" i="14" a="1"/>
  <c r="G158" i="14" s="1"/>
  <c r="M157" i="14" a="1"/>
  <c r="M157" i="14" s="1"/>
  <c r="L157" i="14" a="1"/>
  <c r="L157" i="14" s="1"/>
  <c r="K157" i="14" a="1"/>
  <c r="K157" i="14" s="1"/>
  <c r="J157" i="14" a="1"/>
  <c r="J157" i="14" s="1"/>
  <c r="I157" i="14" a="1"/>
  <c r="I157" i="14" s="1"/>
  <c r="H157" i="14" a="1"/>
  <c r="H157" i="14" s="1"/>
  <c r="G157" i="14" a="1"/>
  <c r="G157" i="14" s="1"/>
  <c r="M156" i="14" a="1"/>
  <c r="M156" i="14" s="1"/>
  <c r="L156" i="14" a="1"/>
  <c r="L156" i="14" s="1"/>
  <c r="K156" i="14" a="1"/>
  <c r="K156" i="14" s="1"/>
  <c r="J156" i="14" a="1"/>
  <c r="J156" i="14" s="1"/>
  <c r="I156" i="14" a="1"/>
  <c r="I156" i="14" s="1"/>
  <c r="H156" i="14" a="1"/>
  <c r="H156" i="14" s="1"/>
  <c r="G156" i="14" a="1"/>
  <c r="G156" i="14" s="1"/>
  <c r="M155" i="14" a="1"/>
  <c r="M155" i="14" s="1"/>
  <c r="L155" i="14" a="1"/>
  <c r="L155" i="14" s="1"/>
  <c r="K155" i="14" a="1"/>
  <c r="K155" i="14" s="1"/>
  <c r="J155" i="14" a="1"/>
  <c r="J155" i="14" s="1"/>
  <c r="I155" i="14" a="1"/>
  <c r="I155" i="14" s="1"/>
  <c r="H155" i="14" a="1"/>
  <c r="H155" i="14" s="1"/>
  <c r="G155" i="14" a="1"/>
  <c r="G155" i="14" s="1"/>
  <c r="M154" i="14" a="1"/>
  <c r="M154" i="14" s="1"/>
  <c r="L154" i="14" a="1"/>
  <c r="L154" i="14" s="1"/>
  <c r="K154" i="14" a="1"/>
  <c r="K154" i="14" s="1"/>
  <c r="J154" i="14" a="1"/>
  <c r="J154" i="14" s="1"/>
  <c r="I154" i="14" a="1"/>
  <c r="I154" i="14" s="1"/>
  <c r="H154" i="14" a="1"/>
  <c r="H154" i="14" s="1"/>
  <c r="G154" i="14" a="1"/>
  <c r="G154" i="14" s="1"/>
  <c r="M153" i="14" a="1"/>
  <c r="M153" i="14" s="1"/>
  <c r="L153" i="14" a="1"/>
  <c r="L153" i="14" s="1"/>
  <c r="K153" i="14" a="1"/>
  <c r="K153" i="14" s="1"/>
  <c r="J153" i="14" a="1"/>
  <c r="J153" i="14" s="1"/>
  <c r="I153" i="14" a="1"/>
  <c r="I153" i="14" s="1"/>
  <c r="H153" i="14" a="1"/>
  <c r="H153" i="14" s="1"/>
  <c r="G153" i="14" a="1"/>
  <c r="G153" i="14" s="1"/>
  <c r="M152" i="14" a="1"/>
  <c r="M152" i="14" s="1"/>
  <c r="L152" i="14" a="1"/>
  <c r="L152" i="14" s="1"/>
  <c r="K152" i="14" a="1"/>
  <c r="K152" i="14" s="1"/>
  <c r="J152" i="14" a="1"/>
  <c r="J152" i="14" s="1"/>
  <c r="I152" i="14" a="1"/>
  <c r="I152" i="14" s="1"/>
  <c r="H152" i="14" a="1"/>
  <c r="H152" i="14" s="1"/>
  <c r="G152" i="14" a="1"/>
  <c r="G152" i="14" s="1"/>
  <c r="M151" i="14" a="1"/>
  <c r="M151" i="14" s="1"/>
  <c r="L151" i="14" a="1"/>
  <c r="L151" i="14" s="1"/>
  <c r="K151" i="14" a="1"/>
  <c r="K151" i="14" s="1"/>
  <c r="J151" i="14" a="1"/>
  <c r="J151" i="14" s="1"/>
  <c r="I151" i="14" a="1"/>
  <c r="I151" i="14" s="1"/>
  <c r="H151" i="14" a="1"/>
  <c r="H151" i="14" s="1"/>
  <c r="G151" i="14" a="1"/>
  <c r="G151" i="14" s="1"/>
  <c r="M150" i="14" a="1"/>
  <c r="M150" i="14" s="1"/>
  <c r="L150" i="14" a="1"/>
  <c r="L150" i="14" s="1"/>
  <c r="K150" i="14" a="1"/>
  <c r="K150" i="14" s="1"/>
  <c r="J150" i="14" a="1"/>
  <c r="J150" i="14" s="1"/>
  <c r="I150" i="14" a="1"/>
  <c r="I150" i="14" s="1"/>
  <c r="H150" i="14" a="1"/>
  <c r="H150" i="14" s="1"/>
  <c r="G150" i="14" a="1"/>
  <c r="G150" i="14" s="1"/>
  <c r="M149" i="14" a="1"/>
  <c r="M149" i="14" s="1"/>
  <c r="L149" i="14" a="1"/>
  <c r="L149" i="14" s="1"/>
  <c r="K149" i="14" a="1"/>
  <c r="K149" i="14" s="1"/>
  <c r="J149" i="14" a="1"/>
  <c r="J149" i="14" s="1"/>
  <c r="I149" i="14" a="1"/>
  <c r="I149" i="14" s="1"/>
  <c r="H149" i="14" a="1"/>
  <c r="H149" i="14" s="1"/>
  <c r="G149" i="14" a="1"/>
  <c r="G149" i="14" s="1"/>
  <c r="M148" i="14" a="1"/>
  <c r="M148" i="14" s="1"/>
  <c r="L148" i="14" a="1"/>
  <c r="L148" i="14" s="1"/>
  <c r="K148" i="14" a="1"/>
  <c r="K148" i="14" s="1"/>
  <c r="J148" i="14" a="1"/>
  <c r="J148" i="14" s="1"/>
  <c r="I148" i="14" a="1"/>
  <c r="I148" i="14" s="1"/>
  <c r="H148" i="14" a="1"/>
  <c r="H148" i="14" s="1"/>
  <c r="G148" i="14" a="1"/>
  <c r="G148" i="14" s="1"/>
  <c r="M147" i="14" a="1"/>
  <c r="M147" i="14" s="1"/>
  <c r="L147" i="14" a="1"/>
  <c r="L147" i="14" s="1"/>
  <c r="K147" i="14" a="1"/>
  <c r="K147" i="14" s="1"/>
  <c r="J147" i="14" a="1"/>
  <c r="J147" i="14" s="1"/>
  <c r="I147" i="14" a="1"/>
  <c r="I147" i="14" s="1"/>
  <c r="H147" i="14" a="1"/>
  <c r="H147" i="14" s="1"/>
  <c r="G147" i="14" a="1"/>
  <c r="G147" i="14" s="1"/>
  <c r="M146" i="14" a="1"/>
  <c r="M146" i="14" s="1"/>
  <c r="L146" i="14" a="1"/>
  <c r="L146" i="14" s="1"/>
  <c r="K146" i="14" a="1"/>
  <c r="K146" i="14" s="1"/>
  <c r="J146" i="14" a="1"/>
  <c r="J146" i="14" s="1"/>
  <c r="I146" i="14" a="1"/>
  <c r="I146" i="14" s="1"/>
  <c r="H146" i="14" a="1"/>
  <c r="H146" i="14" s="1"/>
  <c r="G146" i="14" a="1"/>
  <c r="G146" i="14" s="1"/>
  <c r="M145" i="14" a="1"/>
  <c r="M145" i="14" s="1"/>
  <c r="L145" i="14" a="1"/>
  <c r="L145" i="14" s="1"/>
  <c r="K145" i="14" a="1"/>
  <c r="K145" i="14" s="1"/>
  <c r="J145" i="14" a="1"/>
  <c r="J145" i="14" s="1"/>
  <c r="I145" i="14" a="1"/>
  <c r="I145" i="14" s="1"/>
  <c r="H145" i="14" a="1"/>
  <c r="H145" i="14" s="1"/>
  <c r="G145" i="14" a="1"/>
  <c r="G145" i="14" s="1"/>
  <c r="M144" i="14" a="1"/>
  <c r="M144" i="14" s="1"/>
  <c r="L144" i="14" a="1"/>
  <c r="L144" i="14" s="1"/>
  <c r="K144" i="14" a="1"/>
  <c r="K144" i="14" s="1"/>
  <c r="J144" i="14" a="1"/>
  <c r="J144" i="14" s="1"/>
  <c r="I144" i="14" a="1"/>
  <c r="I144" i="14" s="1"/>
  <c r="H144" i="14" a="1"/>
  <c r="H144" i="14" s="1"/>
  <c r="G144" i="14" a="1"/>
  <c r="G144" i="14" s="1"/>
  <c r="M143" i="14" a="1"/>
  <c r="M143" i="14" s="1"/>
  <c r="L143" i="14" a="1"/>
  <c r="L143" i="14" s="1"/>
  <c r="K143" i="14" a="1"/>
  <c r="K143" i="14" s="1"/>
  <c r="J143" i="14" a="1"/>
  <c r="J143" i="14" s="1"/>
  <c r="I143" i="14" a="1"/>
  <c r="I143" i="14" s="1"/>
  <c r="H143" i="14" a="1"/>
  <c r="H143" i="14" s="1"/>
  <c r="G143" i="14" a="1"/>
  <c r="G143" i="14" s="1"/>
  <c r="M142" i="14" a="1"/>
  <c r="M142" i="14" s="1"/>
  <c r="L142" i="14" a="1"/>
  <c r="L142" i="14" s="1"/>
  <c r="K142" i="14" a="1"/>
  <c r="K142" i="14" s="1"/>
  <c r="J142" i="14" a="1"/>
  <c r="J142" i="14" s="1"/>
  <c r="I142" i="14" a="1"/>
  <c r="I142" i="14" s="1"/>
  <c r="H142" i="14" a="1"/>
  <c r="H142" i="14" s="1"/>
  <c r="G142" i="14" a="1"/>
  <c r="G142" i="14" s="1"/>
  <c r="M141" i="14" a="1"/>
  <c r="M141" i="14" s="1"/>
  <c r="L141" i="14" a="1"/>
  <c r="L141" i="14" s="1"/>
  <c r="K141" i="14" a="1"/>
  <c r="K141" i="14" s="1"/>
  <c r="J141" i="14" a="1"/>
  <c r="J141" i="14" s="1"/>
  <c r="I141" i="14" a="1"/>
  <c r="I141" i="14" s="1"/>
  <c r="H141" i="14" a="1"/>
  <c r="H141" i="14" s="1"/>
  <c r="G141" i="14" a="1"/>
  <c r="G141" i="14" s="1"/>
  <c r="M140" i="14" a="1"/>
  <c r="M140" i="14" s="1"/>
  <c r="L140" i="14" a="1"/>
  <c r="L140" i="14" s="1"/>
  <c r="K140" i="14" a="1"/>
  <c r="K140" i="14" s="1"/>
  <c r="J140" i="14" a="1"/>
  <c r="J140" i="14" s="1"/>
  <c r="I140" i="14" a="1"/>
  <c r="I140" i="14" s="1"/>
  <c r="H140" i="14" a="1"/>
  <c r="H140" i="14" s="1"/>
  <c r="G140" i="14" a="1"/>
  <c r="G140" i="14" s="1"/>
  <c r="M139" i="14" a="1"/>
  <c r="M139" i="14" s="1"/>
  <c r="L139" i="14" a="1"/>
  <c r="L139" i="14" s="1"/>
  <c r="K139" i="14" a="1"/>
  <c r="K139" i="14" s="1"/>
  <c r="J139" i="14" a="1"/>
  <c r="J139" i="14" s="1"/>
  <c r="I139" i="14" a="1"/>
  <c r="I139" i="14" s="1"/>
  <c r="H139" i="14" a="1"/>
  <c r="H139" i="14" s="1"/>
  <c r="G139" i="14" a="1"/>
  <c r="G139" i="14" s="1"/>
  <c r="M138" i="14" a="1"/>
  <c r="M138" i="14" s="1"/>
  <c r="L138" i="14" a="1"/>
  <c r="L138" i="14" s="1"/>
  <c r="K138" i="14" a="1"/>
  <c r="K138" i="14" s="1"/>
  <c r="J138" i="14" a="1"/>
  <c r="J138" i="14" s="1"/>
  <c r="I138" i="14" a="1"/>
  <c r="I138" i="14" s="1"/>
  <c r="H138" i="14" a="1"/>
  <c r="H138" i="14" s="1"/>
  <c r="G138" i="14" a="1"/>
  <c r="G138" i="14" s="1"/>
  <c r="M137" i="14" a="1"/>
  <c r="M137" i="14" s="1"/>
  <c r="M136" i="14" a="1"/>
  <c r="M136" i="14" s="1"/>
  <c r="L136" i="14" a="1"/>
  <c r="L136" i="14" s="1"/>
  <c r="K136" i="14" a="1"/>
  <c r="K136" i="14" s="1"/>
  <c r="J136" i="14" a="1"/>
  <c r="J136" i="14" s="1"/>
  <c r="I136" i="14" a="1"/>
  <c r="I136" i="14" s="1"/>
  <c r="H136" i="14" a="1"/>
  <c r="H136" i="14" s="1"/>
  <c r="G136" i="14" a="1"/>
  <c r="G136" i="14" s="1"/>
  <c r="M135" i="14" a="1"/>
  <c r="M135" i="14" s="1"/>
  <c r="L135" i="14" a="1"/>
  <c r="L135" i="14" s="1"/>
  <c r="K135" i="14" a="1"/>
  <c r="K135" i="14" s="1"/>
  <c r="J135" i="14" a="1"/>
  <c r="J135" i="14" s="1"/>
  <c r="I135" i="14" a="1"/>
  <c r="I135" i="14" s="1"/>
  <c r="H135" i="14" a="1"/>
  <c r="H135" i="14" s="1"/>
  <c r="G135" i="14" a="1"/>
  <c r="G135" i="14" s="1"/>
  <c r="M134" i="14" a="1"/>
  <c r="M134" i="14" s="1"/>
  <c r="L134" i="14" a="1"/>
  <c r="L134" i="14" s="1"/>
  <c r="K134" i="14" a="1"/>
  <c r="K134" i="14" s="1"/>
  <c r="J134" i="14" a="1"/>
  <c r="J134" i="14" s="1"/>
  <c r="I134" i="14" a="1"/>
  <c r="I134" i="14" s="1"/>
  <c r="H134" i="14" a="1"/>
  <c r="H134" i="14" s="1"/>
  <c r="G134" i="14" a="1"/>
  <c r="G134" i="14" s="1"/>
  <c r="M133" i="14" a="1"/>
  <c r="M133" i="14" s="1"/>
  <c r="L133" i="14" a="1"/>
  <c r="L133" i="14" s="1"/>
  <c r="K133" i="14" a="1"/>
  <c r="K133" i="14" s="1"/>
  <c r="J133" i="14" a="1"/>
  <c r="J133" i="14" s="1"/>
  <c r="I133" i="14" a="1"/>
  <c r="I133" i="14" s="1"/>
  <c r="H133" i="14" a="1"/>
  <c r="H133" i="14" s="1"/>
  <c r="G133" i="14" a="1"/>
  <c r="G133" i="14" s="1"/>
  <c r="M132" i="14" a="1"/>
  <c r="M132" i="14" s="1"/>
  <c r="L132" i="14" a="1"/>
  <c r="L132" i="14" s="1"/>
  <c r="K132" i="14" a="1"/>
  <c r="K132" i="14" s="1"/>
  <c r="J132" i="14" a="1"/>
  <c r="J132" i="14" s="1"/>
  <c r="I132" i="14" a="1"/>
  <c r="I132" i="14" s="1"/>
  <c r="H132" i="14" a="1"/>
  <c r="H132" i="14" s="1"/>
  <c r="G132" i="14" a="1"/>
  <c r="G132" i="14" s="1"/>
  <c r="M131" i="14" a="1"/>
  <c r="M131" i="14" s="1"/>
  <c r="L131" i="14" a="1"/>
  <c r="L131" i="14" s="1"/>
  <c r="K131" i="14" a="1"/>
  <c r="K131" i="14" s="1"/>
  <c r="J131" i="14" a="1"/>
  <c r="J131" i="14" s="1"/>
  <c r="I131" i="14" a="1"/>
  <c r="I131" i="14" s="1"/>
  <c r="H131" i="14" a="1"/>
  <c r="H131" i="14" s="1"/>
  <c r="G131" i="14" a="1"/>
  <c r="G131" i="14" s="1"/>
  <c r="M130" i="14" a="1"/>
  <c r="M130" i="14" s="1"/>
  <c r="L130" i="14" a="1"/>
  <c r="L130" i="14" s="1"/>
  <c r="K130" i="14" a="1"/>
  <c r="K130" i="14" s="1"/>
  <c r="J130" i="14" a="1"/>
  <c r="J130" i="14" s="1"/>
  <c r="I130" i="14" a="1"/>
  <c r="I130" i="14" s="1"/>
  <c r="H130" i="14" a="1"/>
  <c r="H130" i="14" s="1"/>
  <c r="G130" i="14" a="1"/>
  <c r="G130" i="14" s="1"/>
  <c r="M129" i="14" a="1"/>
  <c r="M129" i="14" s="1"/>
  <c r="L129" i="14" a="1"/>
  <c r="L129" i="14" s="1"/>
  <c r="K129" i="14" a="1"/>
  <c r="K129" i="14" s="1"/>
  <c r="J129" i="14" a="1"/>
  <c r="J129" i="14" s="1"/>
  <c r="I129" i="14" a="1"/>
  <c r="I129" i="14" s="1"/>
  <c r="H129" i="14" a="1"/>
  <c r="H129" i="14" s="1"/>
  <c r="G129" i="14" a="1"/>
  <c r="G129" i="14" s="1"/>
  <c r="M128" i="14" a="1"/>
  <c r="M128" i="14" s="1"/>
  <c r="L128" i="14" a="1"/>
  <c r="L128" i="14" s="1"/>
  <c r="K128" i="14" a="1"/>
  <c r="K128" i="14" s="1"/>
  <c r="J128" i="14" a="1"/>
  <c r="J128" i="14" s="1"/>
  <c r="I128" i="14" a="1"/>
  <c r="I128" i="14" s="1"/>
  <c r="H128" i="14" a="1"/>
  <c r="H128" i="14" s="1"/>
  <c r="G128" i="14" a="1"/>
  <c r="G128" i="14" s="1"/>
  <c r="M127" i="14" a="1"/>
  <c r="M127" i="14" s="1"/>
  <c r="L127" i="14" a="1"/>
  <c r="L127" i="14" s="1"/>
  <c r="K127" i="14" a="1"/>
  <c r="K127" i="14" s="1"/>
  <c r="J127" i="14" a="1"/>
  <c r="J127" i="14" s="1"/>
  <c r="I127" i="14" a="1"/>
  <c r="I127" i="14" s="1"/>
  <c r="H127" i="14" a="1"/>
  <c r="H127" i="14" s="1"/>
  <c r="G127" i="14" a="1"/>
  <c r="G127" i="14" s="1"/>
  <c r="M126" i="14" a="1"/>
  <c r="M126" i="14" s="1"/>
  <c r="L126" i="14" a="1"/>
  <c r="L126" i="14" s="1"/>
  <c r="K126" i="14" a="1"/>
  <c r="K126" i="14" s="1"/>
  <c r="J126" i="14" a="1"/>
  <c r="J126" i="14" s="1"/>
  <c r="I126" i="14" a="1"/>
  <c r="I126" i="14" s="1"/>
  <c r="H126" i="14" a="1"/>
  <c r="H126" i="14" s="1"/>
  <c r="G126" i="14" a="1"/>
  <c r="G126" i="14" s="1"/>
  <c r="M125" i="14" a="1"/>
  <c r="M125" i="14" s="1"/>
  <c r="L125" i="14" a="1"/>
  <c r="L125" i="14" s="1"/>
  <c r="K125" i="14" a="1"/>
  <c r="K125" i="14" s="1"/>
  <c r="J125" i="14" a="1"/>
  <c r="J125" i="14" s="1"/>
  <c r="I125" i="14" a="1"/>
  <c r="I125" i="14" s="1"/>
  <c r="H125" i="14" a="1"/>
  <c r="H125" i="14" s="1"/>
  <c r="G125" i="14" a="1"/>
  <c r="G125" i="14" s="1"/>
  <c r="M124" i="14" a="1"/>
  <c r="M124" i="14" s="1"/>
  <c r="L124" i="14" a="1"/>
  <c r="L124" i="14" s="1"/>
  <c r="K124" i="14" a="1"/>
  <c r="K124" i="14" s="1"/>
  <c r="J124" i="14" a="1"/>
  <c r="J124" i="14" s="1"/>
  <c r="I124" i="14" a="1"/>
  <c r="I124" i="14" s="1"/>
  <c r="H124" i="14" a="1"/>
  <c r="H124" i="14" s="1"/>
  <c r="G124" i="14" a="1"/>
  <c r="G124" i="14" s="1"/>
  <c r="M123" i="14" a="1"/>
  <c r="M123" i="14" s="1"/>
  <c r="L123" i="14" a="1"/>
  <c r="L123" i="14" s="1"/>
  <c r="K123" i="14" a="1"/>
  <c r="K123" i="14" s="1"/>
  <c r="J123" i="14" a="1"/>
  <c r="J123" i="14" s="1"/>
  <c r="I123" i="14" a="1"/>
  <c r="I123" i="14" s="1"/>
  <c r="H123" i="14" a="1"/>
  <c r="H123" i="14" s="1"/>
  <c r="G123" i="14" a="1"/>
  <c r="G123" i="14" s="1"/>
  <c r="M122" i="14" a="1"/>
  <c r="M122" i="14" s="1"/>
  <c r="L122" i="14" a="1"/>
  <c r="L122" i="14" s="1"/>
  <c r="K122" i="14" a="1"/>
  <c r="K122" i="14" s="1"/>
  <c r="J122" i="14" a="1"/>
  <c r="J122" i="14" s="1"/>
  <c r="I122" i="14" a="1"/>
  <c r="I122" i="14" s="1"/>
  <c r="H122" i="14" a="1"/>
  <c r="H122" i="14" s="1"/>
  <c r="G122" i="14" a="1"/>
  <c r="G122" i="14" s="1"/>
  <c r="M121" i="14" a="1"/>
  <c r="M121" i="14" s="1"/>
  <c r="L121" i="14" a="1"/>
  <c r="L121" i="14" s="1"/>
  <c r="K121" i="14" a="1"/>
  <c r="K121" i="14" s="1"/>
  <c r="J121" i="14" a="1"/>
  <c r="J121" i="14" s="1"/>
  <c r="I121" i="14" a="1"/>
  <c r="I121" i="14" s="1"/>
  <c r="H121" i="14" a="1"/>
  <c r="H121" i="14" s="1"/>
  <c r="G121" i="14" a="1"/>
  <c r="G121" i="14" s="1"/>
  <c r="M120" i="14" a="1"/>
  <c r="M120" i="14" s="1"/>
  <c r="L120" i="14" a="1"/>
  <c r="L120" i="14" s="1"/>
  <c r="K120" i="14" a="1"/>
  <c r="K120" i="14" s="1"/>
  <c r="J120" i="14" a="1"/>
  <c r="J120" i="14" s="1"/>
  <c r="I120" i="14" a="1"/>
  <c r="I120" i="14" s="1"/>
  <c r="H120" i="14" a="1"/>
  <c r="H120" i="14" s="1"/>
  <c r="G120" i="14" a="1"/>
  <c r="G120" i="14" s="1"/>
  <c r="M119" i="14" a="1"/>
  <c r="M119" i="14" s="1"/>
  <c r="L119" i="14" a="1"/>
  <c r="L119" i="14" s="1"/>
  <c r="K119" i="14" a="1"/>
  <c r="K119" i="14" s="1"/>
  <c r="J119" i="14" a="1"/>
  <c r="J119" i="14" s="1"/>
  <c r="I119" i="14" a="1"/>
  <c r="I119" i="14" s="1"/>
  <c r="H119" i="14" a="1"/>
  <c r="H119" i="14" s="1"/>
  <c r="G119" i="14" a="1"/>
  <c r="G119" i="14" s="1"/>
  <c r="M118" i="14" a="1"/>
  <c r="M118" i="14" s="1"/>
  <c r="L118" i="14" a="1"/>
  <c r="L118" i="14" s="1"/>
  <c r="K118" i="14" a="1"/>
  <c r="K118" i="14" s="1"/>
  <c r="J118" i="14" a="1"/>
  <c r="J118" i="14" s="1"/>
  <c r="I118" i="14" a="1"/>
  <c r="I118" i="14" s="1"/>
  <c r="H118" i="14" a="1"/>
  <c r="H118" i="14" s="1"/>
  <c r="G118" i="14" a="1"/>
  <c r="G118" i="14" s="1"/>
  <c r="M117" i="14" a="1"/>
  <c r="M117" i="14" s="1"/>
  <c r="L117" i="14" a="1"/>
  <c r="L117" i="14" s="1"/>
  <c r="K117" i="14" a="1"/>
  <c r="K117" i="14" s="1"/>
  <c r="J117" i="14" a="1"/>
  <c r="J117" i="14" s="1"/>
  <c r="I117" i="14" a="1"/>
  <c r="I117" i="14" s="1"/>
  <c r="H117" i="14" a="1"/>
  <c r="H117" i="14" s="1"/>
  <c r="G117" i="14" a="1"/>
  <c r="G117" i="14" s="1"/>
  <c r="M116" i="14" a="1"/>
  <c r="M116" i="14" s="1"/>
  <c r="L116" i="14" a="1"/>
  <c r="L116" i="14" s="1"/>
  <c r="K116" i="14" a="1"/>
  <c r="K116" i="14" s="1"/>
  <c r="J116" i="14" a="1"/>
  <c r="J116" i="14" s="1"/>
  <c r="I116" i="14" a="1"/>
  <c r="I116" i="14" s="1"/>
  <c r="H116" i="14" a="1"/>
  <c r="H116" i="14" s="1"/>
  <c r="G116" i="14" a="1"/>
  <c r="G116" i="14" s="1"/>
  <c r="M115" i="14" a="1"/>
  <c r="M115" i="14" s="1"/>
  <c r="L115" i="14" a="1"/>
  <c r="L115" i="14" s="1"/>
  <c r="K115" i="14" a="1"/>
  <c r="K115" i="14" s="1"/>
  <c r="J115" i="14" a="1"/>
  <c r="J115" i="14" s="1"/>
  <c r="I115" i="14" a="1"/>
  <c r="I115" i="14" s="1"/>
  <c r="H115" i="14" a="1"/>
  <c r="H115" i="14" s="1"/>
  <c r="G115" i="14" a="1"/>
  <c r="G115" i="14" s="1"/>
  <c r="M114" i="14" a="1"/>
  <c r="M114" i="14" s="1"/>
  <c r="L114" i="14" a="1"/>
  <c r="L114" i="14" s="1"/>
  <c r="K114" i="14" a="1"/>
  <c r="K114" i="14" s="1"/>
  <c r="J114" i="14" a="1"/>
  <c r="J114" i="14" s="1"/>
  <c r="I114" i="14" a="1"/>
  <c r="I114" i="14" s="1"/>
  <c r="H114" i="14" a="1"/>
  <c r="H114" i="14" s="1"/>
  <c r="G114" i="14" a="1"/>
  <c r="G114" i="14" s="1"/>
  <c r="M113" i="14" a="1"/>
  <c r="M113" i="14" s="1"/>
  <c r="L113" i="14" a="1"/>
  <c r="L113" i="14" s="1"/>
  <c r="K113" i="14" a="1"/>
  <c r="K113" i="14" s="1"/>
  <c r="J113" i="14" a="1"/>
  <c r="J113" i="14" s="1"/>
  <c r="I113" i="14" a="1"/>
  <c r="I113" i="14" s="1"/>
  <c r="H113" i="14" a="1"/>
  <c r="H113" i="14" s="1"/>
  <c r="G113" i="14" a="1"/>
  <c r="G113" i="14" s="1"/>
  <c r="M112" i="14" a="1"/>
  <c r="M112" i="14" s="1"/>
  <c r="L112" i="14" a="1"/>
  <c r="L112" i="14" s="1"/>
  <c r="K112" i="14" a="1"/>
  <c r="K112" i="14" s="1"/>
  <c r="J112" i="14" a="1"/>
  <c r="J112" i="14" s="1"/>
  <c r="I112" i="14" a="1"/>
  <c r="I112" i="14" s="1"/>
  <c r="H112" i="14" a="1"/>
  <c r="H112" i="14" s="1"/>
  <c r="G112" i="14" a="1"/>
  <c r="G112" i="14" s="1"/>
  <c r="M111" i="14" a="1"/>
  <c r="M111" i="14" s="1"/>
  <c r="L111" i="14" a="1"/>
  <c r="L111" i="14" s="1"/>
  <c r="K111" i="14" a="1"/>
  <c r="K111" i="14" s="1"/>
  <c r="J111" i="14" a="1"/>
  <c r="J111" i="14" s="1"/>
  <c r="I111" i="14" a="1"/>
  <c r="I111" i="14" s="1"/>
  <c r="H111" i="14" a="1"/>
  <c r="H111" i="14" s="1"/>
  <c r="G111" i="14" a="1"/>
  <c r="G111" i="14" s="1"/>
  <c r="M110" i="14" a="1"/>
  <c r="M110" i="14" s="1"/>
  <c r="L110" i="14" a="1"/>
  <c r="L110" i="14" s="1"/>
  <c r="K110" i="14" a="1"/>
  <c r="K110" i="14" s="1"/>
  <c r="J110" i="14" a="1"/>
  <c r="J110" i="14" s="1"/>
  <c r="I110" i="14" a="1"/>
  <c r="I110" i="14" s="1"/>
  <c r="H110" i="14" a="1"/>
  <c r="H110" i="14" s="1"/>
  <c r="G110" i="14" a="1"/>
  <c r="G110" i="14" s="1"/>
  <c r="M109" i="14" a="1"/>
  <c r="M109" i="14" s="1"/>
  <c r="L109" i="14" a="1"/>
  <c r="L109" i="14" s="1"/>
  <c r="K109" i="14" a="1"/>
  <c r="K109" i="14" s="1"/>
  <c r="J109" i="14" a="1"/>
  <c r="J109" i="14" s="1"/>
  <c r="I109" i="14" a="1"/>
  <c r="I109" i="14" s="1"/>
  <c r="H109" i="14" a="1"/>
  <c r="H109" i="14" s="1"/>
  <c r="G109" i="14" a="1"/>
  <c r="G109" i="14" s="1"/>
  <c r="M108" i="14" a="1"/>
  <c r="M108" i="14" s="1"/>
  <c r="L108" i="14" a="1"/>
  <c r="L108" i="14" s="1"/>
  <c r="K108" i="14" a="1"/>
  <c r="K108" i="14" s="1"/>
  <c r="J108" i="14" a="1"/>
  <c r="J108" i="14" s="1"/>
  <c r="I108" i="14" a="1"/>
  <c r="I108" i="14" s="1"/>
  <c r="H108" i="14" a="1"/>
  <c r="H108" i="14" s="1"/>
  <c r="G108" i="14" a="1"/>
  <c r="G108" i="14" s="1"/>
  <c r="M107" i="14" a="1"/>
  <c r="M107" i="14" s="1"/>
  <c r="L107" i="14" a="1"/>
  <c r="L107" i="14" s="1"/>
  <c r="K107" i="14" a="1"/>
  <c r="K107" i="14" s="1"/>
  <c r="J107" i="14" a="1"/>
  <c r="J107" i="14" s="1"/>
  <c r="I107" i="14" a="1"/>
  <c r="I107" i="14" s="1"/>
  <c r="H107" i="14" a="1"/>
  <c r="H107" i="14" s="1"/>
  <c r="G107" i="14" a="1"/>
  <c r="G107" i="14" s="1"/>
  <c r="M106" i="14" a="1"/>
  <c r="M106" i="14" s="1"/>
  <c r="L106" i="14" a="1"/>
  <c r="L106" i="14" s="1"/>
  <c r="K106" i="14" a="1"/>
  <c r="K106" i="14" s="1"/>
  <c r="J106" i="14" a="1"/>
  <c r="J106" i="14" s="1"/>
  <c r="I106" i="14" a="1"/>
  <c r="I106" i="14" s="1"/>
  <c r="H106" i="14" a="1"/>
  <c r="H106" i="14" s="1"/>
  <c r="G106" i="14" a="1"/>
  <c r="G106" i="14" s="1"/>
  <c r="M105" i="14" a="1"/>
  <c r="M105" i="14" s="1"/>
  <c r="L105" i="14" a="1"/>
  <c r="L105" i="14" s="1"/>
  <c r="K105" i="14" a="1"/>
  <c r="K105" i="14" s="1"/>
  <c r="J105" i="14" a="1"/>
  <c r="J105" i="14" s="1"/>
  <c r="I105" i="14" a="1"/>
  <c r="I105" i="14" s="1"/>
  <c r="H105" i="14" a="1"/>
  <c r="H105" i="14" s="1"/>
  <c r="G105" i="14" a="1"/>
  <c r="G105" i="14" s="1"/>
  <c r="M104" i="14" a="1"/>
  <c r="M104" i="14" s="1"/>
  <c r="L104" i="14" a="1"/>
  <c r="L104" i="14" s="1"/>
  <c r="K104" i="14" a="1"/>
  <c r="K104" i="14" s="1"/>
  <c r="J104" i="14" a="1"/>
  <c r="J104" i="14" s="1"/>
  <c r="I104" i="14" a="1"/>
  <c r="I104" i="14" s="1"/>
  <c r="H104" i="14" a="1"/>
  <c r="H104" i="14" s="1"/>
  <c r="G104" i="14" a="1"/>
  <c r="G104" i="14" s="1"/>
  <c r="M103" i="14" a="1"/>
  <c r="M103" i="14" s="1"/>
  <c r="L103" i="14" a="1"/>
  <c r="L103" i="14" s="1"/>
  <c r="K103" i="14" a="1"/>
  <c r="K103" i="14" s="1"/>
  <c r="J103" i="14" a="1"/>
  <c r="J103" i="14" s="1"/>
  <c r="I103" i="14" a="1"/>
  <c r="I103" i="14" s="1"/>
  <c r="H103" i="14" a="1"/>
  <c r="H103" i="14" s="1"/>
  <c r="G103" i="14" a="1"/>
  <c r="G103" i="14" s="1"/>
  <c r="M102" i="14" a="1"/>
  <c r="M102" i="14" s="1"/>
  <c r="L102" i="14" a="1"/>
  <c r="L102" i="14" s="1"/>
  <c r="K102" i="14" a="1"/>
  <c r="K102" i="14" s="1"/>
  <c r="J102" i="14" a="1"/>
  <c r="J102" i="14" s="1"/>
  <c r="I102" i="14" a="1"/>
  <c r="I102" i="14" s="1"/>
  <c r="H102" i="14" a="1"/>
  <c r="H102" i="14" s="1"/>
  <c r="G102" i="14" a="1"/>
  <c r="G102" i="14" s="1"/>
  <c r="M101" i="14" a="1"/>
  <c r="M101" i="14" s="1"/>
  <c r="L101" i="14" a="1"/>
  <c r="L101" i="14" s="1"/>
  <c r="K101" i="14" a="1"/>
  <c r="K101" i="14" s="1"/>
  <c r="J101" i="14" a="1"/>
  <c r="J101" i="14" s="1"/>
  <c r="I101" i="14" a="1"/>
  <c r="I101" i="14" s="1"/>
  <c r="H101" i="14" a="1"/>
  <c r="H101" i="14" s="1"/>
  <c r="G101" i="14" a="1"/>
  <c r="G101" i="14" s="1"/>
  <c r="M100" i="14" a="1"/>
  <c r="M100" i="14" s="1"/>
  <c r="L100" i="14" a="1"/>
  <c r="L100" i="14" s="1"/>
  <c r="K100" i="14" a="1"/>
  <c r="K100" i="14" s="1"/>
  <c r="J100" i="14" a="1"/>
  <c r="J100" i="14" s="1"/>
  <c r="I100" i="14" a="1"/>
  <c r="I100" i="14" s="1"/>
  <c r="H100" i="14" a="1"/>
  <c r="H100" i="14" s="1"/>
  <c r="G100" i="14" a="1"/>
  <c r="G100" i="14" s="1"/>
  <c r="M99" i="14" a="1"/>
  <c r="M99" i="14" s="1"/>
  <c r="L99" i="14" a="1"/>
  <c r="L99" i="14" s="1"/>
  <c r="K99" i="14" a="1"/>
  <c r="K99" i="14" s="1"/>
  <c r="J99" i="14" a="1"/>
  <c r="J99" i="14" s="1"/>
  <c r="I99" i="14" a="1"/>
  <c r="I99" i="14" s="1"/>
  <c r="H99" i="14" a="1"/>
  <c r="H99" i="14" s="1"/>
  <c r="G99" i="14" a="1"/>
  <c r="G99" i="14" s="1"/>
  <c r="M98" i="14" a="1"/>
  <c r="M98" i="14" s="1"/>
  <c r="L98" i="14" a="1"/>
  <c r="L98" i="14" s="1"/>
  <c r="K98" i="14" a="1"/>
  <c r="K98" i="14" s="1"/>
  <c r="J98" i="14" a="1"/>
  <c r="J98" i="14" s="1"/>
  <c r="I98" i="14" a="1"/>
  <c r="I98" i="14" s="1"/>
  <c r="H98" i="14" a="1"/>
  <c r="H98" i="14" s="1"/>
  <c r="G98" i="14" a="1"/>
  <c r="G98" i="14" s="1"/>
  <c r="M97" i="14" a="1"/>
  <c r="M97" i="14" s="1"/>
  <c r="L97" i="14" a="1"/>
  <c r="L97" i="14" s="1"/>
  <c r="K97" i="14" a="1"/>
  <c r="K97" i="14" s="1"/>
  <c r="J97" i="14" a="1"/>
  <c r="J97" i="14" s="1"/>
  <c r="I97" i="14" a="1"/>
  <c r="I97" i="14" s="1"/>
  <c r="H97" i="14" a="1"/>
  <c r="H97" i="14" s="1"/>
  <c r="G97" i="14" a="1"/>
  <c r="G97" i="14" s="1"/>
  <c r="M96" i="14" a="1"/>
  <c r="M96" i="14" s="1"/>
  <c r="L96" i="14" a="1"/>
  <c r="L96" i="14" s="1"/>
  <c r="K96" i="14" a="1"/>
  <c r="K96" i="14" s="1"/>
  <c r="J96" i="14" a="1"/>
  <c r="J96" i="14" s="1"/>
  <c r="I96" i="14" a="1"/>
  <c r="I96" i="14" s="1"/>
  <c r="H96" i="14" a="1"/>
  <c r="H96" i="14" s="1"/>
  <c r="G96" i="14" a="1"/>
  <c r="G96" i="14" s="1"/>
  <c r="M95" i="14" a="1"/>
  <c r="M95" i="14" s="1"/>
  <c r="L95" i="14" a="1"/>
  <c r="L95" i="14" s="1"/>
  <c r="K95" i="14" a="1"/>
  <c r="K95" i="14" s="1"/>
  <c r="J95" i="14" a="1"/>
  <c r="J95" i="14" s="1"/>
  <c r="I95" i="14" a="1"/>
  <c r="I95" i="14" s="1"/>
  <c r="H95" i="14" a="1"/>
  <c r="H95" i="14" s="1"/>
  <c r="G95" i="14" a="1"/>
  <c r="G95" i="14" s="1"/>
  <c r="M94" i="14" a="1"/>
  <c r="M94" i="14" s="1"/>
  <c r="K94" i="14" a="1"/>
  <c r="K94" i="14" s="1"/>
  <c r="J94" i="14" a="1"/>
  <c r="J94" i="14" s="1"/>
  <c r="I94" i="14" a="1"/>
  <c r="I94" i="14" s="1"/>
  <c r="H94" i="14" a="1"/>
  <c r="H94" i="14" s="1"/>
  <c r="G94" i="14" a="1"/>
  <c r="G94" i="14" s="1"/>
  <c r="M93" i="14" a="1"/>
  <c r="M93" i="14" s="1"/>
  <c r="L93" i="14" a="1"/>
  <c r="L93" i="14" s="1"/>
  <c r="K93" i="14" a="1"/>
  <c r="K93" i="14" s="1"/>
  <c r="J93" i="14" a="1"/>
  <c r="J93" i="14" s="1"/>
  <c r="I93" i="14" a="1"/>
  <c r="I93" i="14" s="1"/>
  <c r="H93" i="14" a="1"/>
  <c r="H93" i="14" s="1"/>
  <c r="G93" i="14" a="1"/>
  <c r="G93" i="14" s="1"/>
  <c r="M92" i="14" a="1"/>
  <c r="M92" i="14" s="1"/>
  <c r="L92" i="14" a="1"/>
  <c r="L92" i="14" s="1"/>
  <c r="K92" i="14" a="1"/>
  <c r="K92" i="14" s="1"/>
  <c r="J92" i="14" a="1"/>
  <c r="J92" i="14" s="1"/>
  <c r="I92" i="14" a="1"/>
  <c r="I92" i="14" s="1"/>
  <c r="H92" i="14" a="1"/>
  <c r="H92" i="14" s="1"/>
  <c r="G92" i="14" a="1"/>
  <c r="G92" i="14" s="1"/>
  <c r="M91" i="14" a="1"/>
  <c r="M91" i="14" s="1"/>
  <c r="K91" i="14" a="1"/>
  <c r="K91" i="14" s="1"/>
  <c r="J91" i="14" a="1"/>
  <c r="J91" i="14" s="1"/>
  <c r="I91" i="14" a="1"/>
  <c r="I91" i="14" s="1"/>
  <c r="H91" i="14" a="1"/>
  <c r="H91" i="14" s="1"/>
  <c r="G91" i="14" a="1"/>
  <c r="G91" i="14" s="1"/>
  <c r="M90" i="14" a="1"/>
  <c r="M90" i="14" s="1"/>
  <c r="L90" i="14" a="1"/>
  <c r="L90" i="14" s="1"/>
  <c r="K90" i="14" a="1"/>
  <c r="K90" i="14" s="1"/>
  <c r="J90" i="14" a="1"/>
  <c r="J90" i="14" s="1"/>
  <c r="I90" i="14" a="1"/>
  <c r="I90" i="14" s="1"/>
  <c r="H90" i="14" a="1"/>
  <c r="H90" i="14" s="1"/>
  <c r="G90" i="14" a="1"/>
  <c r="G90" i="14" s="1"/>
  <c r="M89" i="14" a="1"/>
  <c r="M89" i="14" s="1"/>
  <c r="L89" i="14" a="1"/>
  <c r="L89" i="14" s="1"/>
  <c r="K89" i="14" a="1"/>
  <c r="K89" i="14" s="1"/>
  <c r="J89" i="14" a="1"/>
  <c r="J89" i="14" s="1"/>
  <c r="I89" i="14" a="1"/>
  <c r="I89" i="14" s="1"/>
  <c r="H89" i="14" a="1"/>
  <c r="H89" i="14" s="1"/>
  <c r="G89" i="14" a="1"/>
  <c r="G89" i="14" s="1"/>
  <c r="M88" i="14" a="1"/>
  <c r="M88" i="14" s="1"/>
  <c r="L88" i="14" a="1"/>
  <c r="L88" i="14" s="1"/>
  <c r="K88" i="14" a="1"/>
  <c r="K88" i="14" s="1"/>
  <c r="J88" i="14" a="1"/>
  <c r="J88" i="14" s="1"/>
  <c r="I88" i="14" a="1"/>
  <c r="I88" i="14" s="1"/>
  <c r="H88" i="14" a="1"/>
  <c r="H88" i="14" s="1"/>
  <c r="G88" i="14" a="1"/>
  <c r="G88" i="14" s="1"/>
  <c r="M87" i="14" a="1"/>
  <c r="M87" i="14" s="1"/>
  <c r="K87" i="14" a="1"/>
  <c r="K87" i="14" s="1"/>
  <c r="J87" i="14" a="1"/>
  <c r="J87" i="14" s="1"/>
  <c r="I87" i="14" a="1"/>
  <c r="I87" i="14" s="1"/>
  <c r="H87" i="14" a="1"/>
  <c r="H87" i="14" s="1"/>
  <c r="G87" i="14" a="1"/>
  <c r="G87" i="14" s="1"/>
  <c r="M86" i="14" a="1"/>
  <c r="M86" i="14" s="1"/>
  <c r="L86" i="14" a="1"/>
  <c r="L86" i="14" s="1"/>
  <c r="K86" i="14" a="1"/>
  <c r="K86" i="14" s="1"/>
  <c r="J86" i="14" a="1"/>
  <c r="J86" i="14" s="1"/>
  <c r="I86" i="14" a="1"/>
  <c r="I86" i="14" s="1"/>
  <c r="H86" i="14" a="1"/>
  <c r="H86" i="14" s="1"/>
  <c r="G86" i="14" a="1"/>
  <c r="G86" i="14" s="1"/>
  <c r="M85" i="14" a="1"/>
  <c r="M85" i="14" s="1"/>
  <c r="L85" i="14" a="1"/>
  <c r="L85" i="14" s="1"/>
  <c r="K85" i="14" a="1"/>
  <c r="K85" i="14" s="1"/>
  <c r="J85" i="14" a="1"/>
  <c r="J85" i="14" s="1"/>
  <c r="I85" i="14" a="1"/>
  <c r="I85" i="14" s="1"/>
  <c r="H85" i="14" a="1"/>
  <c r="H85" i="14" s="1"/>
  <c r="G85" i="14" a="1"/>
  <c r="G85" i="14" s="1"/>
  <c r="M84" i="14" a="1"/>
  <c r="M84" i="14" s="1"/>
  <c r="L84" i="14" a="1"/>
  <c r="L84" i="14" s="1"/>
  <c r="K84" i="14" a="1"/>
  <c r="K84" i="14" s="1"/>
  <c r="J84" i="14" a="1"/>
  <c r="J84" i="14" s="1"/>
  <c r="I84" i="14" a="1"/>
  <c r="I84" i="14" s="1"/>
  <c r="H84" i="14" a="1"/>
  <c r="H84" i="14" s="1"/>
  <c r="G84" i="14" a="1"/>
  <c r="G84" i="14" s="1"/>
  <c r="M83" i="14" a="1"/>
  <c r="M83" i="14" s="1"/>
  <c r="K83" i="14" a="1"/>
  <c r="K83" i="14" s="1"/>
  <c r="J83" i="14" a="1"/>
  <c r="J83" i="14" s="1"/>
  <c r="I83" i="14" a="1"/>
  <c r="I83" i="14" s="1"/>
  <c r="H83" i="14" a="1"/>
  <c r="H83" i="14" s="1"/>
  <c r="G83" i="14" a="1"/>
  <c r="G83" i="14" s="1"/>
  <c r="M82" i="14" a="1"/>
  <c r="M82" i="14" s="1"/>
  <c r="L82" i="14" a="1"/>
  <c r="L82" i="14" s="1"/>
  <c r="K82" i="14" a="1"/>
  <c r="K82" i="14" s="1"/>
  <c r="J82" i="14" a="1"/>
  <c r="J82" i="14" s="1"/>
  <c r="I82" i="14" a="1"/>
  <c r="I82" i="14" s="1"/>
  <c r="H82" i="14" a="1"/>
  <c r="H82" i="14" s="1"/>
  <c r="G82" i="14" a="1"/>
  <c r="G82" i="14" s="1"/>
  <c r="M81" i="14" a="1"/>
  <c r="M81" i="14" s="1"/>
  <c r="L81" i="14" a="1"/>
  <c r="L81" i="14" s="1"/>
  <c r="K81" i="14" a="1"/>
  <c r="K81" i="14" s="1"/>
  <c r="J81" i="14" a="1"/>
  <c r="J81" i="14" s="1"/>
  <c r="I81" i="14" a="1"/>
  <c r="I81" i="14" s="1"/>
  <c r="H81" i="14" a="1"/>
  <c r="H81" i="14" s="1"/>
  <c r="G81" i="14" a="1"/>
  <c r="G81" i="14" s="1"/>
  <c r="M80" i="14" a="1"/>
  <c r="M80" i="14" s="1"/>
  <c r="L80" i="14" a="1"/>
  <c r="L80" i="14" s="1"/>
  <c r="K80" i="14" a="1"/>
  <c r="K80" i="14" s="1"/>
  <c r="J80" i="14" a="1"/>
  <c r="J80" i="14" s="1"/>
  <c r="I80" i="14" a="1"/>
  <c r="I80" i="14" s="1"/>
  <c r="H80" i="14" a="1"/>
  <c r="H80" i="14" s="1"/>
  <c r="G80" i="14" a="1"/>
  <c r="G80" i="14" s="1"/>
  <c r="M79" i="14" a="1"/>
  <c r="M79" i="14" s="1"/>
  <c r="L79" i="14" a="1"/>
  <c r="L79" i="14" s="1"/>
  <c r="K79" i="14" a="1"/>
  <c r="K79" i="14" s="1"/>
  <c r="J79" i="14" a="1"/>
  <c r="J79" i="14" s="1"/>
  <c r="I79" i="14" a="1"/>
  <c r="I79" i="14" s="1"/>
  <c r="H79" i="14" a="1"/>
  <c r="H79" i="14" s="1"/>
  <c r="G79" i="14" a="1"/>
  <c r="G79" i="14" s="1"/>
  <c r="M78" i="14" a="1"/>
  <c r="M78" i="14" s="1"/>
  <c r="L78" i="14" a="1"/>
  <c r="L78" i="14" s="1"/>
  <c r="K78" i="14" a="1"/>
  <c r="K78" i="14" s="1"/>
  <c r="J78" i="14" a="1"/>
  <c r="J78" i="14" s="1"/>
  <c r="I78" i="14" a="1"/>
  <c r="I78" i="14" s="1"/>
  <c r="H78" i="14" a="1"/>
  <c r="H78" i="14" s="1"/>
  <c r="G78" i="14" a="1"/>
  <c r="G78" i="14" s="1"/>
  <c r="M77" i="14" a="1"/>
  <c r="M77" i="14" s="1"/>
  <c r="L77" i="14" a="1"/>
  <c r="L77" i="14" s="1"/>
  <c r="K77" i="14" a="1"/>
  <c r="K77" i="14" s="1"/>
  <c r="J77" i="14" a="1"/>
  <c r="J77" i="14" s="1"/>
  <c r="I77" i="14" a="1"/>
  <c r="I77" i="14" s="1"/>
  <c r="H77" i="14" a="1"/>
  <c r="H77" i="14" s="1"/>
  <c r="G77" i="14" a="1"/>
  <c r="G77" i="14" s="1"/>
  <c r="M76" i="14" a="1"/>
  <c r="M76" i="14" s="1"/>
  <c r="K76" i="14" a="1"/>
  <c r="K76" i="14" s="1"/>
  <c r="J76" i="14" a="1"/>
  <c r="J76" i="14" s="1"/>
  <c r="I76" i="14" a="1"/>
  <c r="I76" i="14" s="1"/>
  <c r="H76" i="14" a="1"/>
  <c r="H76" i="14" s="1"/>
  <c r="G76" i="14" a="1"/>
  <c r="G76" i="14" s="1"/>
  <c r="M75" i="14" a="1"/>
  <c r="M75" i="14" s="1"/>
  <c r="K75" i="14" a="1"/>
  <c r="K75" i="14" s="1"/>
  <c r="J75" i="14" a="1"/>
  <c r="J75" i="14" s="1"/>
  <c r="I75" i="14" a="1"/>
  <c r="I75" i="14" s="1"/>
  <c r="H75" i="14" a="1"/>
  <c r="H75" i="14" s="1"/>
  <c r="G75" i="14" a="1"/>
  <c r="G75" i="14" s="1"/>
  <c r="M74" i="14" a="1"/>
  <c r="M74" i="14" s="1"/>
  <c r="K74" i="14" a="1"/>
  <c r="K74" i="14" s="1"/>
  <c r="J74" i="14" a="1"/>
  <c r="J74" i="14" s="1"/>
  <c r="I74" i="14" a="1"/>
  <c r="I74" i="14" s="1"/>
  <c r="H74" i="14" a="1"/>
  <c r="H74" i="14" s="1"/>
  <c r="G74" i="14" a="1"/>
  <c r="G74" i="14" s="1"/>
  <c r="M73" i="14" a="1"/>
  <c r="M73" i="14" s="1"/>
  <c r="L73" i="14" a="1"/>
  <c r="L73" i="14" s="1"/>
  <c r="K73" i="14" a="1"/>
  <c r="K73" i="14" s="1"/>
  <c r="J73" i="14" a="1"/>
  <c r="J73" i="14" s="1"/>
  <c r="I73" i="14" a="1"/>
  <c r="I73" i="14" s="1"/>
  <c r="H73" i="14" a="1"/>
  <c r="H73" i="14" s="1"/>
  <c r="G73" i="14" a="1"/>
  <c r="G73" i="14" s="1"/>
  <c r="M72" i="14" a="1"/>
  <c r="M72" i="14" s="1"/>
  <c r="L72" i="14" a="1"/>
  <c r="L72" i="14" s="1"/>
  <c r="K72" i="14" a="1"/>
  <c r="K72" i="14" s="1"/>
  <c r="J72" i="14" a="1"/>
  <c r="J72" i="14" s="1"/>
  <c r="I72" i="14" a="1"/>
  <c r="I72" i="14" s="1"/>
  <c r="H72" i="14" a="1"/>
  <c r="H72" i="14" s="1"/>
  <c r="G72" i="14" a="1"/>
  <c r="G72" i="14" s="1"/>
  <c r="M71" i="14" a="1"/>
  <c r="M71" i="14" s="1"/>
  <c r="L71" i="14" a="1"/>
  <c r="L71" i="14" s="1"/>
  <c r="K71" i="14" a="1"/>
  <c r="K71" i="14" s="1"/>
  <c r="J71" i="14" a="1"/>
  <c r="J71" i="14" s="1"/>
  <c r="I71" i="14" a="1"/>
  <c r="I71" i="14" s="1"/>
  <c r="H71" i="14" a="1"/>
  <c r="H71" i="14" s="1"/>
  <c r="G71" i="14" a="1"/>
  <c r="G71" i="14" s="1"/>
  <c r="M70" i="14" a="1"/>
  <c r="M70" i="14" s="1"/>
  <c r="L70" i="14" a="1"/>
  <c r="L70" i="14" s="1"/>
  <c r="K70" i="14" a="1"/>
  <c r="K70" i="14" s="1"/>
  <c r="J70" i="14" a="1"/>
  <c r="J70" i="14" s="1"/>
  <c r="I70" i="14" a="1"/>
  <c r="I70" i="14" s="1"/>
  <c r="H70" i="14" a="1"/>
  <c r="H70" i="14" s="1"/>
  <c r="G70" i="14" a="1"/>
  <c r="G70" i="14" s="1"/>
  <c r="M69" i="14" a="1"/>
  <c r="M69" i="14" s="1"/>
  <c r="L69" i="14" a="1"/>
  <c r="L69" i="14" s="1"/>
  <c r="K69" i="14" a="1"/>
  <c r="K69" i="14" s="1"/>
  <c r="J69" i="14" a="1"/>
  <c r="J69" i="14" s="1"/>
  <c r="I69" i="14" a="1"/>
  <c r="I69" i="14" s="1"/>
  <c r="H69" i="14" a="1"/>
  <c r="H69" i="14" s="1"/>
  <c r="G69" i="14" a="1"/>
  <c r="G69" i="14" s="1"/>
  <c r="M68" i="14" a="1"/>
  <c r="M68" i="14" s="1"/>
  <c r="L68" i="14" a="1"/>
  <c r="L68" i="14" s="1"/>
  <c r="K68" i="14" a="1"/>
  <c r="K68" i="14" s="1"/>
  <c r="J68" i="14" a="1"/>
  <c r="J68" i="14" s="1"/>
  <c r="I68" i="14" a="1"/>
  <c r="I68" i="14" s="1"/>
  <c r="H68" i="14" a="1"/>
  <c r="H68" i="14" s="1"/>
  <c r="G68" i="14" a="1"/>
  <c r="G68" i="14" s="1"/>
  <c r="M67" i="14" a="1"/>
  <c r="M67" i="14" s="1"/>
  <c r="L67" i="14" a="1"/>
  <c r="L67" i="14" s="1"/>
  <c r="K67" i="14" a="1"/>
  <c r="K67" i="14" s="1"/>
  <c r="J67" i="14" a="1"/>
  <c r="J67" i="14" s="1"/>
  <c r="I67" i="14" a="1"/>
  <c r="I67" i="14" s="1"/>
  <c r="H67" i="14" a="1"/>
  <c r="H67" i="14" s="1"/>
  <c r="G67" i="14" a="1"/>
  <c r="G67" i="14" s="1"/>
  <c r="M66" i="14" a="1"/>
  <c r="M66" i="14" s="1"/>
  <c r="L66" i="14" a="1"/>
  <c r="L66" i="14" s="1"/>
  <c r="K66" i="14" a="1"/>
  <c r="K66" i="14" s="1"/>
  <c r="J66" i="14" a="1"/>
  <c r="J66" i="14" s="1"/>
  <c r="I66" i="14" a="1"/>
  <c r="I66" i="14" s="1"/>
  <c r="H66" i="14" a="1"/>
  <c r="H66" i="14" s="1"/>
  <c r="G66" i="14" a="1"/>
  <c r="G66" i="14" s="1"/>
  <c r="M65" i="14" a="1"/>
  <c r="M65" i="14" s="1"/>
  <c r="L65" i="14" a="1"/>
  <c r="L65" i="14" s="1"/>
  <c r="K65" i="14" a="1"/>
  <c r="K65" i="14" s="1"/>
  <c r="J65" i="14" a="1"/>
  <c r="J65" i="14" s="1"/>
  <c r="I65" i="14" a="1"/>
  <c r="I65" i="14" s="1"/>
  <c r="H65" i="14" a="1"/>
  <c r="H65" i="14" s="1"/>
  <c r="G65" i="14" a="1"/>
  <c r="G65" i="14" s="1"/>
  <c r="M64" i="14" a="1"/>
  <c r="M64" i="14" s="1"/>
  <c r="L64" i="14" a="1"/>
  <c r="L64" i="14" s="1"/>
  <c r="K64" i="14" a="1"/>
  <c r="K64" i="14" s="1"/>
  <c r="J64" i="14" a="1"/>
  <c r="J64" i="14" s="1"/>
  <c r="I64" i="14" a="1"/>
  <c r="I64" i="14" s="1"/>
  <c r="H64" i="14" a="1"/>
  <c r="H64" i="14" s="1"/>
  <c r="G64" i="14" a="1"/>
  <c r="G64" i="14" s="1"/>
  <c r="M63" i="14" a="1"/>
  <c r="M63" i="14" s="1"/>
  <c r="L63" i="14" a="1"/>
  <c r="L63" i="14" s="1"/>
  <c r="K63" i="14" a="1"/>
  <c r="K63" i="14" s="1"/>
  <c r="J63" i="14" a="1"/>
  <c r="J63" i="14" s="1"/>
  <c r="I63" i="14" a="1"/>
  <c r="I63" i="14" s="1"/>
  <c r="H63" i="14" a="1"/>
  <c r="H63" i="14" s="1"/>
  <c r="G63" i="14" a="1"/>
  <c r="G63" i="14" s="1"/>
  <c r="M62" i="14" a="1"/>
  <c r="M62" i="14" s="1"/>
  <c r="L62" i="14" a="1"/>
  <c r="L62" i="14" s="1"/>
  <c r="K62" i="14" a="1"/>
  <c r="K62" i="14" s="1"/>
  <c r="J62" i="14" a="1"/>
  <c r="J62" i="14" s="1"/>
  <c r="I62" i="14" a="1"/>
  <c r="I62" i="14" s="1"/>
  <c r="H62" i="14" a="1"/>
  <c r="H62" i="14" s="1"/>
  <c r="G62" i="14" a="1"/>
  <c r="G62" i="14" s="1"/>
  <c r="M61" i="14" a="1"/>
  <c r="M61" i="14" s="1"/>
  <c r="L61" i="14" a="1"/>
  <c r="L61" i="14" s="1"/>
  <c r="K61" i="14" a="1"/>
  <c r="K61" i="14" s="1"/>
  <c r="J61" i="14" a="1"/>
  <c r="J61" i="14" s="1"/>
  <c r="I61" i="14" a="1"/>
  <c r="I61" i="14" s="1"/>
  <c r="H61" i="14" a="1"/>
  <c r="H61" i="14" s="1"/>
  <c r="G61" i="14" a="1"/>
  <c r="G61" i="14" s="1"/>
  <c r="M60" i="14" a="1"/>
  <c r="M60" i="14" s="1"/>
  <c r="L60" i="14" a="1"/>
  <c r="L60" i="14" s="1"/>
  <c r="K60" i="14" a="1"/>
  <c r="K60" i="14" s="1"/>
  <c r="J60" i="14" a="1"/>
  <c r="J60" i="14" s="1"/>
  <c r="I60" i="14" a="1"/>
  <c r="I60" i="14" s="1"/>
  <c r="H60" i="14" a="1"/>
  <c r="H60" i="14" s="1"/>
  <c r="G60" i="14" a="1"/>
  <c r="G60" i="14" s="1"/>
  <c r="M59" i="14" a="1"/>
  <c r="M59" i="14" s="1"/>
  <c r="L59" i="14" a="1"/>
  <c r="L59" i="14" s="1"/>
  <c r="K59" i="14" a="1"/>
  <c r="K59" i="14" s="1"/>
  <c r="J59" i="14" a="1"/>
  <c r="J59" i="14" s="1"/>
  <c r="I59" i="14" a="1"/>
  <c r="I59" i="14" s="1"/>
  <c r="H59" i="14" a="1"/>
  <c r="H59" i="14" s="1"/>
  <c r="G59" i="14" a="1"/>
  <c r="G59" i="14" s="1"/>
  <c r="M58" i="14" a="1"/>
  <c r="M58" i="14" s="1"/>
  <c r="L58" i="14" a="1"/>
  <c r="L58" i="14" s="1"/>
  <c r="K58" i="14" a="1"/>
  <c r="K58" i="14" s="1"/>
  <c r="J58" i="14" a="1"/>
  <c r="J58" i="14" s="1"/>
  <c r="I58" i="14" a="1"/>
  <c r="I58" i="14" s="1"/>
  <c r="H58" i="14" a="1"/>
  <c r="H58" i="14" s="1"/>
  <c r="G58" i="14" a="1"/>
  <c r="G58" i="14" s="1"/>
  <c r="M57" i="14" a="1"/>
  <c r="M57" i="14" s="1"/>
  <c r="L57" i="14" a="1"/>
  <c r="L57" i="14" s="1"/>
  <c r="K57" i="14" a="1"/>
  <c r="K57" i="14" s="1"/>
  <c r="J57" i="14" a="1"/>
  <c r="J57" i="14" s="1"/>
  <c r="I57" i="14" a="1"/>
  <c r="I57" i="14" s="1"/>
  <c r="H57" i="14" a="1"/>
  <c r="H57" i="14" s="1"/>
  <c r="G57" i="14" a="1"/>
  <c r="G57" i="14" s="1"/>
  <c r="M56" i="14" a="1"/>
  <c r="M56" i="14" s="1"/>
  <c r="L56" i="14" a="1"/>
  <c r="L56" i="14" s="1"/>
  <c r="K56" i="14" a="1"/>
  <c r="K56" i="14" s="1"/>
  <c r="J56" i="14" a="1"/>
  <c r="J56" i="14" s="1"/>
  <c r="I56" i="14" a="1"/>
  <c r="I56" i="14" s="1"/>
  <c r="H56" i="14" a="1"/>
  <c r="H56" i="14" s="1"/>
  <c r="G56" i="14" a="1"/>
  <c r="G56" i="14" s="1"/>
  <c r="M55" i="14" a="1"/>
  <c r="M55" i="14" s="1"/>
  <c r="L55" i="14" a="1"/>
  <c r="L55" i="14" s="1"/>
  <c r="K55" i="14" a="1"/>
  <c r="K55" i="14" s="1"/>
  <c r="J55" i="14" a="1"/>
  <c r="J55" i="14" s="1"/>
  <c r="I55" i="14" a="1"/>
  <c r="I55" i="14" s="1"/>
  <c r="H55" i="14" a="1"/>
  <c r="H55" i="14" s="1"/>
  <c r="G55" i="14" a="1"/>
  <c r="G55" i="14" s="1"/>
  <c r="M54" i="14" a="1"/>
  <c r="M54" i="14" s="1"/>
  <c r="L54" i="14" a="1"/>
  <c r="L54" i="14" s="1"/>
  <c r="K54" i="14" a="1"/>
  <c r="K54" i="14" s="1"/>
  <c r="J54" i="14" a="1"/>
  <c r="J54" i="14" s="1"/>
  <c r="I54" i="14" a="1"/>
  <c r="I54" i="14" s="1"/>
  <c r="H54" i="14" a="1"/>
  <c r="H54" i="14" s="1"/>
  <c r="G54" i="14" a="1"/>
  <c r="G54" i="14" s="1"/>
  <c r="M53" i="14" a="1"/>
  <c r="M53" i="14" s="1"/>
  <c r="L53" i="14" a="1"/>
  <c r="L53" i="14" s="1"/>
  <c r="K53" i="14" a="1"/>
  <c r="K53" i="14" s="1"/>
  <c r="J53" i="14" a="1"/>
  <c r="J53" i="14" s="1"/>
  <c r="I53" i="14" a="1"/>
  <c r="I53" i="14" s="1"/>
  <c r="H53" i="14" a="1"/>
  <c r="H53" i="14" s="1"/>
  <c r="G53" i="14" a="1"/>
  <c r="G53" i="14" s="1"/>
  <c r="M52" i="14" a="1"/>
  <c r="M52" i="14" s="1"/>
  <c r="L52" i="14" a="1"/>
  <c r="L52" i="14" s="1"/>
  <c r="K52" i="14" a="1"/>
  <c r="K52" i="14" s="1"/>
  <c r="J52" i="14" a="1"/>
  <c r="J52" i="14" s="1"/>
  <c r="I52" i="14" a="1"/>
  <c r="I52" i="14" s="1"/>
  <c r="H52" i="14" a="1"/>
  <c r="H52" i="14" s="1"/>
  <c r="G52" i="14" a="1"/>
  <c r="G52" i="14" s="1"/>
  <c r="M51" i="14" a="1"/>
  <c r="M51" i="14" s="1"/>
  <c r="L51" i="14" a="1"/>
  <c r="L51" i="14" s="1"/>
  <c r="K51" i="14" a="1"/>
  <c r="K51" i="14" s="1"/>
  <c r="J51" i="14" a="1"/>
  <c r="J51" i="14" s="1"/>
  <c r="I51" i="14" a="1"/>
  <c r="I51" i="14" s="1"/>
  <c r="H51" i="14" a="1"/>
  <c r="H51" i="14" s="1"/>
  <c r="G51" i="14" a="1"/>
  <c r="G51" i="14" s="1"/>
  <c r="M50" i="14" a="1"/>
  <c r="M50" i="14" s="1"/>
  <c r="L50" i="14" a="1"/>
  <c r="L50" i="14" s="1"/>
  <c r="K50" i="14" a="1"/>
  <c r="K50" i="14" s="1"/>
  <c r="J50" i="14" a="1"/>
  <c r="J50" i="14" s="1"/>
  <c r="I50" i="14" a="1"/>
  <c r="I50" i="14" s="1"/>
  <c r="H50" i="14" a="1"/>
  <c r="H50" i="14" s="1"/>
  <c r="G50" i="14" a="1"/>
  <c r="G50" i="14" s="1"/>
  <c r="M49" i="14" a="1"/>
  <c r="M49" i="14" s="1"/>
  <c r="L49" i="14" a="1"/>
  <c r="L49" i="14" s="1"/>
  <c r="K49" i="14" a="1"/>
  <c r="K49" i="14" s="1"/>
  <c r="J49" i="14" a="1"/>
  <c r="J49" i="14" s="1"/>
  <c r="I49" i="14" a="1"/>
  <c r="I49" i="14" s="1"/>
  <c r="H49" i="14" a="1"/>
  <c r="H49" i="14" s="1"/>
  <c r="G49" i="14" a="1"/>
  <c r="G49" i="14" s="1"/>
  <c r="M48" i="14" a="1"/>
  <c r="M48" i="14" s="1"/>
  <c r="L48" i="14" a="1"/>
  <c r="L48" i="14" s="1"/>
  <c r="K48" i="14" a="1"/>
  <c r="K48" i="14" s="1"/>
  <c r="J48" i="14" a="1"/>
  <c r="J48" i="14" s="1"/>
  <c r="I48" i="14" a="1"/>
  <c r="I48" i="14" s="1"/>
  <c r="H48" i="14" a="1"/>
  <c r="H48" i="14" s="1"/>
  <c r="G48" i="14" a="1"/>
  <c r="G48" i="14" s="1"/>
  <c r="M47" i="14" a="1"/>
  <c r="M47" i="14" s="1"/>
  <c r="L47" i="14" a="1"/>
  <c r="L47" i="14" s="1"/>
  <c r="K47" i="14" a="1"/>
  <c r="K47" i="14" s="1"/>
  <c r="J47" i="14" a="1"/>
  <c r="J47" i="14" s="1"/>
  <c r="I47" i="14" a="1"/>
  <c r="I47" i="14" s="1"/>
  <c r="H47" i="14" a="1"/>
  <c r="H47" i="14" s="1"/>
  <c r="G47" i="14" a="1"/>
  <c r="G47" i="14" s="1"/>
  <c r="M46" i="14" a="1"/>
  <c r="M46" i="14" s="1"/>
  <c r="L46" i="14" a="1"/>
  <c r="L46" i="14" s="1"/>
  <c r="K46" i="14" a="1"/>
  <c r="K46" i="14" s="1"/>
  <c r="J46" i="14" a="1"/>
  <c r="J46" i="14" s="1"/>
  <c r="I46" i="14" a="1"/>
  <c r="I46" i="14" s="1"/>
  <c r="H46" i="14" a="1"/>
  <c r="H46" i="14" s="1"/>
  <c r="G46" i="14" a="1"/>
  <c r="G46" i="14" s="1"/>
  <c r="M45" i="14" a="1"/>
  <c r="M45" i="14" s="1"/>
  <c r="L45" i="14" a="1"/>
  <c r="L45" i="14" s="1"/>
  <c r="K45" i="14" a="1"/>
  <c r="K45" i="14" s="1"/>
  <c r="J45" i="14" a="1"/>
  <c r="J45" i="14" s="1"/>
  <c r="I45" i="14" a="1"/>
  <c r="I45" i="14" s="1"/>
  <c r="H45" i="14" a="1"/>
  <c r="H45" i="14" s="1"/>
  <c r="G45" i="14" a="1"/>
  <c r="G45" i="14" s="1"/>
  <c r="M44" i="14" a="1"/>
  <c r="M44" i="14" s="1"/>
  <c r="L44" i="14" a="1"/>
  <c r="L44" i="14" s="1"/>
  <c r="K44" i="14" a="1"/>
  <c r="K44" i="14" s="1"/>
  <c r="J44" i="14" a="1"/>
  <c r="J44" i="14" s="1"/>
  <c r="I44" i="14" a="1"/>
  <c r="I44" i="14" s="1"/>
  <c r="H44" i="14" a="1"/>
  <c r="H44" i="14" s="1"/>
  <c r="G44" i="14" a="1"/>
  <c r="G44" i="14" s="1"/>
  <c r="M43" i="14" a="1"/>
  <c r="M43" i="14" s="1"/>
  <c r="L43" i="14" a="1"/>
  <c r="L43" i="14" s="1"/>
  <c r="K43" i="14" a="1"/>
  <c r="K43" i="14" s="1"/>
  <c r="J43" i="14" a="1"/>
  <c r="J43" i="14" s="1"/>
  <c r="I43" i="14" a="1"/>
  <c r="I43" i="14" s="1"/>
  <c r="H43" i="14" a="1"/>
  <c r="H43" i="14" s="1"/>
  <c r="G43" i="14" a="1"/>
  <c r="G43" i="14" s="1"/>
  <c r="M42" i="14" a="1"/>
  <c r="M42" i="14" s="1"/>
  <c r="L42" i="14" a="1"/>
  <c r="L42" i="14" s="1"/>
  <c r="K42" i="14" a="1"/>
  <c r="K42" i="14" s="1"/>
  <c r="J42" i="14" a="1"/>
  <c r="J42" i="14" s="1"/>
  <c r="I42" i="14" a="1"/>
  <c r="I42" i="14" s="1"/>
  <c r="H42" i="14" a="1"/>
  <c r="H42" i="14" s="1"/>
  <c r="G42" i="14" a="1"/>
  <c r="G42" i="14" s="1"/>
  <c r="M41" i="14" a="1"/>
  <c r="M41" i="14" s="1"/>
  <c r="L41" i="14" a="1"/>
  <c r="L41" i="14" s="1"/>
  <c r="K41" i="14" a="1"/>
  <c r="K41" i="14" s="1"/>
  <c r="J41" i="14" a="1"/>
  <c r="J41" i="14" s="1"/>
  <c r="I41" i="14" a="1"/>
  <c r="I41" i="14" s="1"/>
  <c r="H41" i="14" a="1"/>
  <c r="H41" i="14" s="1"/>
  <c r="G41" i="14" a="1"/>
  <c r="G41" i="14" s="1"/>
  <c r="M40" i="14" a="1"/>
  <c r="M40" i="14" s="1"/>
  <c r="L40" i="14" a="1"/>
  <c r="L40" i="14" s="1"/>
  <c r="K40" i="14" a="1"/>
  <c r="K40" i="14" s="1"/>
  <c r="J40" i="14" a="1"/>
  <c r="J40" i="14" s="1"/>
  <c r="I40" i="14" a="1"/>
  <c r="I40" i="14" s="1"/>
  <c r="H40" i="14" a="1"/>
  <c r="H40" i="14" s="1"/>
  <c r="G40" i="14" a="1"/>
  <c r="G40" i="14" s="1"/>
  <c r="M39" i="14" a="1"/>
  <c r="M39" i="14" s="1"/>
  <c r="L39" i="14" a="1"/>
  <c r="L39" i="14" s="1"/>
  <c r="K39" i="14" a="1"/>
  <c r="K39" i="14" s="1"/>
  <c r="J39" i="14" a="1"/>
  <c r="J39" i="14" s="1"/>
  <c r="I39" i="14" a="1"/>
  <c r="I39" i="14" s="1"/>
  <c r="H39" i="14" a="1"/>
  <c r="H39" i="14" s="1"/>
  <c r="G39" i="14" a="1"/>
  <c r="G39" i="14" s="1"/>
  <c r="M38" i="14" a="1"/>
  <c r="M38" i="14" s="1"/>
  <c r="L38" i="14" a="1"/>
  <c r="L38" i="14" s="1"/>
  <c r="K38" i="14" a="1"/>
  <c r="K38" i="14" s="1"/>
  <c r="J38" i="14" a="1"/>
  <c r="J38" i="14" s="1"/>
  <c r="I38" i="14" a="1"/>
  <c r="I38" i="14" s="1"/>
  <c r="H38" i="14" a="1"/>
  <c r="H38" i="14" s="1"/>
  <c r="G38" i="14" a="1"/>
  <c r="G38" i="14" s="1"/>
  <c r="M37" i="14" a="1"/>
  <c r="M37" i="14" s="1"/>
  <c r="L37" i="14" a="1"/>
  <c r="L37" i="14" s="1"/>
  <c r="K37" i="14" a="1"/>
  <c r="K37" i="14" s="1"/>
  <c r="J37" i="14" a="1"/>
  <c r="J37" i="14" s="1"/>
  <c r="I37" i="14" a="1"/>
  <c r="I37" i="14" s="1"/>
  <c r="H37" i="14" a="1"/>
  <c r="H37" i="14" s="1"/>
  <c r="G37" i="14" a="1"/>
  <c r="G37" i="14" s="1"/>
  <c r="M36" i="14" a="1"/>
  <c r="M36" i="14" s="1"/>
  <c r="L36" i="14" a="1"/>
  <c r="L36" i="14" s="1"/>
  <c r="K36" i="14" a="1"/>
  <c r="K36" i="14" s="1"/>
  <c r="J36" i="14" a="1"/>
  <c r="J36" i="14" s="1"/>
  <c r="I36" i="14" a="1"/>
  <c r="I36" i="14" s="1"/>
  <c r="H36" i="14" a="1"/>
  <c r="H36" i="14" s="1"/>
  <c r="G36" i="14" a="1"/>
  <c r="G36" i="14" s="1"/>
  <c r="M35" i="14" a="1"/>
  <c r="M35" i="14" s="1"/>
  <c r="L35" i="14" a="1"/>
  <c r="L35" i="14" s="1"/>
  <c r="K35" i="14" a="1"/>
  <c r="K35" i="14" s="1"/>
  <c r="J35" i="14" a="1"/>
  <c r="J35" i="14" s="1"/>
  <c r="I35" i="14" a="1"/>
  <c r="I35" i="14" s="1"/>
  <c r="H35" i="14" a="1"/>
  <c r="H35" i="14" s="1"/>
  <c r="G35" i="14" a="1"/>
  <c r="G35" i="14" s="1"/>
  <c r="M34" i="14" a="1"/>
  <c r="M34" i="14" s="1"/>
  <c r="L34" i="14" a="1"/>
  <c r="L34" i="14" s="1"/>
  <c r="K34" i="14" a="1"/>
  <c r="K34" i="14" s="1"/>
  <c r="J34" i="14" a="1"/>
  <c r="J34" i="14" s="1"/>
  <c r="I34" i="14" a="1"/>
  <c r="I34" i="14" s="1"/>
  <c r="H34" i="14" a="1"/>
  <c r="H34" i="14" s="1"/>
  <c r="G34" i="14" a="1"/>
  <c r="G34" i="14" s="1"/>
  <c r="M33" i="14" a="1"/>
  <c r="M33" i="14" s="1"/>
  <c r="L33" i="14" a="1"/>
  <c r="L33" i="14" s="1"/>
  <c r="K33" i="14" a="1"/>
  <c r="K33" i="14" s="1"/>
  <c r="J33" i="14" a="1"/>
  <c r="J33" i="14" s="1"/>
  <c r="I33" i="14" a="1"/>
  <c r="I33" i="14" s="1"/>
  <c r="H33" i="14" a="1"/>
  <c r="H33" i="14" s="1"/>
  <c r="G33" i="14" a="1"/>
  <c r="G33" i="14" s="1"/>
  <c r="M32" i="14" a="1"/>
  <c r="M32" i="14" s="1"/>
  <c r="L32" i="14" a="1"/>
  <c r="L32" i="14" s="1"/>
  <c r="K32" i="14" a="1"/>
  <c r="K32" i="14" s="1"/>
  <c r="J32" i="14" a="1"/>
  <c r="J32" i="14" s="1"/>
  <c r="I32" i="14" a="1"/>
  <c r="I32" i="14" s="1"/>
  <c r="H32" i="14" a="1"/>
  <c r="H32" i="14" s="1"/>
  <c r="G32" i="14" a="1"/>
  <c r="G32" i="14" s="1"/>
  <c r="M31" i="14" a="1"/>
  <c r="M31" i="14" s="1"/>
  <c r="L31" i="14" a="1"/>
  <c r="L31" i="14" s="1"/>
  <c r="K31" i="14" a="1"/>
  <c r="K31" i="14" s="1"/>
  <c r="J31" i="14" a="1"/>
  <c r="J31" i="14" s="1"/>
  <c r="I31" i="14" a="1"/>
  <c r="I31" i="14" s="1"/>
  <c r="H31" i="14" a="1"/>
  <c r="H31" i="14" s="1"/>
  <c r="G31" i="14" a="1"/>
  <c r="G31" i="14" s="1"/>
  <c r="M30" i="14" a="1"/>
  <c r="M30" i="14" s="1"/>
  <c r="L30" i="14" a="1"/>
  <c r="L30" i="14" s="1"/>
  <c r="K30" i="14" a="1"/>
  <c r="K30" i="14" s="1"/>
  <c r="J30" i="14" a="1"/>
  <c r="J30" i="14" s="1"/>
  <c r="I30" i="14" a="1"/>
  <c r="I30" i="14" s="1"/>
  <c r="H30" i="14" a="1"/>
  <c r="H30" i="14" s="1"/>
  <c r="G30" i="14" a="1"/>
  <c r="G30" i="14" s="1"/>
  <c r="M29" i="14" a="1"/>
  <c r="M29" i="14" s="1"/>
  <c r="L29" i="14" a="1"/>
  <c r="L29" i="14" s="1"/>
  <c r="K29" i="14" a="1"/>
  <c r="K29" i="14" s="1"/>
  <c r="J29" i="14" a="1"/>
  <c r="J29" i="14" s="1"/>
  <c r="I29" i="14" a="1"/>
  <c r="I29" i="14" s="1"/>
  <c r="H29" i="14" a="1"/>
  <c r="H29" i="14" s="1"/>
  <c r="G29" i="14" a="1"/>
  <c r="G29" i="14" s="1"/>
  <c r="M28" i="14" a="1"/>
  <c r="M28" i="14" s="1"/>
  <c r="L28" i="14" a="1"/>
  <c r="L28" i="14" s="1"/>
  <c r="K28" i="14" a="1"/>
  <c r="K28" i="14" s="1"/>
  <c r="J28" i="14" a="1"/>
  <c r="J28" i="14" s="1"/>
  <c r="I28" i="14" a="1"/>
  <c r="I28" i="14" s="1"/>
  <c r="H28" i="14" a="1"/>
  <c r="H28" i="14" s="1"/>
  <c r="G28" i="14" a="1"/>
  <c r="G28" i="14" s="1"/>
  <c r="M27" i="14" a="1"/>
  <c r="M27" i="14" s="1"/>
  <c r="L27" i="14" a="1"/>
  <c r="L27" i="14" s="1"/>
  <c r="K27" i="14" a="1"/>
  <c r="K27" i="14" s="1"/>
  <c r="J27" i="14" a="1"/>
  <c r="J27" i="14" s="1"/>
  <c r="I27" i="14" a="1"/>
  <c r="I27" i="14" s="1"/>
  <c r="H27" i="14" a="1"/>
  <c r="H27" i="14" s="1"/>
  <c r="G27" i="14" a="1"/>
  <c r="G27" i="14" s="1"/>
  <c r="M26" i="14" a="1"/>
  <c r="M26" i="14" s="1"/>
  <c r="L26" i="14" a="1"/>
  <c r="L26" i="14" s="1"/>
  <c r="K26" i="14" a="1"/>
  <c r="K26" i="14" s="1"/>
  <c r="J26" i="14" a="1"/>
  <c r="J26" i="14" s="1"/>
  <c r="I26" i="14" a="1"/>
  <c r="I26" i="14" s="1"/>
  <c r="H26" i="14" a="1"/>
  <c r="H26" i="14" s="1"/>
  <c r="G26" i="14" a="1"/>
  <c r="G26" i="14" s="1"/>
  <c r="M25" i="14" a="1"/>
  <c r="M25" i="14" s="1"/>
  <c r="L25" i="14" a="1"/>
  <c r="L25" i="14" s="1"/>
  <c r="K25" i="14" a="1"/>
  <c r="K25" i="14" s="1"/>
  <c r="J25" i="14" a="1"/>
  <c r="J25" i="14" s="1"/>
  <c r="I25" i="14" a="1"/>
  <c r="I25" i="14" s="1"/>
  <c r="H25" i="14" a="1"/>
  <c r="H25" i="14" s="1"/>
  <c r="G25" i="14" a="1"/>
  <c r="G25" i="14" s="1"/>
  <c r="M24" i="14" a="1"/>
  <c r="M24" i="14" s="1"/>
  <c r="L24" i="14" a="1"/>
  <c r="L24" i="14" s="1"/>
  <c r="K24" i="14" a="1"/>
  <c r="K24" i="14" s="1"/>
  <c r="J24" i="14" a="1"/>
  <c r="J24" i="14" s="1"/>
  <c r="I24" i="14" a="1"/>
  <c r="I24" i="14" s="1"/>
  <c r="H24" i="14" a="1"/>
  <c r="H24" i="14" s="1"/>
  <c r="G24" i="14" a="1"/>
  <c r="G24" i="14" s="1"/>
  <c r="M23" i="14" a="1"/>
  <c r="M23" i="14" s="1"/>
  <c r="L23" i="14" a="1"/>
  <c r="L23" i="14" s="1"/>
  <c r="K23" i="14" a="1"/>
  <c r="K23" i="14" s="1"/>
  <c r="J23" i="14" a="1"/>
  <c r="J23" i="14" s="1"/>
  <c r="I23" i="14" a="1"/>
  <c r="I23" i="14" s="1"/>
  <c r="H23" i="14" a="1"/>
  <c r="H23" i="14" s="1"/>
  <c r="G23" i="14" a="1"/>
  <c r="G23" i="14" s="1"/>
  <c r="M22" i="14" a="1"/>
  <c r="M22" i="14" s="1"/>
  <c r="L22" i="14" a="1"/>
  <c r="L22" i="14" s="1"/>
  <c r="K22" i="14" a="1"/>
  <c r="K22" i="14" s="1"/>
  <c r="J22" i="14" a="1"/>
  <c r="J22" i="14" s="1"/>
  <c r="I22" i="14" a="1"/>
  <c r="I22" i="14" s="1"/>
  <c r="H22" i="14" a="1"/>
  <c r="H22" i="14" s="1"/>
  <c r="G22" i="14" a="1"/>
  <c r="G22" i="14" s="1"/>
  <c r="M21" i="14" a="1"/>
  <c r="M21" i="14" s="1"/>
  <c r="L21" i="14" a="1"/>
  <c r="L21" i="14" s="1"/>
  <c r="K21" i="14" a="1"/>
  <c r="K21" i="14" s="1"/>
  <c r="J21" i="14" a="1"/>
  <c r="J21" i="14" s="1"/>
  <c r="I21" i="14" a="1"/>
  <c r="I21" i="14" s="1"/>
  <c r="H21" i="14" a="1"/>
  <c r="H21" i="14" s="1"/>
  <c r="G21" i="14" a="1"/>
  <c r="G21" i="14" s="1"/>
  <c r="M20" i="14" a="1"/>
  <c r="M20" i="14" s="1"/>
  <c r="L20" i="14" a="1"/>
  <c r="L20" i="14" s="1"/>
  <c r="K20" i="14" a="1"/>
  <c r="K20" i="14" s="1"/>
  <c r="J20" i="14" a="1"/>
  <c r="J20" i="14" s="1"/>
  <c r="I20" i="14" a="1"/>
  <c r="I20" i="14" s="1"/>
  <c r="H20" i="14" a="1"/>
  <c r="H20" i="14" s="1"/>
  <c r="G20" i="14" a="1"/>
  <c r="G20" i="14" s="1"/>
  <c r="M19" i="14" a="1"/>
  <c r="M19" i="14" s="1"/>
  <c r="L19" i="14" a="1"/>
  <c r="L19" i="14" s="1"/>
  <c r="K19" i="14" a="1"/>
  <c r="K19" i="14" s="1"/>
  <c r="J19" i="14" a="1"/>
  <c r="J19" i="14" s="1"/>
  <c r="I19" i="14" a="1"/>
  <c r="I19" i="14" s="1"/>
  <c r="H19" i="14" a="1"/>
  <c r="H19" i="14" s="1"/>
  <c r="G19" i="14" a="1"/>
  <c r="G19" i="14" s="1"/>
  <c r="M18" i="14" a="1"/>
  <c r="M18" i="14" s="1"/>
  <c r="L18" i="14" a="1"/>
  <c r="L18" i="14" s="1"/>
  <c r="K18" i="14" a="1"/>
  <c r="K18" i="14" s="1"/>
  <c r="J18" i="14" a="1"/>
  <c r="J18" i="14" s="1"/>
  <c r="I18" i="14" a="1"/>
  <c r="I18" i="14" s="1"/>
  <c r="H18" i="14" a="1"/>
  <c r="H18" i="14" s="1"/>
  <c r="G18" i="14" a="1"/>
  <c r="G18" i="14" s="1"/>
  <c r="M17" i="14" a="1"/>
  <c r="M17" i="14" s="1"/>
  <c r="L17" i="14" a="1"/>
  <c r="L17" i="14" s="1"/>
  <c r="K17" i="14" a="1"/>
  <c r="K17" i="14" s="1"/>
  <c r="J17" i="14" a="1"/>
  <c r="J17" i="14" s="1"/>
  <c r="I17" i="14" a="1"/>
  <c r="I17" i="14" s="1"/>
  <c r="H17" i="14" a="1"/>
  <c r="H17" i="14" s="1"/>
  <c r="G17" i="14" a="1"/>
  <c r="G17" i="14" s="1"/>
  <c r="M16" i="14" a="1"/>
  <c r="M16" i="14" s="1"/>
  <c r="L16" i="14" a="1"/>
  <c r="L16" i="14" s="1"/>
  <c r="K16" i="14" a="1"/>
  <c r="K16" i="14" s="1"/>
  <c r="J16" i="14" a="1"/>
  <c r="J16" i="14" s="1"/>
  <c r="I16" i="14" a="1"/>
  <c r="I16" i="14" s="1"/>
  <c r="H16" i="14" a="1"/>
  <c r="H16" i="14" s="1"/>
  <c r="G16" i="14" a="1"/>
  <c r="G16" i="14" s="1"/>
  <c r="M15" i="14" a="1"/>
  <c r="M15" i="14" s="1"/>
  <c r="L15" i="14" a="1"/>
  <c r="L15" i="14" s="1"/>
  <c r="K15" i="14" a="1"/>
  <c r="K15" i="14" s="1"/>
  <c r="J15" i="14" a="1"/>
  <c r="J15" i="14" s="1"/>
  <c r="I15" i="14" a="1"/>
  <c r="I15" i="14" s="1"/>
  <c r="H15" i="14" a="1"/>
  <c r="H15" i="14" s="1"/>
  <c r="G15" i="14" a="1"/>
  <c r="G15" i="14" s="1"/>
  <c r="M14" i="14" a="1"/>
  <c r="M14" i="14" s="1"/>
  <c r="L14" i="14" a="1"/>
  <c r="L14" i="14" s="1"/>
  <c r="K14" i="14" a="1"/>
  <c r="K14" i="14" s="1"/>
  <c r="J14" i="14" a="1"/>
  <c r="J14" i="14" s="1"/>
  <c r="I14" i="14" a="1"/>
  <c r="I14" i="14" s="1"/>
  <c r="H14" i="14" a="1"/>
  <c r="H14" i="14" s="1"/>
  <c r="G14" i="14" a="1"/>
  <c r="G14" i="14" s="1"/>
  <c r="M13" i="14" a="1"/>
  <c r="M13" i="14" s="1"/>
  <c r="L13" i="14" a="1"/>
  <c r="L13" i="14" s="1"/>
  <c r="K13" i="14" a="1"/>
  <c r="K13" i="14" s="1"/>
  <c r="J13" i="14" a="1"/>
  <c r="J13" i="14" s="1"/>
  <c r="I13" i="14" a="1"/>
  <c r="I13" i="14" s="1"/>
  <c r="H13" i="14" a="1"/>
  <c r="H13" i="14" s="1"/>
  <c r="G13" i="14" a="1"/>
  <c r="G13" i="14" s="1"/>
  <c r="M12" i="14" a="1"/>
  <c r="M12" i="14" s="1"/>
  <c r="L12" i="14" a="1"/>
  <c r="L12" i="14" s="1"/>
  <c r="K12" i="14" a="1"/>
  <c r="K12" i="14" s="1"/>
  <c r="J12" i="14" a="1"/>
  <c r="J12" i="14" s="1"/>
  <c r="I12" i="14" a="1"/>
  <c r="I12" i="14" s="1"/>
  <c r="H12" i="14" a="1"/>
  <c r="H12" i="14" s="1"/>
  <c r="G12" i="14" a="1"/>
  <c r="G12" i="14" s="1"/>
  <c r="M11" i="14" a="1"/>
  <c r="M11" i="14" s="1"/>
  <c r="L11" i="14" a="1"/>
  <c r="L11" i="14" s="1"/>
  <c r="K11" i="14" a="1"/>
  <c r="K11" i="14" s="1"/>
  <c r="J11" i="14" a="1"/>
  <c r="J11" i="14" s="1"/>
  <c r="I11" i="14" a="1"/>
  <c r="I11" i="14" s="1"/>
  <c r="H11" i="14" a="1"/>
  <c r="H11" i="14" s="1"/>
  <c r="G11" i="14" a="1"/>
  <c r="G11" i="14" s="1"/>
  <c r="O1083" i="1" a="1"/>
  <c r="O1083" i="1" s="1"/>
  <c r="M1083" i="1" a="1"/>
  <c r="M1083" i="1" s="1"/>
  <c r="K1083" i="1" a="1"/>
  <c r="K1083" i="1" s="1"/>
  <c r="I1083" i="1" a="1"/>
  <c r="I1083" i="1" s="1"/>
  <c r="G1083" i="1" a="1"/>
  <c r="G1083" i="1" s="1"/>
  <c r="E1083" i="1" a="1"/>
  <c r="E1083" i="1" s="1"/>
  <c r="O1058" i="1" a="1"/>
  <c r="O1058" i="1" s="1"/>
  <c r="M1058" i="1" a="1"/>
  <c r="M1058" i="1" s="1"/>
  <c r="K1058" i="1" a="1"/>
  <c r="K1058" i="1" s="1"/>
  <c r="I1058" i="1" a="1"/>
  <c r="I1058" i="1" s="1"/>
  <c r="G1058" i="1" a="1"/>
  <c r="G1058" i="1" s="1"/>
  <c r="E1058" i="1" a="1"/>
  <c r="E1058" i="1" s="1"/>
  <c r="O1033" i="1" a="1"/>
  <c r="O1033" i="1" s="1"/>
  <c r="M1033" i="1" a="1"/>
  <c r="M1033" i="1" s="1"/>
  <c r="K1033" i="1" a="1"/>
  <c r="K1033" i="1" s="1"/>
  <c r="I1033" i="1" a="1"/>
  <c r="I1033" i="1" s="1"/>
  <c r="G1033" i="1" a="1"/>
  <c r="G1033" i="1" s="1"/>
  <c r="E1033" i="1" a="1"/>
  <c r="E1033" i="1" s="1"/>
  <c r="O1007" i="1" a="1"/>
  <c r="O1007" i="1" s="1"/>
  <c r="M1007" i="1" a="1"/>
  <c r="M1007" i="1" s="1"/>
  <c r="K1007" i="1" a="1"/>
  <c r="K1007" i="1" s="1"/>
  <c r="I1007" i="1" a="1"/>
  <c r="I1007" i="1" s="1"/>
  <c r="G1007" i="1" a="1"/>
  <c r="G1007" i="1" s="1"/>
  <c r="E1007" i="1" a="1"/>
  <c r="E1007" i="1" s="1"/>
  <c r="O934" i="1" a="1"/>
  <c r="O934" i="1" s="1"/>
  <c r="M934" i="1" a="1"/>
  <c r="M934" i="1" s="1"/>
  <c r="K934" i="1" a="1"/>
  <c r="K934" i="1" s="1"/>
  <c r="I934" i="1" a="1"/>
  <c r="I934" i="1" s="1"/>
  <c r="G934" i="1" a="1"/>
  <c r="G934" i="1" s="1"/>
  <c r="E934" i="1" a="1"/>
  <c r="E934" i="1" s="1"/>
  <c r="O910" i="1" a="1"/>
  <c r="O910" i="1" s="1"/>
  <c r="M910" i="1" a="1"/>
  <c r="M910" i="1" s="1"/>
  <c r="K910" i="1" a="1"/>
  <c r="K910" i="1" s="1"/>
  <c r="I910" i="1" a="1"/>
  <c r="I910" i="1" s="1"/>
  <c r="G910" i="1" a="1"/>
  <c r="G910" i="1" s="1"/>
  <c r="E910" i="1" a="1"/>
  <c r="E910" i="1" s="1"/>
  <c r="O744" i="1" a="1"/>
  <c r="O744" i="1" s="1"/>
  <c r="M744" i="1" a="1"/>
  <c r="M744" i="1" s="1"/>
  <c r="K744" i="1" a="1"/>
  <c r="K744" i="1" s="1"/>
  <c r="I744" i="1" a="1"/>
  <c r="I744" i="1" s="1"/>
  <c r="G744" i="1" a="1"/>
  <c r="G744" i="1" s="1"/>
  <c r="E744" i="1" a="1"/>
  <c r="E744" i="1" s="1"/>
  <c r="O697" i="1" a="1"/>
  <c r="O697" i="1" s="1"/>
  <c r="M697" i="1" a="1"/>
  <c r="M697" i="1" s="1"/>
  <c r="K697" i="1" a="1"/>
  <c r="K697" i="1" s="1"/>
  <c r="I697" i="1" a="1"/>
  <c r="I697" i="1" s="1"/>
  <c r="G697" i="1" a="1"/>
  <c r="G697" i="1" s="1"/>
  <c r="E697" i="1" a="1"/>
  <c r="E697" i="1" s="1"/>
  <c r="O555" i="1" a="1"/>
  <c r="O555" i="1" s="1"/>
  <c r="M555" i="1" a="1"/>
  <c r="M555" i="1" s="1"/>
  <c r="K555" i="1" a="1"/>
  <c r="K555" i="1" s="1"/>
  <c r="I555" i="1" a="1"/>
  <c r="I555" i="1" s="1"/>
  <c r="G555" i="1" a="1"/>
  <c r="G555" i="1" s="1"/>
  <c r="E555" i="1" a="1"/>
  <c r="E555" i="1" s="1"/>
  <c r="O554" i="1" a="1"/>
  <c r="O554" i="1" s="1"/>
  <c r="M554" i="1" a="1"/>
  <c r="M554" i="1" s="1"/>
  <c r="K554" i="1" a="1"/>
  <c r="K554" i="1" s="1"/>
  <c r="I554" i="1" a="1"/>
  <c r="I554" i="1" s="1"/>
  <c r="G554" i="1" a="1"/>
  <c r="G554" i="1" s="1"/>
  <c r="E554" i="1" a="1"/>
  <c r="E554" i="1" s="1"/>
  <c r="O591" i="1" a="1"/>
  <c r="O591" i="1" s="1"/>
  <c r="M591" i="1" a="1"/>
  <c r="M591" i="1" s="1"/>
  <c r="K591" i="1" a="1"/>
  <c r="K591" i="1" s="1"/>
  <c r="I591" i="1" a="1"/>
  <c r="I591" i="1" s="1"/>
  <c r="G591" i="1" a="1"/>
  <c r="G591" i="1" s="1"/>
  <c r="E591" i="1" a="1"/>
  <c r="E591" i="1" s="1"/>
  <c r="O590" i="1" a="1"/>
  <c r="O590" i="1" s="1"/>
  <c r="M590" i="1" a="1"/>
  <c r="M590" i="1" s="1"/>
  <c r="K590" i="1" a="1"/>
  <c r="K590" i="1" s="1"/>
  <c r="I590" i="1" a="1"/>
  <c r="I590" i="1" s="1"/>
  <c r="G590" i="1" a="1"/>
  <c r="G590" i="1" s="1"/>
  <c r="E590" i="1" a="1"/>
  <c r="E590" i="1" s="1"/>
  <c r="O593" i="1" a="1"/>
  <c r="O593" i="1" s="1"/>
  <c r="M593" i="1" a="1"/>
  <c r="M593" i="1" s="1"/>
  <c r="K593" i="1" a="1"/>
  <c r="K593" i="1" s="1"/>
  <c r="I593" i="1" a="1"/>
  <c r="I593" i="1" s="1"/>
  <c r="G593" i="1" a="1"/>
  <c r="G593" i="1" s="1"/>
  <c r="E593" i="1" a="1"/>
  <c r="E593" i="1" s="1"/>
  <c r="O557" i="1" a="1"/>
  <c r="O557" i="1" s="1"/>
  <c r="M557" i="1" a="1"/>
  <c r="M557" i="1" s="1"/>
  <c r="K557" i="1" a="1"/>
  <c r="K557" i="1" s="1"/>
  <c r="I557" i="1" a="1"/>
  <c r="I557" i="1" s="1"/>
  <c r="G557" i="1" a="1"/>
  <c r="G557" i="1" s="1"/>
  <c r="E557" i="1" a="1"/>
  <c r="E557" i="1" s="1"/>
  <c r="O521" i="1" a="1"/>
  <c r="O521" i="1" s="1"/>
  <c r="M521" i="1" a="1"/>
  <c r="M521" i="1" s="1"/>
  <c r="K521" i="1" a="1"/>
  <c r="K521" i="1" s="1"/>
  <c r="I521" i="1" a="1"/>
  <c r="I521" i="1" s="1"/>
  <c r="G521" i="1" a="1"/>
  <c r="G521" i="1" s="1"/>
  <c r="E521" i="1" a="1"/>
  <c r="E521" i="1" s="1"/>
  <c r="O519" i="1" a="1"/>
  <c r="O519" i="1" s="1"/>
  <c r="M519" i="1" a="1"/>
  <c r="M519" i="1" s="1"/>
  <c r="K519" i="1" a="1"/>
  <c r="K519" i="1" s="1"/>
  <c r="I519" i="1" a="1"/>
  <c r="I519" i="1" s="1"/>
  <c r="G519" i="1" a="1"/>
  <c r="G519" i="1" s="1"/>
  <c r="E519" i="1" a="1"/>
  <c r="E519" i="1" s="1"/>
  <c r="O518" i="1" a="1"/>
  <c r="O518" i="1" s="1"/>
  <c r="M518" i="1" a="1"/>
  <c r="M518" i="1" s="1"/>
  <c r="K518" i="1" a="1"/>
  <c r="K518" i="1" s="1"/>
  <c r="I518" i="1" a="1"/>
  <c r="I518" i="1" s="1"/>
  <c r="G518" i="1" a="1"/>
  <c r="G518" i="1" s="1"/>
  <c r="E518" i="1" a="1"/>
  <c r="E518" i="1" s="1"/>
  <c r="O515" i="1" a="1"/>
  <c r="O515" i="1" s="1"/>
  <c r="M515" i="1" a="1"/>
  <c r="M515" i="1" s="1"/>
  <c r="K515" i="1" a="1"/>
  <c r="K515" i="1" s="1"/>
  <c r="I515" i="1" a="1"/>
  <c r="I515" i="1" s="1"/>
  <c r="G515" i="1" a="1"/>
  <c r="G515" i="1" s="1"/>
  <c r="E515" i="1" a="1"/>
  <c r="E515" i="1" s="1"/>
  <c r="O513" i="1" a="1"/>
  <c r="O513" i="1" s="1"/>
  <c r="M513" i="1" a="1"/>
  <c r="M513" i="1" s="1"/>
  <c r="K513" i="1" a="1"/>
  <c r="K513" i="1" s="1"/>
  <c r="I513" i="1" a="1"/>
  <c r="I513" i="1" s="1"/>
  <c r="G513" i="1" a="1"/>
  <c r="G513" i="1" s="1"/>
  <c r="E513" i="1" a="1"/>
  <c r="E513" i="1" s="1"/>
  <c r="O511" i="1" a="1"/>
  <c r="O511" i="1" s="1"/>
  <c r="M511" i="1" a="1"/>
  <c r="M511" i="1" s="1"/>
  <c r="K511" i="1" a="1"/>
  <c r="K511" i="1" s="1"/>
  <c r="I511" i="1" a="1"/>
  <c r="I511" i="1" s="1"/>
  <c r="G511" i="1" a="1"/>
  <c r="G511" i="1" s="1"/>
  <c r="E511" i="1" a="1"/>
  <c r="E511" i="1" s="1"/>
  <c r="O487" i="1" a="1"/>
  <c r="O487" i="1" s="1"/>
  <c r="M487" i="1" a="1"/>
  <c r="M487" i="1" s="1"/>
  <c r="K487" i="1" a="1"/>
  <c r="K487" i="1" s="1"/>
  <c r="I487" i="1" a="1"/>
  <c r="I487" i="1" s="1"/>
  <c r="G487" i="1" a="1"/>
  <c r="G487" i="1" s="1"/>
  <c r="E487" i="1" a="1"/>
  <c r="E487" i="1" s="1"/>
  <c r="O486" i="1" a="1"/>
  <c r="O486" i="1" s="1"/>
  <c r="M486" i="1" a="1"/>
  <c r="M486" i="1" s="1"/>
  <c r="K486" i="1" a="1"/>
  <c r="K486" i="1" s="1"/>
  <c r="I486" i="1" a="1"/>
  <c r="I486" i="1" s="1"/>
  <c r="G486" i="1" a="1"/>
  <c r="G486" i="1" s="1"/>
  <c r="E486" i="1" a="1"/>
  <c r="E486" i="1" s="1"/>
  <c r="O485" i="1" a="1"/>
  <c r="O485" i="1" s="1"/>
  <c r="M485" i="1" a="1"/>
  <c r="M485" i="1" s="1"/>
  <c r="K485" i="1" a="1"/>
  <c r="K485" i="1" s="1"/>
  <c r="I485" i="1" a="1"/>
  <c r="I485" i="1" s="1"/>
  <c r="G485" i="1" a="1"/>
  <c r="G485" i="1" s="1"/>
  <c r="E485" i="1" a="1"/>
  <c r="E485" i="1" s="1"/>
  <c r="O484" i="1" a="1"/>
  <c r="O484" i="1" s="1"/>
  <c r="M484" i="1" a="1"/>
  <c r="M484" i="1" s="1"/>
  <c r="K484" i="1" a="1"/>
  <c r="K484" i="1" s="1"/>
  <c r="I484" i="1" a="1"/>
  <c r="I484" i="1" s="1"/>
  <c r="G484" i="1" a="1"/>
  <c r="G484" i="1" s="1"/>
  <c r="E484" i="1" a="1"/>
  <c r="E484" i="1" s="1"/>
  <c r="O452" i="1" a="1"/>
  <c r="O452" i="1" s="1"/>
  <c r="M452" i="1" a="1"/>
  <c r="M452" i="1" s="1"/>
  <c r="K452" i="1" a="1"/>
  <c r="K452" i="1" s="1"/>
  <c r="I452" i="1" a="1"/>
  <c r="I452" i="1" s="1"/>
  <c r="G452" i="1" a="1"/>
  <c r="G452" i="1" s="1"/>
  <c r="E452" i="1" a="1"/>
  <c r="E452" i="1" s="1"/>
  <c r="O451" i="1" a="1"/>
  <c r="O451" i="1" s="1"/>
  <c r="M451" i="1" a="1"/>
  <c r="M451" i="1" s="1"/>
  <c r="K451" i="1" a="1"/>
  <c r="K451" i="1" s="1"/>
  <c r="I451" i="1" a="1"/>
  <c r="I451" i="1" s="1"/>
  <c r="G451" i="1" a="1"/>
  <c r="G451" i="1" s="1"/>
  <c r="E451" i="1" a="1"/>
  <c r="E451" i="1" s="1"/>
  <c r="O450" i="1" a="1"/>
  <c r="O450" i="1" s="1"/>
  <c r="M450" i="1" a="1"/>
  <c r="M450" i="1" s="1"/>
  <c r="K450" i="1" a="1"/>
  <c r="K450" i="1" s="1"/>
  <c r="I450" i="1" a="1"/>
  <c r="I450" i="1" s="1"/>
  <c r="G450" i="1" a="1"/>
  <c r="G450" i="1" s="1"/>
  <c r="E450" i="1" a="1"/>
  <c r="E450" i="1" s="1"/>
  <c r="O424" i="1" a="1"/>
  <c r="O424" i="1" s="1"/>
  <c r="M424" i="1" a="1"/>
  <c r="M424" i="1" s="1"/>
  <c r="K424" i="1" a="1"/>
  <c r="K424" i="1" s="1"/>
  <c r="I424" i="1" a="1"/>
  <c r="I424" i="1" s="1"/>
  <c r="G424" i="1" a="1"/>
  <c r="G424" i="1" s="1"/>
  <c r="E424" i="1" a="1"/>
  <c r="E424" i="1" s="1"/>
  <c r="O398" i="1" a="1"/>
  <c r="O398" i="1" s="1"/>
  <c r="M398" i="1" a="1"/>
  <c r="M398" i="1" s="1"/>
  <c r="K398" i="1" a="1"/>
  <c r="K398" i="1" s="1"/>
  <c r="I398" i="1" a="1"/>
  <c r="I398" i="1" s="1"/>
  <c r="G398" i="1" a="1"/>
  <c r="G398" i="1" s="1"/>
  <c r="E398" i="1" a="1"/>
  <c r="E398" i="1" s="1"/>
  <c r="O426" i="1" a="1"/>
  <c r="O426" i="1" s="1"/>
  <c r="M426" i="1" a="1"/>
  <c r="M426" i="1" s="1"/>
  <c r="K426" i="1" a="1"/>
  <c r="K426" i="1" s="1"/>
  <c r="I426" i="1" a="1"/>
  <c r="I426" i="1" s="1"/>
  <c r="G426" i="1" a="1"/>
  <c r="G426" i="1" s="1"/>
  <c r="E426" i="1" a="1"/>
  <c r="E426" i="1" s="1"/>
  <c r="O400" i="1" a="1"/>
  <c r="O400" i="1" s="1"/>
  <c r="M400" i="1" a="1"/>
  <c r="M400" i="1" s="1"/>
  <c r="K400" i="1" a="1"/>
  <c r="K400" i="1" s="1"/>
  <c r="I400" i="1" a="1"/>
  <c r="I400" i="1" s="1"/>
  <c r="G400" i="1" a="1"/>
  <c r="G400" i="1" s="1"/>
  <c r="E400" i="1" a="1"/>
  <c r="E400" i="1" s="1"/>
  <c r="O374" i="1" a="1"/>
  <c r="O374" i="1" s="1"/>
  <c r="M374" i="1" a="1"/>
  <c r="M374" i="1" s="1"/>
  <c r="K374" i="1" a="1"/>
  <c r="K374" i="1" s="1"/>
  <c r="I374" i="1" a="1"/>
  <c r="I374" i="1" s="1"/>
  <c r="G374" i="1" a="1"/>
  <c r="G374" i="1" s="1"/>
  <c r="E374" i="1" a="1"/>
  <c r="E374" i="1" s="1"/>
  <c r="O372" i="1" a="1"/>
  <c r="O372" i="1" s="1"/>
  <c r="M372" i="1" a="1"/>
  <c r="M372" i="1" s="1"/>
  <c r="K372" i="1" a="1"/>
  <c r="K372" i="1" s="1"/>
  <c r="I372" i="1" a="1"/>
  <c r="I372" i="1" s="1"/>
  <c r="G372" i="1" a="1"/>
  <c r="G372" i="1" s="1"/>
  <c r="E372" i="1" a="1"/>
  <c r="E372" i="1" s="1"/>
  <c r="O348" i="1" a="1"/>
  <c r="O348" i="1" s="1"/>
  <c r="M348" i="1" a="1"/>
  <c r="M348" i="1" s="1"/>
  <c r="K348" i="1" a="1"/>
  <c r="K348" i="1" s="1"/>
  <c r="I348" i="1" a="1"/>
  <c r="I348" i="1" s="1"/>
  <c r="G348" i="1" a="1"/>
  <c r="G348" i="1" s="1"/>
  <c r="E348" i="1" a="1"/>
  <c r="E348" i="1" s="1"/>
  <c r="O347" i="1" a="1"/>
  <c r="O347" i="1" s="1"/>
  <c r="M347" i="1" a="1"/>
  <c r="M347" i="1" s="1"/>
  <c r="K347" i="1" a="1"/>
  <c r="K347" i="1" s="1"/>
  <c r="I347" i="1" a="1"/>
  <c r="I347" i="1" s="1"/>
  <c r="G347" i="1" a="1"/>
  <c r="G347" i="1" s="1"/>
  <c r="E347" i="1" a="1"/>
  <c r="E347" i="1" s="1"/>
  <c r="O346" i="1" a="1"/>
  <c r="O346" i="1" s="1"/>
  <c r="M346" i="1" a="1"/>
  <c r="M346" i="1" s="1"/>
  <c r="K346" i="1" a="1"/>
  <c r="K346" i="1" s="1"/>
  <c r="I346" i="1" a="1"/>
  <c r="I346" i="1" s="1"/>
  <c r="G346" i="1" a="1"/>
  <c r="G346" i="1" s="1"/>
  <c r="E346" i="1" a="1"/>
  <c r="E346" i="1" s="1"/>
  <c r="O322" i="1" a="1"/>
  <c r="O322" i="1" s="1"/>
  <c r="M322" i="1" a="1"/>
  <c r="M322" i="1" s="1"/>
  <c r="K322" i="1" a="1"/>
  <c r="K322" i="1" s="1"/>
  <c r="I322" i="1" a="1"/>
  <c r="I322" i="1" s="1"/>
  <c r="G322" i="1" a="1"/>
  <c r="G322" i="1" s="1"/>
  <c r="E322" i="1" a="1"/>
  <c r="E322" i="1" s="1"/>
  <c r="M321" i="1" a="1"/>
  <c r="M321" i="1" s="1"/>
  <c r="K321" i="1" a="1"/>
  <c r="K321" i="1" s="1"/>
  <c r="I321" i="1" a="1"/>
  <c r="I321" i="1" s="1"/>
  <c r="G321" i="1" a="1"/>
  <c r="G321" i="1" s="1"/>
  <c r="E321" i="1" a="1"/>
  <c r="E321" i="1" s="1"/>
  <c r="O297" i="1" a="1"/>
  <c r="O297" i="1" s="1"/>
  <c r="M297" i="1" a="1"/>
  <c r="M297" i="1" s="1"/>
  <c r="K297" i="1" a="1"/>
  <c r="K297" i="1" s="1"/>
  <c r="I297" i="1" a="1"/>
  <c r="I297" i="1" s="1"/>
  <c r="G297" i="1" a="1"/>
  <c r="G297" i="1" s="1"/>
  <c r="E297" i="1" a="1"/>
  <c r="E297" i="1" s="1"/>
  <c r="O272" i="1" a="1"/>
  <c r="O272" i="1" s="1"/>
  <c r="M272" i="1" a="1"/>
  <c r="M272" i="1" s="1"/>
  <c r="K272" i="1" a="1"/>
  <c r="K272" i="1" s="1"/>
  <c r="I272" i="1" a="1"/>
  <c r="I272" i="1" s="1"/>
  <c r="G272" i="1" a="1"/>
  <c r="G272" i="1" s="1"/>
  <c r="E272" i="1" a="1"/>
  <c r="E272" i="1" s="1"/>
  <c r="O247" i="1" a="1"/>
  <c r="O247" i="1" s="1"/>
  <c r="M247" i="1" a="1"/>
  <c r="M247" i="1" s="1"/>
  <c r="K247" i="1" a="1"/>
  <c r="K247" i="1" s="1"/>
  <c r="I247" i="1" a="1"/>
  <c r="I247" i="1" s="1"/>
  <c r="G247" i="1" a="1"/>
  <c r="G247" i="1" s="1"/>
  <c r="E247" i="1" a="1"/>
  <c r="E247" i="1" s="1"/>
  <c r="O241" i="1" a="1"/>
  <c r="O241" i="1" s="1"/>
  <c r="M241" i="1" a="1"/>
  <c r="M241" i="1" s="1"/>
  <c r="K241" i="1" a="1"/>
  <c r="K241" i="1" s="1"/>
  <c r="I241" i="1" a="1"/>
  <c r="I241" i="1" s="1"/>
  <c r="G241" i="1" a="1"/>
  <c r="G241" i="1" s="1"/>
  <c r="E241" i="1" a="1"/>
  <c r="E241" i="1" s="1"/>
  <c r="M216" i="1" a="1"/>
  <c r="M216" i="1" s="1"/>
  <c r="K216" i="1" a="1"/>
  <c r="K216" i="1" s="1"/>
  <c r="I216" i="1" a="1"/>
  <c r="I216" i="1" s="1"/>
  <c r="G216" i="1" a="1"/>
  <c r="G216" i="1" s="1"/>
  <c r="E216" i="1" a="1"/>
  <c r="E216" i="1" s="1"/>
  <c r="O215" i="1" a="1"/>
  <c r="O215" i="1" s="1"/>
  <c r="M215" i="1" a="1"/>
  <c r="M215" i="1" s="1"/>
  <c r="K215" i="1" a="1"/>
  <c r="K215" i="1" s="1"/>
  <c r="I215" i="1" a="1"/>
  <c r="I215" i="1" s="1"/>
  <c r="G215" i="1" a="1"/>
  <c r="G215" i="1" s="1"/>
  <c r="E215" i="1" a="1"/>
  <c r="E215" i="1" s="1"/>
  <c r="O186" i="1" a="1"/>
  <c r="O186" i="1" s="1"/>
  <c r="M186" i="1" a="1"/>
  <c r="M186" i="1" s="1"/>
  <c r="K186" i="1" a="1"/>
  <c r="K186" i="1" s="1"/>
  <c r="I186" i="1" a="1"/>
  <c r="I186" i="1" s="1"/>
  <c r="G186" i="1" a="1"/>
  <c r="G186" i="1" s="1"/>
  <c r="E186" i="1" a="1"/>
  <c r="E186" i="1" s="1"/>
  <c r="O160" i="1" a="1"/>
  <c r="O160" i="1" s="1"/>
  <c r="M160" i="1" a="1"/>
  <c r="M160" i="1" s="1"/>
  <c r="K160" i="1" a="1"/>
  <c r="K160" i="1" s="1"/>
  <c r="I160" i="1" a="1"/>
  <c r="I160" i="1" s="1"/>
  <c r="G160" i="1" a="1"/>
  <c r="G160" i="1" s="1"/>
  <c r="E160" i="1" a="1"/>
  <c r="E160" i="1" s="1"/>
  <c r="O159" i="1" a="1"/>
  <c r="O159" i="1" s="1"/>
  <c r="M159" i="1" a="1"/>
  <c r="M159" i="1" s="1"/>
  <c r="K159" i="1" a="1"/>
  <c r="K159" i="1" s="1"/>
  <c r="I159" i="1" a="1"/>
  <c r="I159" i="1" s="1"/>
  <c r="G159" i="1" a="1"/>
  <c r="G159" i="1" s="1"/>
  <c r="E159" i="1" a="1"/>
  <c r="E159" i="1" s="1"/>
  <c r="O158" i="1" a="1"/>
  <c r="O158" i="1" s="1"/>
  <c r="M158" i="1" a="1"/>
  <c r="M158" i="1" s="1"/>
  <c r="K158" i="1" a="1"/>
  <c r="K158" i="1" s="1"/>
  <c r="I158" i="1" a="1"/>
  <c r="I158" i="1" s="1"/>
  <c r="G158" i="1" a="1"/>
  <c r="G158" i="1" s="1"/>
  <c r="E158" i="1" a="1"/>
  <c r="E158" i="1" s="1"/>
  <c r="O126" i="1" a="1"/>
  <c r="O126" i="1" s="1"/>
  <c r="M126" i="1" a="1"/>
  <c r="M126" i="1" s="1"/>
  <c r="K126" i="1" a="1"/>
  <c r="K126" i="1" s="1"/>
  <c r="I126" i="1" a="1"/>
  <c r="I126" i="1" s="1"/>
  <c r="G126" i="1" a="1"/>
  <c r="G126" i="1" s="1"/>
  <c r="E126" i="1" a="1"/>
  <c r="E126" i="1" s="1"/>
  <c r="O125" i="1" a="1"/>
  <c r="O125" i="1" s="1"/>
  <c r="M125" i="1" a="1"/>
  <c r="M125" i="1" s="1"/>
  <c r="K125" i="1" a="1"/>
  <c r="K125" i="1" s="1"/>
  <c r="I125" i="1" a="1"/>
  <c r="I125" i="1" s="1"/>
  <c r="G125" i="1" a="1"/>
  <c r="G125" i="1" s="1"/>
  <c r="E125" i="1" a="1"/>
  <c r="E125" i="1" s="1"/>
  <c r="O101" i="1" a="1"/>
  <c r="O101" i="1" s="1"/>
  <c r="M101" i="1" a="1"/>
  <c r="M101" i="1" s="1"/>
  <c r="K101" i="1" a="1"/>
  <c r="K101" i="1" s="1"/>
  <c r="I101" i="1" a="1"/>
  <c r="I101" i="1" s="1"/>
  <c r="G101" i="1" a="1"/>
  <c r="G101" i="1" s="1"/>
  <c r="E101" i="1" a="1"/>
  <c r="E101" i="1" s="1"/>
  <c r="O100" i="1" a="1"/>
  <c r="O100" i="1" s="1"/>
  <c r="M100" i="1" a="1"/>
  <c r="M100" i="1" s="1"/>
  <c r="K100" i="1" a="1"/>
  <c r="K100" i="1" s="1"/>
  <c r="I100" i="1" a="1"/>
  <c r="I100" i="1" s="1"/>
  <c r="G100" i="1" a="1"/>
  <c r="G100" i="1" s="1"/>
  <c r="E100" i="1" a="1"/>
  <c r="E100" i="1" s="1"/>
  <c r="O76" i="1" a="1"/>
  <c r="O76" i="1" s="1"/>
  <c r="M76" i="1" a="1"/>
  <c r="M76" i="1" s="1"/>
  <c r="K76" i="1" a="1"/>
  <c r="K76" i="1" s="1"/>
  <c r="I76" i="1" a="1"/>
  <c r="I76" i="1" s="1"/>
  <c r="G76" i="1" a="1"/>
  <c r="G76" i="1" s="1"/>
  <c r="E76" i="1" a="1"/>
  <c r="E76" i="1" s="1"/>
  <c r="O71" i="1" a="1"/>
  <c r="O71" i="1" s="1"/>
  <c r="M71" i="1" a="1"/>
  <c r="M71" i="1" s="1"/>
  <c r="K71" i="1" a="1"/>
  <c r="K71" i="1" s="1"/>
  <c r="I71" i="1" a="1"/>
  <c r="I71" i="1" s="1"/>
  <c r="G71" i="1" a="1"/>
  <c r="G71" i="1" s="1"/>
  <c r="E71" i="1" a="1"/>
  <c r="E71" i="1" s="1"/>
  <c r="O46" i="1" a="1"/>
  <c r="O46" i="1" s="1"/>
  <c r="M46" i="1" a="1"/>
  <c r="M46" i="1" s="1"/>
  <c r="K46" i="1" a="1"/>
  <c r="K46" i="1" s="1"/>
  <c r="I46" i="1" a="1"/>
  <c r="I46" i="1" s="1"/>
  <c r="G46" i="1" a="1"/>
  <c r="G46" i="1" s="1"/>
  <c r="E46" i="1" a="1"/>
  <c r="E46" i="1" s="1"/>
  <c r="Q1155" i="1" a="1"/>
  <c r="Q1155" i="1" s="1"/>
  <c r="Q1152" i="1" a="1"/>
  <c r="Q1152" i="1" s="1"/>
  <c r="Q1144" i="1" a="1"/>
  <c r="Q1144" i="1" s="1"/>
  <c r="Q1141" i="1" a="1"/>
  <c r="Q1141" i="1" s="1"/>
  <c r="Q1137" i="1" a="1"/>
  <c r="Q1137" i="1" s="1"/>
  <c r="Q1130" i="1" a="1"/>
  <c r="Q1130" i="1" s="1"/>
  <c r="Q1127" i="1" a="1"/>
  <c r="Q1127" i="1" s="1"/>
  <c r="Q1123" i="1" a="1"/>
  <c r="Q1123" i="1" s="1"/>
  <c r="Q1117" i="1" a="1"/>
  <c r="Q1117" i="1" s="1"/>
  <c r="Q1114" i="1" a="1"/>
  <c r="Q1114" i="1" s="1"/>
  <c r="Q1110" i="1" a="1"/>
  <c r="Q1110" i="1" s="1"/>
  <c r="Q1088" i="1" a="1"/>
  <c r="Q1088" i="1" s="1"/>
  <c r="Q1085" i="1" a="1"/>
  <c r="Q1085" i="1" s="1"/>
  <c r="Q1083" i="1" a="1"/>
  <c r="Q1083" i="1" s="1"/>
  <c r="Q1063" i="1" a="1"/>
  <c r="Q1063" i="1" s="1"/>
  <c r="Q1060" i="1" a="1"/>
  <c r="Q1060" i="1" s="1"/>
  <c r="Q1058" i="1" a="1"/>
  <c r="Q1058" i="1" s="1"/>
  <c r="Q1038" i="1" a="1"/>
  <c r="Q1038" i="1" s="1"/>
  <c r="Q1035" i="1" a="1"/>
  <c r="Q1035" i="1" s="1"/>
  <c r="Q1033" i="1" a="1"/>
  <c r="Q1033" i="1" s="1"/>
  <c r="Q1012" i="1" a="1"/>
  <c r="Q1012" i="1" s="1"/>
  <c r="Q1009" i="1" a="1"/>
  <c r="Q1009" i="1" s="1"/>
  <c r="Q1007" i="1" a="1"/>
  <c r="Q1007" i="1" s="1"/>
  <c r="Q963" i="1" a="1"/>
  <c r="Q963" i="1" s="1"/>
  <c r="Q960" i="1" a="1"/>
  <c r="Q960" i="1" s="1"/>
  <c r="Q958" i="1" a="1"/>
  <c r="Q958" i="1" s="1"/>
  <c r="Q939" i="1" a="1"/>
  <c r="Q939" i="1" s="1"/>
  <c r="Q936" i="1" a="1"/>
  <c r="Q936" i="1" s="1"/>
  <c r="Q934" i="1" a="1"/>
  <c r="Q934" i="1" s="1"/>
  <c r="Q915" i="1" a="1"/>
  <c r="Q915" i="1" s="1"/>
  <c r="Q912" i="1" a="1"/>
  <c r="Q912" i="1" s="1"/>
  <c r="Q910" i="1" a="1"/>
  <c r="Q910" i="1" s="1"/>
  <c r="Q891" i="1" a="1"/>
  <c r="Q891" i="1" s="1"/>
  <c r="Q888" i="1" a="1"/>
  <c r="Q888" i="1" s="1"/>
  <c r="Q886" i="1" a="1"/>
  <c r="Q886" i="1" s="1"/>
  <c r="Q867" i="1" a="1"/>
  <c r="Q867" i="1" s="1"/>
  <c r="Q864" i="1" a="1"/>
  <c r="Q864" i="1" s="1"/>
  <c r="Q844" i="1" a="1"/>
  <c r="Q844" i="1" s="1"/>
  <c r="Q841" i="1" a="1"/>
  <c r="Q841" i="1" s="1"/>
  <c r="Q821" i="1" a="1"/>
  <c r="Q821" i="1" s="1"/>
  <c r="Q818" i="1" a="1"/>
  <c r="Q818" i="1" s="1"/>
  <c r="Q797" i="1" a="1"/>
  <c r="Q797" i="1" s="1"/>
  <c r="Q794" i="1" a="1"/>
  <c r="Q794" i="1" s="1"/>
  <c r="Q774" i="1" a="1"/>
  <c r="Q774" i="1" s="1"/>
  <c r="Q771" i="1" a="1"/>
  <c r="Q771" i="1" s="1"/>
  <c r="Q744" i="1" a="1"/>
  <c r="Q744" i="1" s="1"/>
  <c r="Q725" i="1" a="1"/>
  <c r="Q725" i="1" s="1"/>
  <c r="Q722" i="1" a="1"/>
  <c r="Q722" i="1" s="1"/>
  <c r="Q702" i="1" a="1"/>
  <c r="Q702" i="1" s="1"/>
  <c r="Q699" i="1" a="1"/>
  <c r="Q699" i="1" s="1"/>
  <c r="Q697" i="1" a="1"/>
  <c r="Q697" i="1" s="1"/>
  <c r="Q678" i="1" a="1"/>
  <c r="Q678" i="1" s="1"/>
  <c r="Q675" i="1" a="1"/>
  <c r="Q675" i="1" s="1"/>
  <c r="Q655" i="1" a="1"/>
  <c r="Q655" i="1" s="1"/>
  <c r="Q652" i="1" a="1"/>
  <c r="Q652" i="1" s="1"/>
  <c r="Q650" i="1" a="1"/>
  <c r="Q650" i="1" s="1"/>
  <c r="Q631" i="1" a="1"/>
  <c r="Q631" i="1" s="1"/>
  <c r="Q628" i="1" a="1"/>
  <c r="Q628" i="1" s="1"/>
  <c r="Q591" i="1" a="1"/>
  <c r="Q591" i="1" s="1"/>
  <c r="Q590" i="1" a="1"/>
  <c r="Q590" i="1" s="1"/>
  <c r="Q582" i="1" a="1"/>
  <c r="Q582" i="1" s="1"/>
  <c r="Q581" i="1"/>
  <c r="Q562" i="1" a="1"/>
  <c r="Q562" i="1" s="1"/>
  <c r="Q559" i="1" a="1"/>
  <c r="Q559" i="1" s="1"/>
  <c r="Q557" i="1" a="1"/>
  <c r="Q557" i="1" s="1"/>
  <c r="Q555" i="1" a="1"/>
  <c r="Q555" i="1" s="1"/>
  <c r="Q554" i="1" a="1"/>
  <c r="Q554" i="1" s="1"/>
  <c r="Q546" i="1" a="1"/>
  <c r="Q546" i="1" s="1"/>
  <c r="Q545" i="1"/>
  <c r="Q526" i="1" a="1"/>
  <c r="Q526" i="1" s="1"/>
  <c r="Q523" i="1" a="1"/>
  <c r="Q523" i="1" s="1"/>
  <c r="Q521" i="1" a="1"/>
  <c r="Q521" i="1" s="1"/>
  <c r="Q519" i="1" a="1"/>
  <c r="Q519" i="1" s="1"/>
  <c r="Q518" i="1" a="1"/>
  <c r="Q518" i="1" s="1"/>
  <c r="Q515" i="1" a="1"/>
  <c r="Q515" i="1" s="1"/>
  <c r="Q513" i="1" a="1"/>
  <c r="Q513" i="1" s="1"/>
  <c r="Q511" i="1" a="1"/>
  <c r="Q511" i="1" s="1"/>
  <c r="Q492" i="1" a="1"/>
  <c r="Q492" i="1" s="1"/>
  <c r="Q489" i="1" a="1"/>
  <c r="Q489" i="1" s="1"/>
  <c r="Q487" i="1" a="1"/>
  <c r="Q487" i="1" s="1"/>
  <c r="Q486" i="1" a="1"/>
  <c r="Q486" i="1" s="1"/>
  <c r="Q485" i="1" a="1"/>
  <c r="Q485" i="1" s="1"/>
  <c r="Q484" i="1" a="1"/>
  <c r="Q484" i="1" s="1"/>
  <c r="Q477" i="1" a="1"/>
  <c r="Q477" i="1" s="1"/>
  <c r="M306" i="14" s="1" a="1"/>
  <c r="M306" i="14" s="1"/>
  <c r="Q476" i="1"/>
  <c r="Q457" i="1" a="1"/>
  <c r="Q457" i="1" s="1"/>
  <c r="Q454" i="1" a="1"/>
  <c r="Q454" i="1" s="1"/>
  <c r="Q452" i="1" a="1"/>
  <c r="Q452" i="1" s="1"/>
  <c r="Q451" i="1" a="1"/>
  <c r="Q451" i="1" s="1"/>
  <c r="Q450" i="1" a="1"/>
  <c r="Q450" i="1" s="1"/>
  <c r="Q424" i="1" a="1"/>
  <c r="Q424" i="1" s="1"/>
  <c r="Q405" i="1" a="1"/>
  <c r="Q405" i="1" s="1"/>
  <c r="Q402" i="1" a="1"/>
  <c r="Q402" i="1" s="1"/>
  <c r="Q400" i="1" a="1"/>
  <c r="Q400" i="1" s="1"/>
  <c r="Q398" i="1" a="1"/>
  <c r="Q398" i="1" s="1"/>
  <c r="Q379" i="1" a="1"/>
  <c r="Q379" i="1" s="1"/>
  <c r="Q376" i="1" a="1"/>
  <c r="Q376" i="1" s="1"/>
  <c r="Q374" i="1" a="1"/>
  <c r="Q374" i="1" s="1"/>
  <c r="Q372" i="1" a="1"/>
  <c r="Q372" i="1" s="1"/>
  <c r="Q353" i="1" a="1"/>
  <c r="Q353" i="1" s="1"/>
  <c r="Q350" i="1" a="1"/>
  <c r="Q350" i="1" s="1"/>
  <c r="Q348" i="1" a="1"/>
  <c r="Q348" i="1" s="1"/>
  <c r="Q347" i="1" a="1"/>
  <c r="Q347" i="1" s="1"/>
  <c r="Q346" i="1" a="1"/>
  <c r="Q346" i="1" s="1"/>
  <c r="Q327" i="1" a="1"/>
  <c r="Q327" i="1" s="1"/>
  <c r="Q324" i="1" a="1"/>
  <c r="Q324" i="1" s="1"/>
  <c r="Q322" i="1" a="1"/>
  <c r="Q322" i="1" s="1"/>
  <c r="Q321" i="1" a="1"/>
  <c r="Q321" i="1" s="1"/>
  <c r="Q277" i="1" a="1"/>
  <c r="Q277" i="1" s="1"/>
  <c r="Q274" i="1" a="1"/>
  <c r="Q274" i="1" s="1"/>
  <c r="Q272" i="1" a="1"/>
  <c r="Q272" i="1" s="1"/>
  <c r="Q252" i="1" a="1"/>
  <c r="Q252" i="1" s="1"/>
  <c r="Q249" i="1" a="1"/>
  <c r="Q249" i="1" s="1"/>
  <c r="Q247" i="1" a="1"/>
  <c r="Q247" i="1" s="1"/>
  <c r="Q243" i="1" a="1"/>
  <c r="Q243" i="1" s="1"/>
  <c r="Q241" i="1" a="1"/>
  <c r="Q241" i="1" s="1"/>
  <c r="Q221" i="1" a="1"/>
  <c r="Q221" i="1" s="1"/>
  <c r="Q218" i="1" a="1"/>
  <c r="Q218" i="1" s="1"/>
  <c r="Q216" i="1" a="1"/>
  <c r="Q216" i="1" s="1"/>
  <c r="Q215" i="1" a="1"/>
  <c r="Q215" i="1" s="1"/>
  <c r="Q196" i="1" a="1"/>
  <c r="Q196" i="1" s="1"/>
  <c r="Q193" i="1" a="1"/>
  <c r="Q193" i="1" s="1"/>
  <c r="Q188" i="1" a="1"/>
  <c r="Q188" i="1" s="1"/>
  <c r="Q186" i="1" a="1"/>
  <c r="Q186" i="1" s="1"/>
  <c r="Q184" i="1" a="1"/>
  <c r="Q184" i="1" s="1"/>
  <c r="Q165" i="1" a="1"/>
  <c r="Q165" i="1" s="1"/>
  <c r="Q162" i="1" a="1"/>
  <c r="Q162" i="1" s="1"/>
  <c r="Q160" i="1" a="1"/>
  <c r="Q160" i="1" s="1"/>
  <c r="Q159" i="1" a="1"/>
  <c r="Q159" i="1" s="1"/>
  <c r="Q158" i="1" a="1"/>
  <c r="Q158" i="1" s="1"/>
  <c r="Q151" i="1" a="1"/>
  <c r="Q151" i="1" s="1"/>
  <c r="Q150" i="1"/>
  <c r="Q131" i="1" a="1"/>
  <c r="Q131" i="1" s="1"/>
  <c r="Q128" i="1" a="1"/>
  <c r="Q128" i="1" s="1"/>
  <c r="Q126" i="1" a="1"/>
  <c r="Q126" i="1" s="1"/>
  <c r="Q125" i="1" a="1"/>
  <c r="Q125" i="1" s="1"/>
  <c r="Q106" i="1" a="1"/>
  <c r="Q106" i="1" s="1"/>
  <c r="Q103" i="1" a="1"/>
  <c r="Q103" i="1" s="1"/>
  <c r="Q101" i="1" a="1"/>
  <c r="Q101" i="1" s="1"/>
  <c r="Q100" i="1" a="1"/>
  <c r="Q100" i="1" s="1"/>
  <c r="Q81" i="1" a="1"/>
  <c r="Q81" i="1" s="1"/>
  <c r="Q78" i="1" a="1"/>
  <c r="Q78" i="1" s="1"/>
  <c r="Q76" i="1" a="1"/>
  <c r="Q76" i="1" s="1"/>
  <c r="Q73" i="1" a="1"/>
  <c r="Q73" i="1" s="1"/>
  <c r="Q71" i="1" a="1"/>
  <c r="Q71" i="1" s="1"/>
  <c r="Q51" i="1" a="1"/>
  <c r="Q51" i="1" s="1"/>
  <c r="Q48" i="1" a="1"/>
  <c r="Q48" i="1" s="1"/>
  <c r="Q46" i="1" a="1"/>
  <c r="Q46" i="1" s="1"/>
  <c r="Q27" i="1" a="1"/>
  <c r="Q27" i="1" s="1"/>
  <c r="Q24" i="1" a="1"/>
  <c r="Q24" i="1" s="1"/>
  <c r="O839" i="1"/>
  <c r="L426" i="14" s="1" a="1"/>
  <c r="L426" i="14" s="1"/>
  <c r="M839" i="1"/>
  <c r="K426" i="14" s="1" a="1"/>
  <c r="K426" i="14" s="1"/>
  <c r="K839" i="1"/>
  <c r="J426" i="14" s="1" a="1"/>
  <c r="J426" i="14" s="1"/>
  <c r="I839" i="1"/>
  <c r="I426" i="14" s="1" a="1"/>
  <c r="I426" i="14" s="1"/>
  <c r="G839" i="1"/>
  <c r="H426" i="14" s="1" a="1"/>
  <c r="H426" i="14" s="1"/>
  <c r="E839" i="1"/>
  <c r="G426" i="14" s="1" a="1"/>
  <c r="G426" i="14" s="1"/>
  <c r="O838" i="1"/>
  <c r="L425" i="14" s="1" a="1"/>
  <c r="L425" i="14" s="1"/>
  <c r="M838" i="1"/>
  <c r="K425" i="14" s="1" a="1"/>
  <c r="K425" i="14" s="1"/>
  <c r="K838" i="1"/>
  <c r="J425" i="14" s="1" a="1"/>
  <c r="J425" i="14" s="1"/>
  <c r="I838" i="1"/>
  <c r="I425" i="14" s="1" a="1"/>
  <c r="I425" i="14" s="1"/>
  <c r="G838" i="1"/>
  <c r="H425" i="14" s="1" a="1"/>
  <c r="H425" i="14" s="1"/>
  <c r="E838" i="1"/>
  <c r="G425" i="14" s="1" a="1"/>
  <c r="G425" i="14" s="1"/>
  <c r="O837" i="1"/>
  <c r="L424" i="14" s="1" a="1"/>
  <c r="L424" i="14" s="1"/>
  <c r="M837" i="1"/>
  <c r="K424" i="14" s="1" a="1"/>
  <c r="K424" i="14" s="1"/>
  <c r="K837" i="1"/>
  <c r="J424" i="14" s="1" a="1"/>
  <c r="J424" i="14" s="1"/>
  <c r="I837" i="1"/>
  <c r="I424" i="14" s="1" a="1"/>
  <c r="I424" i="14" s="1"/>
  <c r="G837" i="1"/>
  <c r="H424" i="14" s="1" a="1"/>
  <c r="H424" i="14" s="1"/>
  <c r="E837" i="1"/>
  <c r="G424" i="14" s="1" a="1"/>
  <c r="G424" i="14" s="1"/>
  <c r="O836" i="1"/>
  <c r="L423" i="14" s="1" a="1"/>
  <c r="L423" i="14" s="1"/>
  <c r="M836" i="1"/>
  <c r="K423" i="14" s="1" a="1"/>
  <c r="K423" i="14" s="1"/>
  <c r="K836" i="1"/>
  <c r="J423" i="14" s="1" a="1"/>
  <c r="J423" i="14" s="1"/>
  <c r="I836" i="1"/>
  <c r="I423" i="14" s="1" a="1"/>
  <c r="I423" i="14" s="1"/>
  <c r="G836" i="1"/>
  <c r="H423" i="14" s="1" a="1"/>
  <c r="H423" i="14" s="1"/>
  <c r="E836" i="1"/>
  <c r="G423" i="14" s="1" a="1"/>
  <c r="G423" i="14" s="1"/>
  <c r="O835" i="1"/>
  <c r="L422" i="14" s="1" a="1"/>
  <c r="L422" i="14" s="1"/>
  <c r="M835" i="1"/>
  <c r="K422" i="14" s="1" a="1"/>
  <c r="K422" i="14" s="1"/>
  <c r="K835" i="1"/>
  <c r="J422" i="14" s="1" a="1"/>
  <c r="J422" i="14" s="1"/>
  <c r="I835" i="1"/>
  <c r="I422" i="14" s="1" a="1"/>
  <c r="I422" i="14" s="1"/>
  <c r="G835" i="1"/>
  <c r="H422" i="14" s="1" a="1"/>
  <c r="H422" i="14" s="1"/>
  <c r="E835" i="1"/>
  <c r="G422" i="14" s="1" a="1"/>
  <c r="G422" i="14" s="1"/>
  <c r="O834" i="1"/>
  <c r="L421" i="14" s="1" a="1"/>
  <c r="L421" i="14" s="1"/>
  <c r="M834" i="1"/>
  <c r="K421" i="14" s="1" a="1"/>
  <c r="K421" i="14" s="1"/>
  <c r="K834" i="1"/>
  <c r="J421" i="14" s="1" a="1"/>
  <c r="J421" i="14" s="1"/>
  <c r="I834" i="1"/>
  <c r="I421" i="14" s="1" a="1"/>
  <c r="I421" i="14" s="1"/>
  <c r="G834" i="1"/>
  <c r="H421" i="14" s="1" a="1"/>
  <c r="H421" i="14" s="1"/>
  <c r="E834" i="1"/>
  <c r="G421" i="14" s="1" a="1"/>
  <c r="G421" i="14" s="1"/>
  <c r="O833" i="1"/>
  <c r="L420" i="14" s="1" a="1"/>
  <c r="L420" i="14" s="1"/>
  <c r="M833" i="1"/>
  <c r="K420" i="14" s="1" a="1"/>
  <c r="K420" i="14" s="1"/>
  <c r="K833" i="1"/>
  <c r="J420" i="14" s="1" a="1"/>
  <c r="J420" i="14" s="1"/>
  <c r="I833" i="1"/>
  <c r="I420" i="14" s="1" a="1"/>
  <c r="I420" i="14" s="1"/>
  <c r="G833" i="1"/>
  <c r="H420" i="14" s="1" a="1"/>
  <c r="H420" i="14" s="1"/>
  <c r="E833" i="1"/>
  <c r="G420" i="14" s="1" a="1"/>
  <c r="G420" i="14" s="1"/>
  <c r="O832" i="1"/>
  <c r="L419" i="14" s="1" a="1"/>
  <c r="L419" i="14" s="1"/>
  <c r="M832" i="1"/>
  <c r="K419" i="14" s="1" a="1"/>
  <c r="K419" i="14" s="1"/>
  <c r="K832" i="1"/>
  <c r="J419" i="14" s="1" a="1"/>
  <c r="J419" i="14" s="1"/>
  <c r="I832" i="1"/>
  <c r="I419" i="14" s="1" a="1"/>
  <c r="I419" i="14" s="1"/>
  <c r="G832" i="1"/>
  <c r="H419" i="14" s="1" a="1"/>
  <c r="H419" i="14" s="1"/>
  <c r="E832" i="1"/>
  <c r="G419" i="14" s="1" a="1"/>
  <c r="G419" i="14" s="1"/>
  <c r="O831" i="1"/>
  <c r="L418" i="14" s="1" a="1"/>
  <c r="L418" i="14" s="1"/>
  <c r="M831" i="1"/>
  <c r="K418" i="14" s="1" a="1"/>
  <c r="K418" i="14" s="1"/>
  <c r="K831" i="1"/>
  <c r="J418" i="14" s="1" a="1"/>
  <c r="J418" i="14" s="1"/>
  <c r="I831" i="1"/>
  <c r="I418" i="14" s="1" a="1"/>
  <c r="I418" i="14" s="1"/>
  <c r="G831" i="1"/>
  <c r="H418" i="14" s="1" a="1"/>
  <c r="H418" i="14" s="1"/>
  <c r="E831" i="1"/>
  <c r="G418" i="14" s="1" a="1"/>
  <c r="G418" i="14" s="1"/>
  <c r="O830" i="1"/>
  <c r="L417" i="14" s="1" a="1"/>
  <c r="L417" i="14" s="1"/>
  <c r="M830" i="1"/>
  <c r="K417" i="14" s="1" a="1"/>
  <c r="K417" i="14" s="1"/>
  <c r="K830" i="1"/>
  <c r="J417" i="14" s="1" a="1"/>
  <c r="J417" i="14" s="1"/>
  <c r="I830" i="1"/>
  <c r="I417" i="14" s="1" a="1"/>
  <c r="I417" i="14" s="1"/>
  <c r="G830" i="1"/>
  <c r="H417" i="14" s="1" a="1"/>
  <c r="H417" i="14" s="1"/>
  <c r="E830" i="1"/>
  <c r="G417" i="14" s="1" a="1"/>
  <c r="G417" i="14" s="1"/>
  <c r="O829" i="1"/>
  <c r="L416" i="14" s="1" a="1"/>
  <c r="L416" i="14" s="1"/>
  <c r="M829" i="1"/>
  <c r="K416" i="14" s="1" a="1"/>
  <c r="K416" i="14" s="1"/>
  <c r="K829" i="1"/>
  <c r="J416" i="14" s="1" a="1"/>
  <c r="J416" i="14" s="1"/>
  <c r="I829" i="1"/>
  <c r="I416" i="14" s="1" a="1"/>
  <c r="I416" i="14" s="1"/>
  <c r="G829" i="1"/>
  <c r="H416" i="14" s="1" a="1"/>
  <c r="H416" i="14" s="1"/>
  <c r="E829" i="1"/>
  <c r="G416" i="14" s="1" a="1"/>
  <c r="G416" i="14" s="1"/>
  <c r="O828" i="1"/>
  <c r="L415" i="14" s="1" a="1"/>
  <c r="L415" i="14" s="1"/>
  <c r="M828" i="1"/>
  <c r="K415" i="14" s="1" a="1"/>
  <c r="K415" i="14" s="1"/>
  <c r="K828" i="1"/>
  <c r="J415" i="14" s="1" a="1"/>
  <c r="J415" i="14" s="1"/>
  <c r="I828" i="1"/>
  <c r="I415" i="14" s="1" a="1"/>
  <c r="I415" i="14" s="1"/>
  <c r="G828" i="1"/>
  <c r="H415" i="14" s="1" a="1"/>
  <c r="H415" i="14" s="1"/>
  <c r="E828" i="1"/>
  <c r="G415" i="14" s="1" a="1"/>
  <c r="G415" i="14" s="1"/>
  <c r="O827" i="1"/>
  <c r="L414" i="14" s="1" a="1"/>
  <c r="L414" i="14" s="1"/>
  <c r="M827" i="1"/>
  <c r="K414" i="14" s="1" a="1"/>
  <c r="K414" i="14" s="1"/>
  <c r="K827" i="1"/>
  <c r="J414" i="14" s="1" a="1"/>
  <c r="J414" i="14" s="1"/>
  <c r="I827" i="1"/>
  <c r="I414" i="14" s="1" a="1"/>
  <c r="I414" i="14" s="1"/>
  <c r="G827" i="1"/>
  <c r="H414" i="14" s="1" a="1"/>
  <c r="H414" i="14" s="1"/>
  <c r="E827" i="1"/>
  <c r="G414" i="14" s="1" a="1"/>
  <c r="G414" i="14" s="1"/>
  <c r="O826" i="1"/>
  <c r="L413" i="14" s="1" a="1"/>
  <c r="L413" i="14" s="1"/>
  <c r="M826" i="1"/>
  <c r="K413" i="14" s="1" a="1"/>
  <c r="K413" i="14" s="1"/>
  <c r="K826" i="1"/>
  <c r="J413" i="14" s="1" a="1"/>
  <c r="J413" i="14" s="1"/>
  <c r="I826" i="1"/>
  <c r="I413" i="14" s="1" a="1"/>
  <c r="I413" i="14" s="1"/>
  <c r="G826" i="1"/>
  <c r="H413" i="14" s="1" a="1"/>
  <c r="H413" i="14" s="1"/>
  <c r="E826" i="1"/>
  <c r="G413" i="14" s="1" a="1"/>
  <c r="G413" i="14" s="1"/>
  <c r="O825" i="1"/>
  <c r="L412" i="14" s="1" a="1"/>
  <c r="L412" i="14" s="1"/>
  <c r="M825" i="1"/>
  <c r="K412" i="14" s="1" a="1"/>
  <c r="K412" i="14" s="1"/>
  <c r="K825" i="1"/>
  <c r="J412" i="14" s="1" a="1"/>
  <c r="J412" i="14" s="1"/>
  <c r="I825" i="1"/>
  <c r="I412" i="14" s="1" a="1"/>
  <c r="I412" i="14" s="1"/>
  <c r="G825" i="1"/>
  <c r="H412" i="14" s="1" a="1"/>
  <c r="H412" i="14" s="1"/>
  <c r="E825" i="1"/>
  <c r="G412" i="14" s="1" a="1"/>
  <c r="G412" i="14" s="1"/>
  <c r="O824" i="1"/>
  <c r="L411" i="14" s="1" a="1"/>
  <c r="L411" i="14" s="1"/>
  <c r="M824" i="1"/>
  <c r="K411" i="14" s="1" a="1"/>
  <c r="K411" i="14" s="1"/>
  <c r="K824" i="1"/>
  <c r="J411" i="14" s="1" a="1"/>
  <c r="J411" i="14" s="1"/>
  <c r="I824" i="1"/>
  <c r="I411" i="14" s="1" a="1"/>
  <c r="I411" i="14" s="1"/>
  <c r="G824" i="1"/>
  <c r="H411" i="14" s="1" a="1"/>
  <c r="H411" i="14" s="1"/>
  <c r="E824" i="1"/>
  <c r="G411" i="14" s="1" a="1"/>
  <c r="G411" i="14" s="1"/>
  <c r="O823" i="1"/>
  <c r="L410" i="14" s="1" a="1"/>
  <c r="L410" i="14" s="1"/>
  <c r="M823" i="1"/>
  <c r="K410" i="14" s="1" a="1"/>
  <c r="K410" i="14" s="1"/>
  <c r="K823" i="1"/>
  <c r="J410" i="14" s="1" a="1"/>
  <c r="J410" i="14" s="1"/>
  <c r="I823" i="1"/>
  <c r="I410" i="14" s="1" a="1"/>
  <c r="I410" i="14" s="1"/>
  <c r="G823" i="1"/>
  <c r="H410" i="14" s="1" a="1"/>
  <c r="H410" i="14" s="1"/>
  <c r="E823" i="1"/>
  <c r="G410" i="14" s="1" a="1"/>
  <c r="G410" i="14" s="1"/>
  <c r="O822" i="1"/>
  <c r="L409" i="14" s="1" a="1"/>
  <c r="L409" i="14" s="1"/>
  <c r="M822" i="1"/>
  <c r="K409" i="14" s="1" a="1"/>
  <c r="K409" i="14" s="1"/>
  <c r="K822" i="1"/>
  <c r="J409" i="14" s="1" a="1"/>
  <c r="J409" i="14" s="1"/>
  <c r="I822" i="1"/>
  <c r="I409" i="14" s="1" a="1"/>
  <c r="I409" i="14" s="1"/>
  <c r="G822" i="1"/>
  <c r="H409" i="14" s="1" a="1"/>
  <c r="H409" i="14" s="1"/>
  <c r="E822" i="1"/>
  <c r="G409" i="14" s="1" a="1"/>
  <c r="G409" i="14" s="1"/>
  <c r="O820" i="1"/>
  <c r="M820" i="1"/>
  <c r="K820" i="1"/>
  <c r="I820" i="1"/>
  <c r="G820" i="1"/>
  <c r="E820" i="1"/>
  <c r="O819" i="1"/>
  <c r="M819" i="1"/>
  <c r="K819" i="1"/>
  <c r="I819" i="1"/>
  <c r="G819" i="1"/>
  <c r="E819" i="1"/>
  <c r="O817" i="1"/>
  <c r="M817" i="1"/>
  <c r="K817" i="1"/>
  <c r="I817" i="1"/>
  <c r="G817" i="1"/>
  <c r="E817" i="1"/>
  <c r="M627" i="1"/>
  <c r="K364" i="14" s="1" a="1"/>
  <c r="K364" i="14" s="1"/>
  <c r="K627" i="1"/>
  <c r="I627" i="1"/>
  <c r="G627" i="1"/>
  <c r="E627" i="1"/>
  <c r="G364" i="14" s="1" a="1"/>
  <c r="G364" i="14" s="1"/>
  <c r="O655" i="1" a="1"/>
  <c r="O655" i="1" s="1"/>
  <c r="M655" i="1" a="1"/>
  <c r="M655" i="1" s="1"/>
  <c r="K655" i="1" a="1"/>
  <c r="K655" i="1" s="1"/>
  <c r="I655" i="1" a="1"/>
  <c r="I655" i="1" s="1"/>
  <c r="G655" i="1" a="1"/>
  <c r="G655" i="1" s="1"/>
  <c r="E655" i="1" a="1"/>
  <c r="E655" i="1" s="1"/>
  <c r="O652" i="1" a="1"/>
  <c r="O652" i="1" s="1"/>
  <c r="M652" i="1" a="1"/>
  <c r="M652" i="1" s="1"/>
  <c r="K652" i="1" a="1"/>
  <c r="K652" i="1" s="1"/>
  <c r="I652" i="1" a="1"/>
  <c r="I652" i="1" s="1"/>
  <c r="G652" i="1" a="1"/>
  <c r="G652" i="1" s="1"/>
  <c r="E652" i="1" a="1"/>
  <c r="E652" i="1" s="1"/>
  <c r="O214" i="1"/>
  <c r="O211" i="1"/>
  <c r="O207" i="1"/>
  <c r="O203" i="1"/>
  <c r="O195" i="1"/>
  <c r="O194" i="1"/>
  <c r="L344" i="14" s="1" a="1"/>
  <c r="L344" i="14" s="1"/>
  <c r="F344" i="14" s="1" a="1"/>
  <c r="F344" i="14" s="1"/>
  <c r="O192" i="1"/>
  <c r="M196" i="1" a="1"/>
  <c r="M196" i="1" s="1"/>
  <c r="K196" i="1" a="1"/>
  <c r="K196" i="1" s="1"/>
  <c r="I196" i="1" a="1"/>
  <c r="I196" i="1" s="1"/>
  <c r="G196" i="1" a="1"/>
  <c r="G196" i="1" s="1"/>
  <c r="E196" i="1" a="1"/>
  <c r="E196" i="1" s="1"/>
  <c r="M193" i="1" a="1"/>
  <c r="M193" i="1" s="1"/>
  <c r="K193" i="1" a="1"/>
  <c r="K193" i="1" s="1"/>
  <c r="I193" i="1" a="1"/>
  <c r="I193" i="1" s="1"/>
  <c r="G193" i="1" a="1"/>
  <c r="G193" i="1" s="1"/>
  <c r="E193" i="1" a="1"/>
  <c r="E193" i="1" s="1"/>
  <c r="F235" i="14" l="1" a="1"/>
  <c r="F235" i="14" s="1"/>
  <c r="F239" i="14" a="1"/>
  <c r="F239" i="14" s="1"/>
  <c r="F243" i="14" a="1"/>
  <c r="F243" i="14" s="1"/>
  <c r="F247" i="14" a="1"/>
  <c r="F247" i="14" s="1"/>
  <c r="F255" i="14" a="1"/>
  <c r="F255" i="14" s="1"/>
  <c r="F259" i="14" a="1"/>
  <c r="F259" i="14" s="1"/>
  <c r="G188" i="3"/>
  <c r="H407" i="14" a="1"/>
  <c r="H407" i="14" s="1"/>
  <c r="I189" i="3"/>
  <c r="J408" i="14" a="1"/>
  <c r="J408" i="14" s="1"/>
  <c r="L83" i="14" a="1"/>
  <c r="L83" i="14" s="1"/>
  <c r="L352" i="14" a="1"/>
  <c r="L352" i="14" s="1"/>
  <c r="F352" i="14" s="1" a="1"/>
  <c r="F352" i="14" s="1"/>
  <c r="I190" i="3"/>
  <c r="J406" i="14" a="1"/>
  <c r="J406" i="14" s="1"/>
  <c r="K188" i="3"/>
  <c r="L407" i="14" a="1"/>
  <c r="L407" i="14" s="1"/>
  <c r="E886" i="1" a="1"/>
  <c r="E886" i="1" s="1"/>
  <c r="G406" i="14" a="1"/>
  <c r="G406" i="14" s="1"/>
  <c r="M886" i="1" a="1"/>
  <c r="M886" i="1" s="1"/>
  <c r="K406" i="14" a="1"/>
  <c r="K406" i="14" s="1"/>
  <c r="F189" i="3"/>
  <c r="G408" i="14" a="1"/>
  <c r="G408" i="14" s="1"/>
  <c r="J189" i="3"/>
  <c r="K408" i="14" a="1"/>
  <c r="K408" i="14" s="1"/>
  <c r="F426" i="14" a="1"/>
  <c r="F426" i="14" s="1"/>
  <c r="L87" i="14" a="1"/>
  <c r="L87" i="14" s="1"/>
  <c r="F87" i="14" s="1" a="1"/>
  <c r="F87" i="14" s="1"/>
  <c r="L356" i="14" a="1"/>
  <c r="L356" i="14" s="1"/>
  <c r="F356" i="14" s="1" a="1"/>
  <c r="F356" i="14" s="1"/>
  <c r="G167" i="3"/>
  <c r="H364" i="14" a="1"/>
  <c r="H364" i="14" s="1"/>
  <c r="H188" i="3"/>
  <c r="I407" i="14" a="1"/>
  <c r="I407" i="14" s="1"/>
  <c r="F412" i="14" a="1"/>
  <c r="F412" i="14" s="1"/>
  <c r="F416" i="14" a="1"/>
  <c r="F416" i="14" s="1"/>
  <c r="F420" i="14" a="1"/>
  <c r="F420" i="14" s="1"/>
  <c r="F424" i="14" a="1"/>
  <c r="F424" i="14" s="1"/>
  <c r="L91" i="14" a="1"/>
  <c r="L91" i="14" s="1"/>
  <c r="F91" i="14" s="1" a="1"/>
  <c r="F91" i="14" s="1"/>
  <c r="L360" i="14" a="1"/>
  <c r="L360" i="14" s="1"/>
  <c r="F360" i="14" s="1" a="1"/>
  <c r="F360" i="14" s="1"/>
  <c r="H167" i="3"/>
  <c r="I364" i="14" a="1"/>
  <c r="I364" i="14" s="1"/>
  <c r="G886" i="1" a="1"/>
  <c r="G886" i="1" s="1"/>
  <c r="H406" i="14" a="1"/>
  <c r="H406" i="14" s="1"/>
  <c r="O886" i="1" a="1"/>
  <c r="O886" i="1" s="1"/>
  <c r="L406" i="14" a="1"/>
  <c r="L406" i="14" s="1"/>
  <c r="I188" i="3"/>
  <c r="J407" i="14" a="1"/>
  <c r="J407" i="14" s="1"/>
  <c r="G189" i="3"/>
  <c r="H408" i="14" a="1"/>
  <c r="H408" i="14" s="1"/>
  <c r="K189" i="3"/>
  <c r="L408" i="14" a="1"/>
  <c r="L408" i="14" s="1"/>
  <c r="K7" i="3"/>
  <c r="H7" i="10" s="1"/>
  <c r="L343" i="14" a="1"/>
  <c r="L343" i="14" s="1"/>
  <c r="F410" i="14" a="1"/>
  <c r="F410" i="14" s="1"/>
  <c r="F414" i="14" a="1"/>
  <c r="F414" i="14" s="1"/>
  <c r="F418" i="14" a="1"/>
  <c r="F418" i="14" s="1"/>
  <c r="F422" i="14" a="1"/>
  <c r="F422" i="14" s="1"/>
  <c r="K71" i="3"/>
  <c r="L345" i="14" a="1"/>
  <c r="L345" i="14" s="1"/>
  <c r="F345" i="14" s="1" a="1"/>
  <c r="F345" i="14" s="1"/>
  <c r="L94" i="14" a="1"/>
  <c r="L94" i="14" s="1"/>
  <c r="L363" i="14" a="1"/>
  <c r="L363" i="14" s="1"/>
  <c r="F363" i="14" s="1" a="1"/>
  <c r="F363" i="14" s="1"/>
  <c r="K631" i="1" a="1"/>
  <c r="K631" i="1" s="1"/>
  <c r="J364" i="14" a="1"/>
  <c r="J364" i="14" s="1"/>
  <c r="H187" i="3"/>
  <c r="I406" i="14" a="1"/>
  <c r="I406" i="14" s="1"/>
  <c r="F188" i="3"/>
  <c r="G407" i="14" a="1"/>
  <c r="G407" i="14" s="1"/>
  <c r="J188" i="3"/>
  <c r="K407" i="14" a="1"/>
  <c r="K407" i="14" s="1"/>
  <c r="H189" i="3"/>
  <c r="I408" i="14" a="1"/>
  <c r="I408" i="14" s="1"/>
  <c r="F409" i="14" a="1"/>
  <c r="F409" i="14" s="1"/>
  <c r="F411" i="14" a="1"/>
  <c r="F411" i="14" s="1"/>
  <c r="F413" i="14" a="1"/>
  <c r="F413" i="14" s="1"/>
  <c r="F415" i="14" a="1"/>
  <c r="F415" i="14" s="1"/>
  <c r="F417" i="14" a="1"/>
  <c r="F417" i="14" s="1"/>
  <c r="F419" i="14" a="1"/>
  <c r="F419" i="14" s="1"/>
  <c r="F421" i="14" a="1"/>
  <c r="F421" i="14" s="1"/>
  <c r="F423" i="14" a="1"/>
  <c r="F423" i="14" s="1"/>
  <c r="F425" i="14" a="1"/>
  <c r="F425" i="14" s="1"/>
  <c r="F263" i="14" a="1"/>
  <c r="F263" i="14" s="1"/>
  <c r="F267" i="14" a="1"/>
  <c r="F267" i="14" s="1"/>
  <c r="F271" i="14" a="1"/>
  <c r="F271" i="14" s="1"/>
  <c r="F275" i="14" a="1"/>
  <c r="F275" i="14" s="1"/>
  <c r="F283" i="14" a="1"/>
  <c r="F283" i="14" s="1"/>
  <c r="F287" i="14" a="1"/>
  <c r="F287" i="14" s="1"/>
  <c r="F291" i="14" a="1"/>
  <c r="F291" i="14" s="1"/>
  <c r="F295" i="14" a="1"/>
  <c r="F295" i="14" s="1"/>
  <c r="F16" i="14" a="1"/>
  <c r="F16" i="14" s="1"/>
  <c r="F28" i="14" a="1"/>
  <c r="F28" i="14" s="1"/>
  <c r="F32" i="14" a="1"/>
  <c r="F32" i="14" s="1"/>
  <c r="F36" i="14" a="1"/>
  <c r="F36" i="14" s="1"/>
  <c r="F40" i="14" a="1"/>
  <c r="F40" i="14" s="1"/>
  <c r="F44" i="14" a="1"/>
  <c r="F44" i="14" s="1"/>
  <c r="F48" i="14" a="1"/>
  <c r="F48" i="14" s="1"/>
  <c r="F52" i="14" a="1"/>
  <c r="F52" i="14" s="1"/>
  <c r="F56" i="14" a="1"/>
  <c r="F56" i="14" s="1"/>
  <c r="F60" i="14" a="1"/>
  <c r="F60" i="14" s="1"/>
  <c r="F68" i="14" a="1"/>
  <c r="F68" i="14" s="1"/>
  <c r="F72" i="14" a="1"/>
  <c r="F72" i="14" s="1"/>
  <c r="F77" i="14" a="1"/>
  <c r="F77" i="14" s="1"/>
  <c r="F81" i="14" a="1"/>
  <c r="F81" i="14" s="1"/>
  <c r="F84" i="14" a="1"/>
  <c r="F84" i="14" s="1"/>
  <c r="F101" i="14" a="1"/>
  <c r="F101" i="14" s="1"/>
  <c r="F105" i="14" a="1"/>
  <c r="F105" i="14" s="1"/>
  <c r="F109" i="14" a="1"/>
  <c r="F109" i="14" s="1"/>
  <c r="F113" i="14" a="1"/>
  <c r="F113" i="14" s="1"/>
  <c r="F117" i="14" a="1"/>
  <c r="F117" i="14" s="1"/>
  <c r="F121" i="14" a="1"/>
  <c r="F121" i="14" s="1"/>
  <c r="F125" i="14" a="1"/>
  <c r="F125" i="14" s="1"/>
  <c r="F129" i="14" a="1"/>
  <c r="F129" i="14" s="1"/>
  <c r="F133" i="14" a="1"/>
  <c r="F133" i="14" s="1"/>
  <c r="F139" i="14" a="1"/>
  <c r="F139" i="14" s="1"/>
  <c r="F143" i="14" a="1"/>
  <c r="F143" i="14" s="1"/>
  <c r="F147" i="14" a="1"/>
  <c r="F147" i="14" s="1"/>
  <c r="F151" i="14" a="1"/>
  <c r="F151" i="14" s="1"/>
  <c r="F155" i="14" a="1"/>
  <c r="F155" i="14" s="1"/>
  <c r="F159" i="14" a="1"/>
  <c r="F159" i="14" s="1"/>
  <c r="F163" i="14" a="1"/>
  <c r="F163" i="14" s="1"/>
  <c r="F171" i="14" a="1"/>
  <c r="F171" i="14" s="1"/>
  <c r="F175" i="14" a="1"/>
  <c r="F175" i="14" s="1"/>
  <c r="F179" i="14" a="1"/>
  <c r="F179" i="14" s="1"/>
  <c r="F183" i="14" a="1"/>
  <c r="F183" i="14" s="1"/>
  <c r="F187" i="14" a="1"/>
  <c r="F187" i="14" s="1"/>
  <c r="F191" i="14" a="1"/>
  <c r="F191" i="14" s="1"/>
  <c r="F195" i="14" a="1"/>
  <c r="F195" i="14" s="1"/>
  <c r="F199" i="14" a="1"/>
  <c r="F199" i="14" s="1"/>
  <c r="F203" i="14" a="1"/>
  <c r="F203" i="14" s="1"/>
  <c r="F207" i="14" a="1"/>
  <c r="F207" i="14" s="1"/>
  <c r="F211" i="14" a="1"/>
  <c r="F211" i="14" s="1"/>
  <c r="F215" i="14" a="1"/>
  <c r="F215" i="14" s="1"/>
  <c r="F219" i="14" a="1"/>
  <c r="F219" i="14" s="1"/>
  <c r="F223" i="14" a="1"/>
  <c r="F223" i="14" s="1"/>
  <c r="F227" i="14" a="1"/>
  <c r="F227" i="14" s="1"/>
  <c r="F299" i="14" a="1"/>
  <c r="F299" i="14" s="1"/>
  <c r="F309" i="14" a="1"/>
  <c r="F309" i="14" s="1"/>
  <c r="F12" i="14" a="1"/>
  <c r="F12" i="14" s="1"/>
  <c r="F24" i="14" a="1"/>
  <c r="F24" i="14" s="1"/>
  <c r="F167" i="14" a="1"/>
  <c r="F167" i="14" s="1"/>
  <c r="F313" i="14" a="1"/>
  <c r="F313" i="14" s="1"/>
  <c r="F317" i="14" a="1"/>
  <c r="F317" i="14" s="1"/>
  <c r="F325" i="14" a="1"/>
  <c r="F325" i="14" s="1"/>
  <c r="F330" i="14" a="1"/>
  <c r="F330" i="14" s="1"/>
  <c r="F64" i="14" a="1"/>
  <c r="F64" i="14" s="1"/>
  <c r="F303" i="14" a="1"/>
  <c r="F303" i="14" s="1"/>
  <c r="F97" i="14" a="1"/>
  <c r="F97" i="14" s="1"/>
  <c r="F321" i="14" a="1"/>
  <c r="F321" i="14" s="1"/>
  <c r="F251" i="14" a="1"/>
  <c r="F251" i="14" s="1"/>
  <c r="F20" i="14" a="1"/>
  <c r="F20" i="14" s="1"/>
  <c r="F279" i="14" a="1"/>
  <c r="F279" i="14" s="1"/>
  <c r="F94" i="14" a="1"/>
  <c r="F94" i="14" s="1"/>
  <c r="F334" i="14" a="1"/>
  <c r="F334" i="14" s="1"/>
  <c r="F338" i="14" a="1"/>
  <c r="F338" i="14" s="1"/>
  <c r="F342" i="14" a="1"/>
  <c r="F342" i="14" s="1"/>
  <c r="F19" i="14" a="1"/>
  <c r="F19" i="14" s="1"/>
  <c r="F31" i="14" a="1"/>
  <c r="F31" i="14" s="1"/>
  <c r="F35" i="14" a="1"/>
  <c r="F35" i="14" s="1"/>
  <c r="F39" i="14" a="1"/>
  <c r="F39" i="14" s="1"/>
  <c r="F43" i="14" a="1"/>
  <c r="F43" i="14" s="1"/>
  <c r="F47" i="14" a="1"/>
  <c r="F47" i="14" s="1"/>
  <c r="F51" i="14" a="1"/>
  <c r="F51" i="14" s="1"/>
  <c r="F55" i="14" a="1"/>
  <c r="F55" i="14" s="1"/>
  <c r="F59" i="14" a="1"/>
  <c r="F59" i="14" s="1"/>
  <c r="F63" i="14" a="1"/>
  <c r="F63" i="14" s="1"/>
  <c r="F67" i="14" a="1"/>
  <c r="F67" i="14" s="1"/>
  <c r="F71" i="14" a="1"/>
  <c r="F71" i="14" s="1"/>
  <c r="F80" i="14" a="1"/>
  <c r="F80" i="14" s="1"/>
  <c r="F90" i="14" a="1"/>
  <c r="F90" i="14" s="1"/>
  <c r="F93" i="14" a="1"/>
  <c r="F93" i="14" s="1"/>
  <c r="F96" i="14" a="1"/>
  <c r="F96" i="14" s="1"/>
  <c r="F100" i="14" a="1"/>
  <c r="F100" i="14" s="1"/>
  <c r="F104" i="14" a="1"/>
  <c r="F104" i="14" s="1"/>
  <c r="F108" i="14" a="1"/>
  <c r="F108" i="14" s="1"/>
  <c r="F112" i="14" a="1"/>
  <c r="F112" i="14" s="1"/>
  <c r="F116" i="14" a="1"/>
  <c r="F116" i="14" s="1"/>
  <c r="F120" i="14" a="1"/>
  <c r="F120" i="14" s="1"/>
  <c r="F124" i="14" a="1"/>
  <c r="F124" i="14" s="1"/>
  <c r="F128" i="14" a="1"/>
  <c r="F128" i="14" s="1"/>
  <c r="F132" i="14" a="1"/>
  <c r="F132" i="14" s="1"/>
  <c r="F136" i="14" a="1"/>
  <c r="F136" i="14" s="1"/>
  <c r="F138" i="14" a="1"/>
  <c r="F138" i="14" s="1"/>
  <c r="F142" i="14" a="1"/>
  <c r="F142" i="14" s="1"/>
  <c r="F146" i="14" a="1"/>
  <c r="F146" i="14" s="1"/>
  <c r="F150" i="14" a="1"/>
  <c r="F150" i="14" s="1"/>
  <c r="F154" i="14" a="1"/>
  <c r="F154" i="14" s="1"/>
  <c r="F158" i="14" a="1"/>
  <c r="F158" i="14" s="1"/>
  <c r="F162" i="14" a="1"/>
  <c r="F162" i="14" s="1"/>
  <c r="F166" i="14" a="1"/>
  <c r="F166" i="14" s="1"/>
  <c r="F170" i="14" a="1"/>
  <c r="F170" i="14" s="1"/>
  <c r="F174" i="14" a="1"/>
  <c r="F174" i="14" s="1"/>
  <c r="F178" i="14" a="1"/>
  <c r="F178" i="14" s="1"/>
  <c r="F182" i="14" a="1"/>
  <c r="F182" i="14" s="1"/>
  <c r="F186" i="14" a="1"/>
  <c r="F186" i="14" s="1"/>
  <c r="F190" i="14" a="1"/>
  <c r="F190" i="14" s="1"/>
  <c r="F194" i="14" a="1"/>
  <c r="F194" i="14" s="1"/>
  <c r="F198" i="14" a="1"/>
  <c r="F198" i="14" s="1"/>
  <c r="F202" i="14" a="1"/>
  <c r="F202" i="14" s="1"/>
  <c r="F206" i="14" a="1"/>
  <c r="F206" i="14" s="1"/>
  <c r="F210" i="14" a="1"/>
  <c r="F210" i="14" s="1"/>
  <c r="F214" i="14" a="1"/>
  <c r="F214" i="14" s="1"/>
  <c r="F218" i="14" a="1"/>
  <c r="F218" i="14" s="1"/>
  <c r="F222" i="14" a="1"/>
  <c r="F222" i="14" s="1"/>
  <c r="F226" i="14" a="1"/>
  <c r="F226" i="14" s="1"/>
  <c r="F230" i="14" a="1"/>
  <c r="F230" i="14" s="1"/>
  <c r="F234" i="14" a="1"/>
  <c r="F234" i="14" s="1"/>
  <c r="F238" i="14" a="1"/>
  <c r="F238" i="14" s="1"/>
  <c r="F242" i="14" a="1"/>
  <c r="F242" i="14" s="1"/>
  <c r="F246" i="14" a="1"/>
  <c r="F246" i="14" s="1"/>
  <c r="F250" i="14" a="1"/>
  <c r="F250" i="14" s="1"/>
  <c r="F254" i="14" a="1"/>
  <c r="F254" i="14" s="1"/>
  <c r="F258" i="14" a="1"/>
  <c r="F258" i="14" s="1"/>
  <c r="F262" i="14" a="1"/>
  <c r="F262" i="14" s="1"/>
  <c r="F266" i="14" a="1"/>
  <c r="F266" i="14" s="1"/>
  <c r="F270" i="14" a="1"/>
  <c r="F270" i="14" s="1"/>
  <c r="F274" i="14" a="1"/>
  <c r="F274" i="14" s="1"/>
  <c r="F278" i="14" a="1"/>
  <c r="F278" i="14" s="1"/>
  <c r="F282" i="14" a="1"/>
  <c r="F282" i="14" s="1"/>
  <c r="F286" i="14" a="1"/>
  <c r="F286" i="14" s="1"/>
  <c r="F290" i="14" a="1"/>
  <c r="F290" i="14" s="1"/>
  <c r="F294" i="14" a="1"/>
  <c r="F294" i="14" s="1"/>
  <c r="F298" i="14" a="1"/>
  <c r="F298" i="14" s="1"/>
  <c r="F302" i="14" a="1"/>
  <c r="F302" i="14" s="1"/>
  <c r="F308" i="14" a="1"/>
  <c r="F308" i="14" s="1"/>
  <c r="F312" i="14" a="1"/>
  <c r="F312" i="14" s="1"/>
  <c r="F316" i="14" a="1"/>
  <c r="F316" i="14" s="1"/>
  <c r="F320" i="14" a="1"/>
  <c r="F320" i="14" s="1"/>
  <c r="F324" i="14" a="1"/>
  <c r="F324" i="14" s="1"/>
  <c r="F329" i="14" a="1"/>
  <c r="F329" i="14" s="1"/>
  <c r="F333" i="14" a="1"/>
  <c r="F333" i="14" s="1"/>
  <c r="F337" i="14" a="1"/>
  <c r="F337" i="14" s="1"/>
  <c r="F341" i="14" a="1"/>
  <c r="F341" i="14" s="1"/>
  <c r="F231" i="14" a="1"/>
  <c r="F231" i="14" s="1"/>
  <c r="F11" i="14" a="1"/>
  <c r="F11" i="14" s="1"/>
  <c r="F14" i="14" a="1"/>
  <c r="F14" i="14" s="1"/>
  <c r="F18" i="14" a="1"/>
  <c r="F18" i="14" s="1"/>
  <c r="F22" i="14" a="1"/>
  <c r="F22" i="14" s="1"/>
  <c r="F26" i="14" a="1"/>
  <c r="F26" i="14" s="1"/>
  <c r="F30" i="14" a="1"/>
  <c r="F30" i="14" s="1"/>
  <c r="F34" i="14" a="1"/>
  <c r="F34" i="14" s="1"/>
  <c r="F38" i="14" a="1"/>
  <c r="F38" i="14" s="1"/>
  <c r="F42" i="14" a="1"/>
  <c r="F42" i="14" s="1"/>
  <c r="F46" i="14" a="1"/>
  <c r="F46" i="14" s="1"/>
  <c r="F50" i="14" a="1"/>
  <c r="F50" i="14" s="1"/>
  <c r="F54" i="14" a="1"/>
  <c r="F54" i="14" s="1"/>
  <c r="F58" i="14" a="1"/>
  <c r="F58" i="14" s="1"/>
  <c r="F62" i="14" a="1"/>
  <c r="F62" i="14" s="1"/>
  <c r="F66" i="14" a="1"/>
  <c r="F66" i="14" s="1"/>
  <c r="F70" i="14" a="1"/>
  <c r="F70" i="14" s="1"/>
  <c r="F79" i="14" a="1"/>
  <c r="F79" i="14" s="1"/>
  <c r="F83" i="14" a="1"/>
  <c r="F83" i="14" s="1"/>
  <c r="F86" i="14" a="1"/>
  <c r="F86" i="14" s="1"/>
  <c r="F89" i="14" a="1"/>
  <c r="F89" i="14" s="1"/>
  <c r="F92" i="14" a="1"/>
  <c r="F92" i="14" s="1"/>
  <c r="F95" i="14" a="1"/>
  <c r="F95" i="14" s="1"/>
  <c r="F99" i="14" a="1"/>
  <c r="F99" i="14" s="1"/>
  <c r="F103" i="14" a="1"/>
  <c r="F103" i="14" s="1"/>
  <c r="F107" i="14" a="1"/>
  <c r="F107" i="14" s="1"/>
  <c r="F111" i="14" a="1"/>
  <c r="F111" i="14" s="1"/>
  <c r="F115" i="14" a="1"/>
  <c r="F115" i="14" s="1"/>
  <c r="F119" i="14" a="1"/>
  <c r="F119" i="14" s="1"/>
  <c r="F123" i="14" a="1"/>
  <c r="F123" i="14" s="1"/>
  <c r="F127" i="14" a="1"/>
  <c r="F127" i="14" s="1"/>
  <c r="F131" i="14" a="1"/>
  <c r="F131" i="14" s="1"/>
  <c r="F135" i="14" a="1"/>
  <c r="F135" i="14" s="1"/>
  <c r="F141" i="14" a="1"/>
  <c r="F141" i="14" s="1"/>
  <c r="F145" i="14" a="1"/>
  <c r="F145" i="14" s="1"/>
  <c r="F149" i="14" a="1"/>
  <c r="F149" i="14" s="1"/>
  <c r="F153" i="14" a="1"/>
  <c r="F153" i="14" s="1"/>
  <c r="F157" i="14" a="1"/>
  <c r="F157" i="14" s="1"/>
  <c r="F161" i="14" a="1"/>
  <c r="F161" i="14" s="1"/>
  <c r="F165" i="14" a="1"/>
  <c r="F165" i="14" s="1"/>
  <c r="F169" i="14" a="1"/>
  <c r="F169" i="14" s="1"/>
  <c r="F173" i="14" a="1"/>
  <c r="F173" i="14" s="1"/>
  <c r="F177" i="14" a="1"/>
  <c r="F177" i="14" s="1"/>
  <c r="F181" i="14" a="1"/>
  <c r="F181" i="14" s="1"/>
  <c r="F185" i="14" a="1"/>
  <c r="F185" i="14" s="1"/>
  <c r="F189" i="14" a="1"/>
  <c r="F189" i="14" s="1"/>
  <c r="F193" i="14" a="1"/>
  <c r="F193" i="14" s="1"/>
  <c r="F197" i="14" a="1"/>
  <c r="F197" i="14" s="1"/>
  <c r="F201" i="14" a="1"/>
  <c r="F201" i="14" s="1"/>
  <c r="F205" i="14" a="1"/>
  <c r="F205" i="14" s="1"/>
  <c r="F209" i="14" a="1"/>
  <c r="F209" i="14" s="1"/>
  <c r="F213" i="14" a="1"/>
  <c r="F213" i="14" s="1"/>
  <c r="F217" i="14" a="1"/>
  <c r="F217" i="14" s="1"/>
  <c r="F221" i="14" a="1"/>
  <c r="F221" i="14" s="1"/>
  <c r="F225" i="14" a="1"/>
  <c r="F225" i="14" s="1"/>
  <c r="F229" i="14" a="1"/>
  <c r="F229" i="14" s="1"/>
  <c r="F233" i="14" a="1"/>
  <c r="F233" i="14" s="1"/>
  <c r="F237" i="14" a="1"/>
  <c r="F237" i="14" s="1"/>
  <c r="F241" i="14" a="1"/>
  <c r="F241" i="14" s="1"/>
  <c r="F245" i="14" a="1"/>
  <c r="F245" i="14" s="1"/>
  <c r="F249" i="14" a="1"/>
  <c r="F249" i="14" s="1"/>
  <c r="F253" i="14" a="1"/>
  <c r="F253" i="14" s="1"/>
  <c r="F257" i="14" a="1"/>
  <c r="F257" i="14" s="1"/>
  <c r="F261" i="14" a="1"/>
  <c r="F261" i="14" s="1"/>
  <c r="F265" i="14" a="1"/>
  <c r="F265" i="14" s="1"/>
  <c r="F269" i="14" a="1"/>
  <c r="F269" i="14" s="1"/>
  <c r="F273" i="14" a="1"/>
  <c r="F273" i="14" s="1"/>
  <c r="F277" i="14" a="1"/>
  <c r="F277" i="14" s="1"/>
  <c r="F281" i="14" a="1"/>
  <c r="F281" i="14" s="1"/>
  <c r="F285" i="14" a="1"/>
  <c r="F285" i="14" s="1"/>
  <c r="F289" i="14" a="1"/>
  <c r="F289" i="14" s="1"/>
  <c r="F293" i="14" a="1"/>
  <c r="F293" i="14" s="1"/>
  <c r="F297" i="14" a="1"/>
  <c r="F297" i="14" s="1"/>
  <c r="F301" i="14" a="1"/>
  <c r="F301" i="14" s="1"/>
  <c r="F305" i="14" a="1"/>
  <c r="F305" i="14" s="1"/>
  <c r="F307" i="14" a="1"/>
  <c r="F307" i="14" s="1"/>
  <c r="F311" i="14" a="1"/>
  <c r="F311" i="14" s="1"/>
  <c r="F315" i="14" a="1"/>
  <c r="F315" i="14" s="1"/>
  <c r="F319" i="14" a="1"/>
  <c r="F319" i="14" s="1"/>
  <c r="F323" i="14" a="1"/>
  <c r="F323" i="14" s="1"/>
  <c r="F328" i="14" a="1"/>
  <c r="F328" i="14" s="1"/>
  <c r="F332" i="14" a="1"/>
  <c r="F332" i="14" s="1"/>
  <c r="F336" i="14" a="1"/>
  <c r="F336" i="14" s="1"/>
  <c r="F340" i="14" a="1"/>
  <c r="F340" i="14" s="1"/>
  <c r="F15" i="14" a="1"/>
  <c r="F15" i="14" s="1"/>
  <c r="F23" i="14" a="1"/>
  <c r="F23" i="14" s="1"/>
  <c r="F27" i="14" a="1"/>
  <c r="F27" i="14" s="1"/>
  <c r="F13" i="14" a="1"/>
  <c r="F13" i="14" s="1"/>
  <c r="F17" i="14" a="1"/>
  <c r="F17" i="14" s="1"/>
  <c r="F21" i="14" a="1"/>
  <c r="F21" i="14" s="1"/>
  <c r="F25" i="14" a="1"/>
  <c r="F25" i="14" s="1"/>
  <c r="F29" i="14" a="1"/>
  <c r="F29" i="14" s="1"/>
  <c r="F33" i="14" a="1"/>
  <c r="F33" i="14" s="1"/>
  <c r="F37" i="14" a="1"/>
  <c r="F37" i="14" s="1"/>
  <c r="F41" i="14" a="1"/>
  <c r="F41" i="14" s="1"/>
  <c r="F45" i="14" a="1"/>
  <c r="F45" i="14" s="1"/>
  <c r="F49" i="14" a="1"/>
  <c r="F49" i="14" s="1"/>
  <c r="F53" i="14" a="1"/>
  <c r="F53" i="14" s="1"/>
  <c r="F57" i="14" a="1"/>
  <c r="F57" i="14" s="1"/>
  <c r="F61" i="14" a="1"/>
  <c r="F61" i="14" s="1"/>
  <c r="F65" i="14" a="1"/>
  <c r="F65" i="14" s="1"/>
  <c r="F69" i="14" a="1"/>
  <c r="F69" i="14" s="1"/>
  <c r="F73" i="14" a="1"/>
  <c r="F73" i="14" s="1"/>
  <c r="F78" i="14" a="1"/>
  <c r="F78" i="14" s="1"/>
  <c r="F82" i="14" a="1"/>
  <c r="F82" i="14" s="1"/>
  <c r="F85" i="14" a="1"/>
  <c r="F85" i="14" s="1"/>
  <c r="F88" i="14" a="1"/>
  <c r="F88" i="14" s="1"/>
  <c r="F98" i="14" a="1"/>
  <c r="F98" i="14" s="1"/>
  <c r="F102" i="14" a="1"/>
  <c r="F102" i="14" s="1"/>
  <c r="F106" i="14" a="1"/>
  <c r="F106" i="14" s="1"/>
  <c r="F110" i="14" a="1"/>
  <c r="F110" i="14" s="1"/>
  <c r="F114" i="14" a="1"/>
  <c r="F114" i="14" s="1"/>
  <c r="F118" i="14" a="1"/>
  <c r="F118" i="14" s="1"/>
  <c r="F122" i="14" a="1"/>
  <c r="F122" i="14" s="1"/>
  <c r="F126" i="14" a="1"/>
  <c r="F126" i="14" s="1"/>
  <c r="F130" i="14" a="1"/>
  <c r="F130" i="14" s="1"/>
  <c r="F134" i="14" a="1"/>
  <c r="F134" i="14" s="1"/>
  <c r="F140" i="14" a="1"/>
  <c r="F140" i="14" s="1"/>
  <c r="F144" i="14" a="1"/>
  <c r="F144" i="14" s="1"/>
  <c r="F148" i="14" a="1"/>
  <c r="F148" i="14" s="1"/>
  <c r="F152" i="14" a="1"/>
  <c r="F152" i="14" s="1"/>
  <c r="F156" i="14" a="1"/>
  <c r="F156" i="14" s="1"/>
  <c r="F160" i="14" a="1"/>
  <c r="F160" i="14" s="1"/>
  <c r="F164" i="14" a="1"/>
  <c r="F164" i="14" s="1"/>
  <c r="F168" i="14" a="1"/>
  <c r="F168" i="14" s="1"/>
  <c r="F172" i="14" a="1"/>
  <c r="F172" i="14" s="1"/>
  <c r="F176" i="14" a="1"/>
  <c r="F176" i="14" s="1"/>
  <c r="F180" i="14" a="1"/>
  <c r="F180" i="14" s="1"/>
  <c r="F184" i="14" a="1"/>
  <c r="F184" i="14" s="1"/>
  <c r="F188" i="14" a="1"/>
  <c r="F188" i="14" s="1"/>
  <c r="F192" i="14" a="1"/>
  <c r="F192" i="14" s="1"/>
  <c r="F196" i="14" a="1"/>
  <c r="F196" i="14" s="1"/>
  <c r="F200" i="14" a="1"/>
  <c r="F200" i="14" s="1"/>
  <c r="F204" i="14" a="1"/>
  <c r="F204" i="14" s="1"/>
  <c r="F208" i="14" a="1"/>
  <c r="F208" i="14" s="1"/>
  <c r="F212" i="14" a="1"/>
  <c r="F212" i="14" s="1"/>
  <c r="F216" i="14" a="1"/>
  <c r="F216" i="14" s="1"/>
  <c r="F220" i="14" a="1"/>
  <c r="F220" i="14" s="1"/>
  <c r="F224" i="14" a="1"/>
  <c r="F224" i="14" s="1"/>
  <c r="F228" i="14" a="1"/>
  <c r="F228" i="14" s="1"/>
  <c r="F232" i="14" a="1"/>
  <c r="F232" i="14" s="1"/>
  <c r="F236" i="14" a="1"/>
  <c r="F236" i="14" s="1"/>
  <c r="F240" i="14" a="1"/>
  <c r="F240" i="14" s="1"/>
  <c r="F244" i="14" a="1"/>
  <c r="F244" i="14" s="1"/>
  <c r="F248" i="14" a="1"/>
  <c r="F248" i="14" s="1"/>
  <c r="F252" i="14" a="1"/>
  <c r="F252" i="14" s="1"/>
  <c r="F256" i="14" a="1"/>
  <c r="F256" i="14" s="1"/>
  <c r="F260" i="14" a="1"/>
  <c r="F260" i="14" s="1"/>
  <c r="F264" i="14" a="1"/>
  <c r="F264" i="14" s="1"/>
  <c r="F268" i="14" a="1"/>
  <c r="F268" i="14" s="1"/>
  <c r="F272" i="14" a="1"/>
  <c r="F272" i="14" s="1"/>
  <c r="F276" i="14" a="1"/>
  <c r="F276" i="14" s="1"/>
  <c r="F280" i="14" a="1"/>
  <c r="F280" i="14" s="1"/>
  <c r="F284" i="14" a="1"/>
  <c r="F284" i="14" s="1"/>
  <c r="F288" i="14" a="1"/>
  <c r="F288" i="14" s="1"/>
  <c r="F292" i="14" a="1"/>
  <c r="F292" i="14" s="1"/>
  <c r="F296" i="14" a="1"/>
  <c r="F296" i="14" s="1"/>
  <c r="F300" i="14" a="1"/>
  <c r="F300" i="14" s="1"/>
  <c r="F304" i="14" a="1"/>
  <c r="F304" i="14" s="1"/>
  <c r="F310" i="14" a="1"/>
  <c r="F310" i="14" s="1"/>
  <c r="F314" i="14" a="1"/>
  <c r="F314" i="14" s="1"/>
  <c r="F318" i="14" a="1"/>
  <c r="F318" i="14" s="1"/>
  <c r="F322" i="14" a="1"/>
  <c r="F322" i="14" s="1"/>
  <c r="F327" i="14" a="1"/>
  <c r="F327" i="14" s="1"/>
  <c r="F331" i="14" a="1"/>
  <c r="F331" i="14" s="1"/>
  <c r="F335" i="14" a="1"/>
  <c r="F335" i="14" s="1"/>
  <c r="F339" i="14" a="1"/>
  <c r="F339" i="14" s="1"/>
  <c r="I628" i="1" a="1"/>
  <c r="I628" i="1" s="1"/>
  <c r="O321" i="1" a="1"/>
  <c r="O321" i="1" s="1"/>
  <c r="I187" i="3"/>
  <c r="G650" i="1" a="1"/>
  <c r="G650" i="1" s="1"/>
  <c r="K60" i="3"/>
  <c r="K8" i="3"/>
  <c r="L75" i="14" a="1"/>
  <c r="L75" i="14" s="1"/>
  <c r="F75" i="14" s="1" a="1"/>
  <c r="F75" i="14" s="1"/>
  <c r="K65" i="3"/>
  <c r="K70" i="3"/>
  <c r="F155" i="3"/>
  <c r="G137" i="14" a="1"/>
  <c r="G137" i="14" s="1"/>
  <c r="F167" i="3"/>
  <c r="M628" i="1" a="1"/>
  <c r="M628" i="1" s="1"/>
  <c r="K137" i="14" a="1"/>
  <c r="K137" i="14" s="1"/>
  <c r="J155" i="3"/>
  <c r="J167" i="3"/>
  <c r="H190" i="3"/>
  <c r="K56" i="3"/>
  <c r="K52" i="3"/>
  <c r="K61" i="3"/>
  <c r="K9" i="3"/>
  <c r="L76" i="14" a="1"/>
  <c r="L76" i="14" s="1"/>
  <c r="F76" i="14" s="1" a="1"/>
  <c r="F76" i="14" s="1"/>
  <c r="K66" i="3"/>
  <c r="K155" i="3"/>
  <c r="H41" i="10" s="1"/>
  <c r="K167" i="3"/>
  <c r="H42" i="10" s="1"/>
  <c r="I650" i="1" a="1"/>
  <c r="I650" i="1" s="1"/>
  <c r="H155" i="3"/>
  <c r="I137" i="14" a="1"/>
  <c r="I137" i="14" s="1"/>
  <c r="F190" i="3"/>
  <c r="F187" i="3"/>
  <c r="M818" i="1" a="1"/>
  <c r="M818" i="1" s="1"/>
  <c r="J190" i="3"/>
  <c r="J187" i="3"/>
  <c r="O216" i="1" a="1"/>
  <c r="O216" i="1" s="1"/>
  <c r="M650" i="1" a="1"/>
  <c r="M650" i="1" s="1"/>
  <c r="I886" i="1" a="1"/>
  <c r="I886" i="1" s="1"/>
  <c r="L74" i="14" a="1"/>
  <c r="L74" i="14" s="1"/>
  <c r="F74" i="14" s="1" a="1"/>
  <c r="F74" i="14" s="1"/>
  <c r="H137" i="14" a="1"/>
  <c r="H137" i="14" s="1"/>
  <c r="K51" i="3"/>
  <c r="G155" i="3"/>
  <c r="K55" i="3"/>
  <c r="K64" i="3"/>
  <c r="H24" i="10" s="1"/>
  <c r="K69" i="3"/>
  <c r="H25" i="10" s="1"/>
  <c r="K49" i="3"/>
  <c r="H18" i="10" s="1"/>
  <c r="K154" i="3"/>
  <c r="H38" i="10" s="1"/>
  <c r="K54" i="3"/>
  <c r="H22" i="10" s="1"/>
  <c r="K50" i="3"/>
  <c r="H21" i="10" s="1"/>
  <c r="G631" i="1" a="1"/>
  <c r="G631" i="1" s="1"/>
  <c r="G190" i="3"/>
  <c r="G187" i="3"/>
  <c r="O818" i="1" a="1"/>
  <c r="O818" i="1" s="1"/>
  <c r="K190" i="3"/>
  <c r="K187" i="3"/>
  <c r="H51" i="10" s="1"/>
  <c r="E650" i="1" a="1"/>
  <c r="E650" i="1" s="1"/>
  <c r="O650" i="1" a="1"/>
  <c r="O650" i="1" s="1"/>
  <c r="K886" i="1" a="1"/>
  <c r="K886" i="1" s="1"/>
  <c r="L137" i="14" a="1"/>
  <c r="L137" i="14" s="1"/>
  <c r="K59" i="3"/>
  <c r="H23" i="10" s="1"/>
  <c r="K650" i="1" a="1"/>
  <c r="K650" i="1" s="1"/>
  <c r="J137" i="14" a="1"/>
  <c r="J137" i="14" s="1"/>
  <c r="I155" i="3"/>
  <c r="I167" i="3"/>
  <c r="O628" i="1" a="1"/>
  <c r="O628" i="1" s="1"/>
  <c r="I821" i="1" a="1"/>
  <c r="I821" i="1" s="1"/>
  <c r="G628" i="1" a="1"/>
  <c r="G628" i="1" s="1"/>
  <c r="O631" i="1" a="1"/>
  <c r="O631" i="1" s="1"/>
  <c r="K628" i="1" a="1"/>
  <c r="K628" i="1" s="1"/>
  <c r="E628" i="1" a="1"/>
  <c r="E628" i="1" s="1"/>
  <c r="M631" i="1" a="1"/>
  <c r="M631" i="1" s="1"/>
  <c r="E818" i="1" a="1"/>
  <c r="E818" i="1" s="1"/>
  <c r="E631" i="1" a="1"/>
  <c r="E631" i="1" s="1"/>
  <c r="G821" i="1" a="1"/>
  <c r="G821" i="1" s="1"/>
  <c r="O821" i="1" a="1"/>
  <c r="O821" i="1" s="1"/>
  <c r="K818" i="1" a="1"/>
  <c r="K818" i="1" s="1"/>
  <c r="G818" i="1" a="1"/>
  <c r="G818" i="1" s="1"/>
  <c r="K821" i="1" a="1"/>
  <c r="K821" i="1" s="1"/>
  <c r="E821" i="1" a="1"/>
  <c r="E821" i="1" s="1"/>
  <c r="M821" i="1" a="1"/>
  <c r="M821" i="1" s="1"/>
  <c r="I818" i="1" a="1"/>
  <c r="I818" i="1" s="1"/>
  <c r="I631" i="1" a="1"/>
  <c r="I631" i="1" s="1"/>
  <c r="O193" i="1" a="1"/>
  <c r="O193" i="1" s="1"/>
  <c r="O196" i="1" a="1"/>
  <c r="O196" i="1" s="1"/>
  <c r="F408" i="14" l="1" a="1"/>
  <c r="F408" i="14" s="1"/>
  <c r="F407" i="14" a="1"/>
  <c r="F407" i="14" s="1"/>
  <c r="F137" i="14" a="1"/>
  <c r="F137" i="14" s="1"/>
  <c r="O618" i="1" a="1"/>
  <c r="O618" i="1" s="1"/>
  <c r="M618" i="1" a="1"/>
  <c r="M618" i="1" s="1"/>
  <c r="K618" i="1" a="1"/>
  <c r="K618" i="1" s="1"/>
  <c r="I618" i="1" a="1"/>
  <c r="I618" i="1" s="1"/>
  <c r="G618" i="1" a="1"/>
  <c r="G618" i="1" s="1"/>
  <c r="E618" i="1" a="1"/>
  <c r="E618" i="1" s="1"/>
  <c r="O617" i="1"/>
  <c r="M617" i="1"/>
  <c r="K617" i="1"/>
  <c r="I617" i="1"/>
  <c r="G617" i="1"/>
  <c r="E617" i="1"/>
  <c r="E274" i="1" l="1" a="1"/>
  <c r="E274" i="1" s="1"/>
  <c r="O1088" i="1" a="1"/>
  <c r="O1088" i="1" s="1"/>
  <c r="M1088" i="1" a="1"/>
  <c r="M1088" i="1" s="1"/>
  <c r="K1088" i="1" a="1"/>
  <c r="K1088" i="1" s="1"/>
  <c r="I1088" i="1" a="1"/>
  <c r="I1088" i="1" s="1"/>
  <c r="G1088" i="1" a="1"/>
  <c r="G1088" i="1" s="1"/>
  <c r="E1088" i="1" a="1"/>
  <c r="E1088" i="1" s="1"/>
  <c r="O1085" i="1" a="1"/>
  <c r="O1085" i="1" s="1"/>
  <c r="M1085" i="1" a="1"/>
  <c r="M1085" i="1" s="1"/>
  <c r="K1085" i="1" a="1"/>
  <c r="K1085" i="1" s="1"/>
  <c r="I1085" i="1" a="1"/>
  <c r="I1085" i="1" s="1"/>
  <c r="G1085" i="1" a="1"/>
  <c r="G1085" i="1" s="1"/>
  <c r="E1085" i="1" a="1"/>
  <c r="E1085" i="1" s="1"/>
  <c r="O1063" i="1" a="1"/>
  <c r="O1063" i="1" s="1"/>
  <c r="M1063" i="1" a="1"/>
  <c r="M1063" i="1" s="1"/>
  <c r="K1063" i="1" a="1"/>
  <c r="K1063" i="1" s="1"/>
  <c r="I1063" i="1" a="1"/>
  <c r="I1063" i="1" s="1"/>
  <c r="G1063" i="1" a="1"/>
  <c r="G1063" i="1" s="1"/>
  <c r="E1063" i="1" a="1"/>
  <c r="E1063" i="1" s="1"/>
  <c r="O1060" i="1" a="1"/>
  <c r="O1060" i="1" s="1"/>
  <c r="M1060" i="1" a="1"/>
  <c r="M1060" i="1" s="1"/>
  <c r="K1060" i="1" a="1"/>
  <c r="K1060" i="1" s="1"/>
  <c r="I1060" i="1" a="1"/>
  <c r="I1060" i="1" s="1"/>
  <c r="G1060" i="1" a="1"/>
  <c r="G1060" i="1" s="1"/>
  <c r="E1060" i="1" a="1"/>
  <c r="E1060" i="1" s="1"/>
  <c r="O1038" i="1" a="1"/>
  <c r="O1038" i="1" s="1"/>
  <c r="M1038" i="1" a="1"/>
  <c r="M1038" i="1" s="1"/>
  <c r="K1038" i="1" a="1"/>
  <c r="K1038" i="1" s="1"/>
  <c r="I1038" i="1" a="1"/>
  <c r="I1038" i="1" s="1"/>
  <c r="G1038" i="1" a="1"/>
  <c r="G1038" i="1" s="1"/>
  <c r="E1038" i="1" a="1"/>
  <c r="E1038" i="1" s="1"/>
  <c r="O1035" i="1" a="1"/>
  <c r="O1035" i="1" s="1"/>
  <c r="M1035" i="1" a="1"/>
  <c r="M1035" i="1" s="1"/>
  <c r="K1035" i="1" a="1"/>
  <c r="K1035" i="1" s="1"/>
  <c r="I1035" i="1" a="1"/>
  <c r="I1035" i="1" s="1"/>
  <c r="G1035" i="1" a="1"/>
  <c r="G1035" i="1" s="1"/>
  <c r="E1035" i="1" a="1"/>
  <c r="E1035" i="1" s="1"/>
  <c r="O1012" i="1" a="1"/>
  <c r="O1012" i="1" s="1"/>
  <c r="K1012" i="1" a="1"/>
  <c r="K1012" i="1" s="1"/>
  <c r="I1012" i="1" a="1"/>
  <c r="I1012" i="1" s="1"/>
  <c r="G1012" i="1" a="1"/>
  <c r="G1012" i="1" s="1"/>
  <c r="E1012" i="1" a="1"/>
  <c r="E1012" i="1" s="1"/>
  <c r="O1009" i="1" a="1"/>
  <c r="O1009" i="1" s="1"/>
  <c r="M1009" i="1" a="1"/>
  <c r="M1009" i="1" s="1"/>
  <c r="K1009" i="1" a="1"/>
  <c r="K1009" i="1" s="1"/>
  <c r="I1009" i="1" a="1"/>
  <c r="I1009" i="1" s="1"/>
  <c r="G1009" i="1" a="1"/>
  <c r="G1009" i="1" s="1"/>
  <c r="E1009" i="1" a="1"/>
  <c r="E1009" i="1" s="1"/>
  <c r="O598" i="1" a="1"/>
  <c r="O598" i="1" s="1"/>
  <c r="M598" i="1" a="1"/>
  <c r="M598" i="1" s="1"/>
  <c r="K598" i="1" a="1"/>
  <c r="K598" i="1" s="1"/>
  <c r="I598" i="1" a="1"/>
  <c r="I598" i="1" s="1"/>
  <c r="G598" i="1" a="1"/>
  <c r="G598" i="1" s="1"/>
  <c r="E598" i="1" a="1"/>
  <c r="E598" i="1" s="1"/>
  <c r="O595" i="1" a="1"/>
  <c r="O595" i="1" s="1"/>
  <c r="M595" i="1" a="1"/>
  <c r="M595" i="1" s="1"/>
  <c r="K595" i="1" a="1"/>
  <c r="K595" i="1" s="1"/>
  <c r="I595" i="1" a="1"/>
  <c r="I595" i="1" s="1"/>
  <c r="G595" i="1" a="1"/>
  <c r="G595" i="1" s="1"/>
  <c r="E595" i="1" a="1"/>
  <c r="E595" i="1" s="1"/>
  <c r="O582" i="1" a="1"/>
  <c r="O582" i="1" s="1"/>
  <c r="M582" i="1" a="1"/>
  <c r="M582" i="1" s="1"/>
  <c r="K582" i="1" a="1"/>
  <c r="K582" i="1" s="1"/>
  <c r="I582" i="1" a="1"/>
  <c r="I582" i="1" s="1"/>
  <c r="G582" i="1" a="1"/>
  <c r="G582" i="1" s="1"/>
  <c r="E582" i="1" a="1"/>
  <c r="E582" i="1" s="1"/>
  <c r="O581" i="1"/>
  <c r="M581" i="1"/>
  <c r="K581" i="1"/>
  <c r="I581" i="1"/>
  <c r="G581" i="1"/>
  <c r="E581" i="1"/>
  <c r="O562" i="1" a="1"/>
  <c r="O562" i="1" s="1"/>
  <c r="M562" i="1" a="1"/>
  <c r="M562" i="1" s="1"/>
  <c r="K562" i="1" a="1"/>
  <c r="K562" i="1" s="1"/>
  <c r="I562" i="1" a="1"/>
  <c r="I562" i="1" s="1"/>
  <c r="G562" i="1" a="1"/>
  <c r="G562" i="1" s="1"/>
  <c r="E562" i="1" a="1"/>
  <c r="E562" i="1" s="1"/>
  <c r="O559" i="1" a="1"/>
  <c r="O559" i="1" s="1"/>
  <c r="M559" i="1" a="1"/>
  <c r="M559" i="1" s="1"/>
  <c r="K559" i="1" a="1"/>
  <c r="K559" i="1" s="1"/>
  <c r="I559" i="1" a="1"/>
  <c r="I559" i="1" s="1"/>
  <c r="G559" i="1" a="1"/>
  <c r="G559" i="1" s="1"/>
  <c r="E559" i="1" a="1"/>
  <c r="E559" i="1" s="1"/>
  <c r="O546" i="1" a="1"/>
  <c r="O546" i="1" s="1"/>
  <c r="M546" i="1" a="1"/>
  <c r="M546" i="1" s="1"/>
  <c r="K546" i="1" a="1"/>
  <c r="K546" i="1" s="1"/>
  <c r="I546" i="1" a="1"/>
  <c r="I546" i="1" s="1"/>
  <c r="G546" i="1" a="1"/>
  <c r="G546" i="1" s="1"/>
  <c r="E546" i="1" a="1"/>
  <c r="E546" i="1" s="1"/>
  <c r="O545" i="1"/>
  <c r="M545" i="1"/>
  <c r="K545" i="1"/>
  <c r="I545" i="1"/>
  <c r="G545" i="1"/>
  <c r="E545" i="1"/>
  <c r="O526" i="1" a="1"/>
  <c r="O526" i="1" s="1"/>
  <c r="M526" i="1" a="1"/>
  <c r="M526" i="1" s="1"/>
  <c r="K526" i="1" a="1"/>
  <c r="K526" i="1" s="1"/>
  <c r="I526" i="1" a="1"/>
  <c r="I526" i="1" s="1"/>
  <c r="G526" i="1" a="1"/>
  <c r="G526" i="1" s="1"/>
  <c r="E526" i="1" a="1"/>
  <c r="E526" i="1" s="1"/>
  <c r="O523" i="1" a="1"/>
  <c r="O523" i="1" s="1"/>
  <c r="M523" i="1" a="1"/>
  <c r="M523" i="1" s="1"/>
  <c r="K523" i="1" a="1"/>
  <c r="K523" i="1" s="1"/>
  <c r="I523" i="1" a="1"/>
  <c r="I523" i="1" s="1"/>
  <c r="G523" i="1" a="1"/>
  <c r="G523" i="1" s="1"/>
  <c r="E523" i="1" a="1"/>
  <c r="E523" i="1" s="1"/>
  <c r="O431" i="1" a="1"/>
  <c r="O431" i="1" s="1"/>
  <c r="M431" i="1" a="1"/>
  <c r="M431" i="1" s="1"/>
  <c r="K431" i="1" a="1"/>
  <c r="K431" i="1" s="1"/>
  <c r="I431" i="1" a="1"/>
  <c r="I431" i="1" s="1"/>
  <c r="G431" i="1" a="1"/>
  <c r="G431" i="1" s="1"/>
  <c r="E431" i="1" a="1"/>
  <c r="E431" i="1" s="1"/>
  <c r="O428" i="1" a="1"/>
  <c r="O428" i="1" s="1"/>
  <c r="M428" i="1" a="1"/>
  <c r="M428" i="1" s="1"/>
  <c r="K428" i="1" a="1"/>
  <c r="K428" i="1" s="1"/>
  <c r="I428" i="1" a="1"/>
  <c r="I428" i="1" s="1"/>
  <c r="G428" i="1" a="1"/>
  <c r="G428" i="1" s="1"/>
  <c r="E428" i="1" a="1"/>
  <c r="E428" i="1" s="1"/>
  <c r="O405" i="1" a="1"/>
  <c r="O405" i="1" s="1"/>
  <c r="M405" i="1" a="1"/>
  <c r="M405" i="1" s="1"/>
  <c r="K405" i="1" a="1"/>
  <c r="K405" i="1" s="1"/>
  <c r="I405" i="1" a="1"/>
  <c r="I405" i="1" s="1"/>
  <c r="G405" i="1" a="1"/>
  <c r="G405" i="1" s="1"/>
  <c r="E405" i="1" a="1"/>
  <c r="E405" i="1" s="1"/>
  <c r="O402" i="1" a="1"/>
  <c r="O402" i="1" s="1"/>
  <c r="M402" i="1" a="1"/>
  <c r="M402" i="1" s="1"/>
  <c r="K402" i="1" a="1"/>
  <c r="K402" i="1" s="1"/>
  <c r="I402" i="1" a="1"/>
  <c r="I402" i="1" s="1"/>
  <c r="G402" i="1" a="1"/>
  <c r="G402" i="1" s="1"/>
  <c r="E402" i="1" a="1"/>
  <c r="E402" i="1" s="1"/>
  <c r="O379" i="1" a="1"/>
  <c r="O379" i="1" s="1"/>
  <c r="M379" i="1" a="1"/>
  <c r="M379" i="1" s="1"/>
  <c r="K379" i="1" a="1"/>
  <c r="K379" i="1" s="1"/>
  <c r="I379" i="1" a="1"/>
  <c r="I379" i="1" s="1"/>
  <c r="G379" i="1" a="1"/>
  <c r="G379" i="1" s="1"/>
  <c r="E379" i="1" a="1"/>
  <c r="E379" i="1" s="1"/>
  <c r="O376" i="1" a="1"/>
  <c r="O376" i="1" s="1"/>
  <c r="M376" i="1" a="1"/>
  <c r="M376" i="1" s="1"/>
  <c r="K376" i="1" a="1"/>
  <c r="K376" i="1" s="1"/>
  <c r="I376" i="1" a="1"/>
  <c r="I376" i="1" s="1"/>
  <c r="G376" i="1" a="1"/>
  <c r="G376" i="1" s="1"/>
  <c r="E376" i="1" a="1"/>
  <c r="E376" i="1" s="1"/>
  <c r="O243" i="1" a="1"/>
  <c r="O243" i="1" s="1"/>
  <c r="M243" i="1" a="1"/>
  <c r="M243" i="1" s="1"/>
  <c r="K243" i="1" a="1"/>
  <c r="K243" i="1" s="1"/>
  <c r="I243" i="1" a="1"/>
  <c r="I243" i="1" s="1"/>
  <c r="G243" i="1" a="1"/>
  <c r="G243" i="1" s="1"/>
  <c r="E243" i="1" a="1"/>
  <c r="E243" i="1" s="1"/>
  <c r="O277" i="1" a="1"/>
  <c r="O277" i="1" s="1"/>
  <c r="M277" i="1" a="1"/>
  <c r="M277" i="1" s="1"/>
  <c r="K277" i="1" a="1"/>
  <c r="K277" i="1" s="1"/>
  <c r="I277" i="1" a="1"/>
  <c r="I277" i="1" s="1"/>
  <c r="G277" i="1" a="1"/>
  <c r="G277" i="1" s="1"/>
  <c r="E277" i="1" a="1"/>
  <c r="E277" i="1" s="1"/>
  <c r="O274" i="1" a="1"/>
  <c r="O274" i="1" s="1"/>
  <c r="M274" i="1" a="1"/>
  <c r="M274" i="1" s="1"/>
  <c r="K274" i="1" a="1"/>
  <c r="K274" i="1" s="1"/>
  <c r="I274" i="1" a="1"/>
  <c r="I274" i="1" s="1"/>
  <c r="G274" i="1" a="1"/>
  <c r="G274" i="1" s="1"/>
  <c r="O252" i="1" a="1"/>
  <c r="O252" i="1" s="1"/>
  <c r="M252" i="1" a="1"/>
  <c r="M252" i="1" s="1"/>
  <c r="K252" i="1" a="1"/>
  <c r="K252" i="1" s="1"/>
  <c r="I252" i="1" a="1"/>
  <c r="I252" i="1" s="1"/>
  <c r="G252" i="1" a="1"/>
  <c r="G252" i="1" s="1"/>
  <c r="E252" i="1" a="1"/>
  <c r="E252" i="1" s="1"/>
  <c r="O249" i="1" a="1"/>
  <c r="O249" i="1" s="1"/>
  <c r="M249" i="1" a="1"/>
  <c r="M249" i="1" s="1"/>
  <c r="K249" i="1" a="1"/>
  <c r="K249" i="1" s="1"/>
  <c r="I249" i="1" a="1"/>
  <c r="I249" i="1" s="1"/>
  <c r="G249" i="1" a="1"/>
  <c r="G249" i="1" s="1"/>
  <c r="E249" i="1" a="1"/>
  <c r="E249" i="1" s="1"/>
  <c r="O188" i="1" a="1"/>
  <c r="O188" i="1" s="1"/>
  <c r="M188" i="1" a="1"/>
  <c r="M188" i="1" s="1"/>
  <c r="K188" i="1" a="1"/>
  <c r="K188" i="1" s="1"/>
  <c r="I188" i="1" a="1"/>
  <c r="I188" i="1" s="1"/>
  <c r="G188" i="1" a="1"/>
  <c r="G188" i="1" s="1"/>
  <c r="E188" i="1" a="1"/>
  <c r="E188" i="1" s="1"/>
  <c r="O73" i="1" a="1"/>
  <c r="O73" i="1" s="1"/>
  <c r="M73" i="1" a="1"/>
  <c r="M73" i="1" s="1"/>
  <c r="K73" i="1" a="1"/>
  <c r="K73" i="1" s="1"/>
  <c r="I73" i="1" a="1"/>
  <c r="I73" i="1" s="1"/>
  <c r="G73" i="1" a="1"/>
  <c r="G73" i="1" s="1"/>
  <c r="E73" i="1" a="1"/>
  <c r="E73" i="1" s="1"/>
  <c r="C23" i="2" l="1"/>
  <c r="O1155" i="1" a="1"/>
  <c r="O1155" i="1" s="1"/>
  <c r="M1155" i="1" a="1"/>
  <c r="M1155" i="1" s="1"/>
  <c r="K1155" i="1" a="1"/>
  <c r="K1155" i="1" s="1"/>
  <c r="I1155" i="1" a="1"/>
  <c r="I1155" i="1" s="1"/>
  <c r="G1155" i="1" a="1"/>
  <c r="G1155" i="1" s="1"/>
  <c r="E1155" i="1" a="1"/>
  <c r="E1155" i="1" s="1"/>
  <c r="O1144" i="1" a="1"/>
  <c r="O1144" i="1" s="1"/>
  <c r="M1144" i="1" a="1"/>
  <c r="M1144" i="1" s="1"/>
  <c r="K1144" i="1" a="1"/>
  <c r="K1144" i="1" s="1"/>
  <c r="I1144" i="1" a="1"/>
  <c r="I1144" i="1" s="1"/>
  <c r="G1144" i="1" a="1"/>
  <c r="G1144" i="1" s="1"/>
  <c r="E1144" i="1" a="1"/>
  <c r="E1144" i="1" s="1"/>
  <c r="O1141" i="1" a="1"/>
  <c r="O1141" i="1" s="1"/>
  <c r="M1141" i="1" a="1"/>
  <c r="M1141" i="1" s="1"/>
  <c r="K1141" i="1" a="1"/>
  <c r="K1141" i="1" s="1"/>
  <c r="I1141" i="1" a="1"/>
  <c r="I1141" i="1" s="1"/>
  <c r="G1141" i="1" a="1"/>
  <c r="G1141" i="1" s="1"/>
  <c r="E1141" i="1" a="1"/>
  <c r="E1141" i="1" s="1"/>
  <c r="O1137" i="1" a="1"/>
  <c r="O1137" i="1" s="1"/>
  <c r="M1137" i="1" a="1"/>
  <c r="M1137" i="1" s="1"/>
  <c r="K1137" i="1" a="1"/>
  <c r="K1137" i="1" s="1"/>
  <c r="I1137" i="1" a="1"/>
  <c r="I1137" i="1" s="1"/>
  <c r="G1137" i="1" a="1"/>
  <c r="G1137" i="1" s="1"/>
  <c r="E1137" i="1" a="1"/>
  <c r="E1137" i="1" s="1"/>
  <c r="O1130" i="1" a="1"/>
  <c r="O1130" i="1" s="1"/>
  <c r="M1130" i="1" a="1"/>
  <c r="M1130" i="1" s="1"/>
  <c r="K1130" i="1" a="1"/>
  <c r="K1130" i="1" s="1"/>
  <c r="I1130" i="1" a="1"/>
  <c r="I1130" i="1" s="1"/>
  <c r="G1130" i="1" a="1"/>
  <c r="G1130" i="1" s="1"/>
  <c r="E1130" i="1" a="1"/>
  <c r="E1130" i="1" s="1"/>
  <c r="O1127" i="1" a="1"/>
  <c r="O1127" i="1" s="1"/>
  <c r="M1127" i="1" a="1"/>
  <c r="M1127" i="1" s="1"/>
  <c r="K1127" i="1" a="1"/>
  <c r="K1127" i="1" s="1"/>
  <c r="I1127" i="1" a="1"/>
  <c r="I1127" i="1" s="1"/>
  <c r="G1127" i="1" a="1"/>
  <c r="G1127" i="1" s="1"/>
  <c r="E1127" i="1" a="1"/>
  <c r="E1127" i="1" s="1"/>
  <c r="O1117" i="1" a="1"/>
  <c r="O1117" i="1" s="1"/>
  <c r="M1117" i="1" a="1"/>
  <c r="M1117" i="1" s="1"/>
  <c r="K1117" i="1" a="1"/>
  <c r="K1117" i="1" s="1"/>
  <c r="I1117" i="1" a="1"/>
  <c r="I1117" i="1" s="1"/>
  <c r="G1117" i="1" a="1"/>
  <c r="G1117" i="1" s="1"/>
  <c r="E1117" i="1" a="1"/>
  <c r="E1117" i="1" s="1"/>
  <c r="O1123" i="1" a="1"/>
  <c r="O1123" i="1" s="1"/>
  <c r="M1123" i="1" a="1"/>
  <c r="M1123" i="1" s="1"/>
  <c r="K1123" i="1" a="1"/>
  <c r="K1123" i="1" s="1"/>
  <c r="I1123" i="1" a="1"/>
  <c r="I1123" i="1" s="1"/>
  <c r="G1123" i="1" a="1"/>
  <c r="G1123" i="1" s="1"/>
  <c r="E1123" i="1" a="1"/>
  <c r="E1123" i="1" s="1"/>
  <c r="O1114" i="1" a="1"/>
  <c r="O1114" i="1" s="1"/>
  <c r="M1114" i="1" a="1"/>
  <c r="M1114" i="1" s="1"/>
  <c r="K1114" i="1" a="1"/>
  <c r="K1114" i="1" s="1"/>
  <c r="I1114" i="1" a="1"/>
  <c r="I1114" i="1" s="1"/>
  <c r="G1114" i="1" a="1"/>
  <c r="G1114" i="1" s="1"/>
  <c r="E1114" i="1" a="1"/>
  <c r="E1114" i="1" s="1"/>
  <c r="G1110" i="1" a="1"/>
  <c r="G1110" i="1" s="1"/>
  <c r="O1110" i="1" a="1"/>
  <c r="O1110" i="1" s="1"/>
  <c r="M1110" i="1" a="1"/>
  <c r="M1110" i="1" s="1"/>
  <c r="K1110" i="1" a="1"/>
  <c r="K1110" i="1" s="1"/>
  <c r="I1110" i="1" a="1"/>
  <c r="I1110" i="1" s="1"/>
  <c r="E1110" i="1" a="1"/>
  <c r="E1110" i="1" s="1"/>
  <c r="O986" i="1" l="1" a="1"/>
  <c r="O986" i="1" s="1"/>
  <c r="M986" i="1" a="1"/>
  <c r="M986" i="1" s="1"/>
  <c r="K986" i="1" a="1"/>
  <c r="K986" i="1" s="1"/>
  <c r="I986" i="1" a="1"/>
  <c r="I986" i="1" s="1"/>
  <c r="G986" i="1" a="1"/>
  <c r="G986" i="1" s="1"/>
  <c r="E986" i="1" a="1"/>
  <c r="E986" i="1" s="1"/>
  <c r="O983" i="1" a="1"/>
  <c r="O983" i="1" s="1"/>
  <c r="M983" i="1" a="1"/>
  <c r="M983" i="1" s="1"/>
  <c r="K983" i="1" a="1"/>
  <c r="K983" i="1" s="1"/>
  <c r="I983" i="1" a="1"/>
  <c r="I983" i="1" s="1"/>
  <c r="G983" i="1" a="1"/>
  <c r="G983" i="1" s="1"/>
  <c r="E983" i="1" a="1"/>
  <c r="E983" i="1" s="1"/>
  <c r="O963" i="1" a="1"/>
  <c r="O963" i="1" s="1"/>
  <c r="M963" i="1" a="1"/>
  <c r="M963" i="1" s="1"/>
  <c r="K963" i="1" a="1"/>
  <c r="K963" i="1" s="1"/>
  <c r="I963" i="1" a="1"/>
  <c r="I963" i="1" s="1"/>
  <c r="G963" i="1" a="1"/>
  <c r="G963" i="1" s="1"/>
  <c r="E963" i="1" a="1"/>
  <c r="E963" i="1" s="1"/>
  <c r="O960" i="1" a="1"/>
  <c r="O960" i="1" s="1"/>
  <c r="M960" i="1" a="1"/>
  <c r="M960" i="1" s="1"/>
  <c r="K960" i="1" a="1"/>
  <c r="K960" i="1" s="1"/>
  <c r="I960" i="1" a="1"/>
  <c r="I960" i="1" s="1"/>
  <c r="G960" i="1" a="1"/>
  <c r="G960" i="1" s="1"/>
  <c r="E960" i="1" a="1"/>
  <c r="E960" i="1" s="1"/>
  <c r="O939" i="1" a="1"/>
  <c r="O939" i="1" s="1"/>
  <c r="M939" i="1" a="1"/>
  <c r="M939" i="1" s="1"/>
  <c r="K939" i="1" a="1"/>
  <c r="K939" i="1" s="1"/>
  <c r="I939" i="1" a="1"/>
  <c r="I939" i="1" s="1"/>
  <c r="G939" i="1" a="1"/>
  <c r="G939" i="1" s="1"/>
  <c r="E939" i="1" a="1"/>
  <c r="E939" i="1" s="1"/>
  <c r="O936" i="1" a="1"/>
  <c r="O936" i="1" s="1"/>
  <c r="M936" i="1" a="1"/>
  <c r="M936" i="1" s="1"/>
  <c r="K936" i="1" a="1"/>
  <c r="K936" i="1" s="1"/>
  <c r="I936" i="1" a="1"/>
  <c r="I936" i="1" s="1"/>
  <c r="G936" i="1" a="1"/>
  <c r="G936" i="1" s="1"/>
  <c r="E936" i="1" a="1"/>
  <c r="E936" i="1" s="1"/>
  <c r="O867" i="1" a="1"/>
  <c r="O867" i="1" s="1"/>
  <c r="M867" i="1" a="1"/>
  <c r="M867" i="1" s="1"/>
  <c r="K867" i="1" a="1"/>
  <c r="K867" i="1" s="1"/>
  <c r="I867" i="1" a="1"/>
  <c r="I867" i="1" s="1"/>
  <c r="G867" i="1" a="1"/>
  <c r="G867" i="1" s="1"/>
  <c r="E867" i="1" a="1"/>
  <c r="E867" i="1" s="1"/>
  <c r="O864" i="1" a="1"/>
  <c r="O864" i="1" s="1"/>
  <c r="M864" i="1" a="1"/>
  <c r="M864" i="1" s="1"/>
  <c r="K864" i="1" a="1"/>
  <c r="K864" i="1" s="1"/>
  <c r="I864" i="1" a="1"/>
  <c r="I864" i="1" s="1"/>
  <c r="G864" i="1" a="1"/>
  <c r="G864" i="1" s="1"/>
  <c r="E864" i="1" a="1"/>
  <c r="E864" i="1" s="1"/>
  <c r="O844" i="1" a="1"/>
  <c r="O844" i="1" s="1"/>
  <c r="M844" i="1" a="1"/>
  <c r="M844" i="1" s="1"/>
  <c r="K844" i="1" a="1"/>
  <c r="K844" i="1" s="1"/>
  <c r="I844" i="1" a="1"/>
  <c r="I844" i="1" s="1"/>
  <c r="G844" i="1" a="1"/>
  <c r="G844" i="1" s="1"/>
  <c r="E844" i="1" a="1"/>
  <c r="E844" i="1" s="1"/>
  <c r="O841" i="1" a="1"/>
  <c r="O841" i="1" s="1"/>
  <c r="M841" i="1" a="1"/>
  <c r="M841" i="1" s="1"/>
  <c r="K841" i="1" a="1"/>
  <c r="K841" i="1" s="1"/>
  <c r="I841" i="1" a="1"/>
  <c r="I841" i="1" s="1"/>
  <c r="G841" i="1" a="1"/>
  <c r="G841" i="1" s="1"/>
  <c r="E841" i="1" a="1"/>
  <c r="E841" i="1" s="1"/>
  <c r="C10" i="10"/>
  <c r="D10" i="10"/>
  <c r="E10" i="10"/>
  <c r="F10" i="10"/>
  <c r="G10" i="10"/>
  <c r="C7" i="10"/>
  <c r="D7" i="10"/>
  <c r="E7" i="10"/>
  <c r="F7" i="10"/>
  <c r="G7" i="10"/>
  <c r="C11" i="10"/>
  <c r="D11" i="10"/>
  <c r="E11" i="10"/>
  <c r="F11" i="10"/>
  <c r="G11" i="10"/>
  <c r="C12" i="10"/>
  <c r="D12" i="10"/>
  <c r="E12" i="10"/>
  <c r="F12" i="10"/>
  <c r="G12" i="10"/>
  <c r="G21" i="10"/>
  <c r="F21" i="10"/>
  <c r="E21" i="10"/>
  <c r="D21" i="10"/>
  <c r="C21" i="10"/>
  <c r="B31" i="10"/>
  <c r="C15" i="10"/>
  <c r="D15" i="10"/>
  <c r="E15" i="10"/>
  <c r="F15" i="10"/>
  <c r="G15" i="10"/>
  <c r="C17" i="10"/>
  <c r="D17" i="10"/>
  <c r="E17" i="10"/>
  <c r="F17" i="10"/>
  <c r="G17" i="10"/>
  <c r="B61" i="10"/>
  <c r="B68" i="10"/>
  <c r="B67" i="10"/>
  <c r="B70" i="10"/>
  <c r="B62" i="10"/>
  <c r="B60" i="10"/>
  <c r="B57" i="10"/>
  <c r="B54" i="10"/>
  <c r="B53" i="10"/>
  <c r="B52" i="10"/>
  <c r="B51" i="10"/>
  <c r="B48" i="10"/>
  <c r="B47" i="10"/>
  <c r="B42" i="10"/>
  <c r="B41" i="10"/>
  <c r="B38" i="10"/>
  <c r="B37" i="10"/>
  <c r="B36" i="10"/>
  <c r="B35" i="10"/>
  <c r="B34" i="10"/>
  <c r="B33" i="10"/>
  <c r="B30" i="10"/>
  <c r="B29" i="10"/>
  <c r="B28" i="10"/>
  <c r="B27" i="10"/>
  <c r="B26" i="10"/>
  <c r="B18" i="10"/>
  <c r="B25" i="10"/>
  <c r="B24" i="10"/>
  <c r="B23" i="10"/>
  <c r="B22" i="10"/>
  <c r="B21" i="10"/>
  <c r="B17" i="10"/>
  <c r="B16" i="10"/>
  <c r="B15" i="10"/>
  <c r="B14" i="10"/>
  <c r="B13" i="10"/>
  <c r="B12" i="10"/>
  <c r="B11" i="10"/>
  <c r="B10" i="10"/>
  <c r="B7" i="10"/>
  <c r="E48" i="10" l="1"/>
  <c r="D41" i="10"/>
  <c r="D47" i="10"/>
  <c r="D48" i="10"/>
  <c r="G13" i="10"/>
  <c r="E13" i="10"/>
  <c r="C27" i="10"/>
  <c r="G27" i="10"/>
  <c r="E27" i="10"/>
  <c r="C47" i="10"/>
  <c r="C48" i="10"/>
  <c r="F47" i="10"/>
  <c r="G47" i="10"/>
  <c r="E47" i="10"/>
  <c r="G41" i="10"/>
  <c r="E41" i="10"/>
  <c r="G48" i="10"/>
  <c r="F41" i="10"/>
  <c r="F48" i="10"/>
  <c r="C13" i="10"/>
  <c r="F13" i="10"/>
  <c r="D13" i="10"/>
  <c r="F27" i="10"/>
  <c r="D27" i="10"/>
  <c r="O1152" i="1" a="1"/>
  <c r="O1152" i="1" s="1"/>
  <c r="O797" i="1" a="1"/>
  <c r="O797" i="1" s="1"/>
  <c r="O794" i="1" a="1"/>
  <c r="O794" i="1" s="1"/>
  <c r="O774" i="1" a="1"/>
  <c r="O774" i="1" s="1"/>
  <c r="O771" i="1" a="1"/>
  <c r="O771" i="1" s="1"/>
  <c r="O749" i="1" a="1"/>
  <c r="O749" i="1" s="1"/>
  <c r="O746" i="1" a="1"/>
  <c r="O746" i="1" s="1"/>
  <c r="O725" i="1" a="1"/>
  <c r="O725" i="1" s="1"/>
  <c r="O722" i="1" a="1"/>
  <c r="O722" i="1" s="1"/>
  <c r="O702" i="1" a="1"/>
  <c r="O702" i="1" s="1"/>
  <c r="O699" i="1" a="1"/>
  <c r="O699" i="1" s="1"/>
  <c r="O678" i="1" a="1"/>
  <c r="O678" i="1" s="1"/>
  <c r="O675" i="1" a="1"/>
  <c r="O675" i="1" s="1"/>
  <c r="O492" i="1" a="1"/>
  <c r="O492" i="1" s="1"/>
  <c r="O489" i="1" a="1"/>
  <c r="O489" i="1" s="1"/>
  <c r="O477" i="1" a="1"/>
  <c r="O477" i="1" s="1"/>
  <c r="L306" i="14" s="1" a="1"/>
  <c r="L306" i="14" s="1"/>
  <c r="O476" i="1"/>
  <c r="O457" i="1" a="1"/>
  <c r="O457" i="1" s="1"/>
  <c r="O454" i="1" a="1"/>
  <c r="O454" i="1" s="1"/>
  <c r="O353" i="1" a="1"/>
  <c r="O353" i="1" s="1"/>
  <c r="O350" i="1" a="1"/>
  <c r="O350" i="1" s="1"/>
  <c r="O327" i="1" a="1"/>
  <c r="O327" i="1" s="1"/>
  <c r="O324" i="1" a="1"/>
  <c r="O324" i="1" s="1"/>
  <c r="O221" i="1" a="1"/>
  <c r="O221" i="1" s="1"/>
  <c r="O165" i="1" a="1"/>
  <c r="O165" i="1" s="1"/>
  <c r="O162" i="1" a="1"/>
  <c r="O162" i="1" s="1"/>
  <c r="O151" i="1" a="1"/>
  <c r="O151" i="1" s="1"/>
  <c r="O150" i="1"/>
  <c r="O131" i="1" a="1"/>
  <c r="O131" i="1" s="1"/>
  <c r="O128" i="1" a="1"/>
  <c r="O128" i="1" s="1"/>
  <c r="O106" i="1" a="1"/>
  <c r="O106" i="1" s="1"/>
  <c r="O103" i="1" a="1"/>
  <c r="O103" i="1" s="1"/>
  <c r="O81" i="1" a="1"/>
  <c r="O81" i="1" s="1"/>
  <c r="O78" i="1" a="1"/>
  <c r="O78" i="1" s="1"/>
  <c r="O51" i="1" a="1"/>
  <c r="O51" i="1" s="1"/>
  <c r="O48" i="1" a="1"/>
  <c r="O48" i="1" s="1"/>
  <c r="O27" i="1" a="1"/>
  <c r="O27" i="1" s="1"/>
  <c r="O24" i="1" a="1"/>
  <c r="O24" i="1" s="1"/>
  <c r="M1152" i="1" a="1"/>
  <c r="M1152" i="1" s="1"/>
  <c r="M797" i="1" a="1"/>
  <c r="M797" i="1" s="1"/>
  <c r="M794" i="1" a="1"/>
  <c r="M794" i="1" s="1"/>
  <c r="M774" i="1" a="1"/>
  <c r="M774" i="1" s="1"/>
  <c r="M771" i="1" a="1"/>
  <c r="M771" i="1" s="1"/>
  <c r="M749" i="1" a="1"/>
  <c r="M749" i="1" s="1"/>
  <c r="M746" i="1" a="1"/>
  <c r="M746" i="1" s="1"/>
  <c r="M725" i="1" a="1"/>
  <c r="M725" i="1" s="1"/>
  <c r="M722" i="1" a="1"/>
  <c r="M722" i="1" s="1"/>
  <c r="M702" i="1" a="1"/>
  <c r="M702" i="1" s="1"/>
  <c r="M699" i="1" a="1"/>
  <c r="M699" i="1" s="1"/>
  <c r="M678" i="1" a="1"/>
  <c r="M678" i="1" s="1"/>
  <c r="M675" i="1" a="1"/>
  <c r="M675" i="1" s="1"/>
  <c r="M492" i="1" a="1"/>
  <c r="M492" i="1" s="1"/>
  <c r="M489" i="1" a="1"/>
  <c r="M489" i="1" s="1"/>
  <c r="M477" i="1" a="1"/>
  <c r="M477" i="1" s="1"/>
  <c r="K306" i="14" s="1" a="1"/>
  <c r="K306" i="14" s="1"/>
  <c r="M476" i="1"/>
  <c r="M457" i="1" a="1"/>
  <c r="M457" i="1" s="1"/>
  <c r="M454" i="1" a="1"/>
  <c r="M454" i="1" s="1"/>
  <c r="M353" i="1" a="1"/>
  <c r="M353" i="1" s="1"/>
  <c r="M350" i="1" a="1"/>
  <c r="M350" i="1" s="1"/>
  <c r="M327" i="1" a="1"/>
  <c r="M327" i="1" s="1"/>
  <c r="M324" i="1" a="1"/>
  <c r="M324" i="1" s="1"/>
  <c r="M221" i="1" a="1"/>
  <c r="M221" i="1" s="1"/>
  <c r="M165" i="1" a="1"/>
  <c r="M165" i="1" s="1"/>
  <c r="M162" i="1" a="1"/>
  <c r="M162" i="1" s="1"/>
  <c r="M151" i="1" a="1"/>
  <c r="M151" i="1" s="1"/>
  <c r="M150" i="1"/>
  <c r="M131" i="1" a="1"/>
  <c r="M131" i="1" s="1"/>
  <c r="M128" i="1" a="1"/>
  <c r="M128" i="1" s="1"/>
  <c r="M106" i="1" a="1"/>
  <c r="M106" i="1" s="1"/>
  <c r="M103" i="1" a="1"/>
  <c r="M103" i="1" s="1"/>
  <c r="M81" i="1" a="1"/>
  <c r="M81" i="1" s="1"/>
  <c r="M78" i="1" a="1"/>
  <c r="M78" i="1" s="1"/>
  <c r="M51" i="1" a="1"/>
  <c r="M51" i="1" s="1"/>
  <c r="M48" i="1" a="1"/>
  <c r="M48" i="1" s="1"/>
  <c r="M27" i="1" a="1"/>
  <c r="M27" i="1" s="1"/>
  <c r="M24" i="1" a="1"/>
  <c r="M24" i="1" s="1"/>
  <c r="I1152" i="1" a="1"/>
  <c r="I1152" i="1" s="1"/>
  <c r="I797" i="1" a="1"/>
  <c r="I797" i="1" s="1"/>
  <c r="I794" i="1" a="1"/>
  <c r="I794" i="1" s="1"/>
  <c r="I774" i="1" a="1"/>
  <c r="I774" i="1" s="1"/>
  <c r="I771" i="1" a="1"/>
  <c r="I771" i="1" s="1"/>
  <c r="I749" i="1" a="1"/>
  <c r="I749" i="1" s="1"/>
  <c r="I746" i="1" a="1"/>
  <c r="I746" i="1" s="1"/>
  <c r="I725" i="1" a="1"/>
  <c r="I725" i="1" s="1"/>
  <c r="I722" i="1" a="1"/>
  <c r="I722" i="1" s="1"/>
  <c r="I702" i="1" a="1"/>
  <c r="I702" i="1" s="1"/>
  <c r="I699" i="1" a="1"/>
  <c r="I699" i="1" s="1"/>
  <c r="I678" i="1" a="1"/>
  <c r="I678" i="1" s="1"/>
  <c r="I675" i="1" a="1"/>
  <c r="I675" i="1" s="1"/>
  <c r="I492" i="1" a="1"/>
  <c r="I492" i="1" s="1"/>
  <c r="I489" i="1" a="1"/>
  <c r="I489" i="1" s="1"/>
  <c r="I477" i="1" a="1"/>
  <c r="I477" i="1" s="1"/>
  <c r="I306" i="14" s="1" a="1"/>
  <c r="I306" i="14" s="1"/>
  <c r="I476" i="1"/>
  <c r="I457" i="1" a="1"/>
  <c r="I457" i="1" s="1"/>
  <c r="I454" i="1" a="1"/>
  <c r="I454" i="1" s="1"/>
  <c r="I353" i="1" a="1"/>
  <c r="I353" i="1" s="1"/>
  <c r="I350" i="1" a="1"/>
  <c r="I350" i="1" s="1"/>
  <c r="I327" i="1" a="1"/>
  <c r="I327" i="1" s="1"/>
  <c r="I324" i="1" a="1"/>
  <c r="I324" i="1" s="1"/>
  <c r="I221" i="1" a="1"/>
  <c r="I221" i="1" s="1"/>
  <c r="I165" i="1" a="1"/>
  <c r="I165" i="1" s="1"/>
  <c r="I162" i="1" a="1"/>
  <c r="I162" i="1" s="1"/>
  <c r="I151" i="1" a="1"/>
  <c r="I151" i="1" s="1"/>
  <c r="I150" i="1"/>
  <c r="I131" i="1" a="1"/>
  <c r="I131" i="1" s="1"/>
  <c r="I128" i="1" a="1"/>
  <c r="I128" i="1" s="1"/>
  <c r="I106" i="1" a="1"/>
  <c r="I106" i="1" s="1"/>
  <c r="I103" i="1" a="1"/>
  <c r="I103" i="1" s="1"/>
  <c r="I81" i="1" a="1"/>
  <c r="I81" i="1" s="1"/>
  <c r="I78" i="1" a="1"/>
  <c r="I78" i="1" s="1"/>
  <c r="I51" i="1" a="1"/>
  <c r="I51" i="1" s="1"/>
  <c r="I48" i="1" a="1"/>
  <c r="I48" i="1" s="1"/>
  <c r="I27" i="1" a="1"/>
  <c r="I27" i="1" s="1"/>
  <c r="I24" i="1" a="1"/>
  <c r="I24" i="1" s="1"/>
  <c r="G1152" i="1" a="1"/>
  <c r="G1152" i="1" s="1"/>
  <c r="G797" i="1" a="1"/>
  <c r="G797" i="1" s="1"/>
  <c r="G794" i="1" a="1"/>
  <c r="G794" i="1" s="1"/>
  <c r="G774" i="1" a="1"/>
  <c r="G774" i="1" s="1"/>
  <c r="G771" i="1" a="1"/>
  <c r="G771" i="1" s="1"/>
  <c r="G749" i="1" a="1"/>
  <c r="G749" i="1" s="1"/>
  <c r="G746" i="1" a="1"/>
  <c r="G746" i="1" s="1"/>
  <c r="G725" i="1" a="1"/>
  <c r="G725" i="1" s="1"/>
  <c r="G722" i="1" a="1"/>
  <c r="G722" i="1" s="1"/>
  <c r="G702" i="1" a="1"/>
  <c r="G702" i="1" s="1"/>
  <c r="G699" i="1" a="1"/>
  <c r="G699" i="1" s="1"/>
  <c r="G678" i="1" a="1"/>
  <c r="G678" i="1" s="1"/>
  <c r="G675" i="1" a="1"/>
  <c r="G675" i="1" s="1"/>
  <c r="G492" i="1" a="1"/>
  <c r="G492" i="1" s="1"/>
  <c r="G489" i="1" a="1"/>
  <c r="G489" i="1" s="1"/>
  <c r="G477" i="1" a="1"/>
  <c r="G477" i="1" s="1"/>
  <c r="H306" i="14" s="1" a="1"/>
  <c r="H306" i="14" s="1"/>
  <c r="G476" i="1"/>
  <c r="G457" i="1" a="1"/>
  <c r="G457" i="1" s="1"/>
  <c r="G454" i="1" a="1"/>
  <c r="G454" i="1" s="1"/>
  <c r="G353" i="1" a="1"/>
  <c r="G353" i="1" s="1"/>
  <c r="G350" i="1" a="1"/>
  <c r="G350" i="1" s="1"/>
  <c r="G327" i="1" a="1"/>
  <c r="G327" i="1" s="1"/>
  <c r="G324" i="1" a="1"/>
  <c r="G324" i="1" s="1"/>
  <c r="G221" i="1" a="1"/>
  <c r="G221" i="1" s="1"/>
  <c r="G165" i="1" a="1"/>
  <c r="G165" i="1" s="1"/>
  <c r="G162" i="1" a="1"/>
  <c r="G162" i="1" s="1"/>
  <c r="G151" i="1" a="1"/>
  <c r="G151" i="1" s="1"/>
  <c r="G150" i="1"/>
  <c r="G131" i="1" a="1"/>
  <c r="G131" i="1" s="1"/>
  <c r="G128" i="1" a="1"/>
  <c r="G128" i="1" s="1"/>
  <c r="G106" i="1" a="1"/>
  <c r="G106" i="1" s="1"/>
  <c r="G103" i="1" a="1"/>
  <c r="G103" i="1" s="1"/>
  <c r="G81" i="1" a="1"/>
  <c r="G81" i="1" s="1"/>
  <c r="G78" i="1" a="1"/>
  <c r="G78" i="1" s="1"/>
  <c r="G51" i="1" a="1"/>
  <c r="G51" i="1" s="1"/>
  <c r="G48" i="1" a="1"/>
  <c r="G48" i="1" s="1"/>
  <c r="G27" i="1" a="1"/>
  <c r="G27" i="1" s="1"/>
  <c r="G24" i="1" a="1"/>
  <c r="G24" i="1" s="1"/>
  <c r="E1152" i="1" a="1"/>
  <c r="E1152" i="1" s="1"/>
  <c r="E797" i="1" a="1"/>
  <c r="E797" i="1" s="1"/>
  <c r="E794" i="1" a="1"/>
  <c r="E794" i="1" s="1"/>
  <c r="E774" i="1" a="1"/>
  <c r="E774" i="1" s="1"/>
  <c r="E771" i="1" a="1"/>
  <c r="E771" i="1" s="1"/>
  <c r="E749" i="1" a="1"/>
  <c r="E749" i="1" s="1"/>
  <c r="E746" i="1" a="1"/>
  <c r="E746" i="1" s="1"/>
  <c r="E725" i="1" a="1"/>
  <c r="E725" i="1" s="1"/>
  <c r="E722" i="1" a="1"/>
  <c r="E722" i="1" s="1"/>
  <c r="E702" i="1" a="1"/>
  <c r="E702" i="1" s="1"/>
  <c r="E699" i="1" a="1"/>
  <c r="E699" i="1" s="1"/>
  <c r="E678" i="1" a="1"/>
  <c r="E678" i="1" s="1"/>
  <c r="E675" i="1" a="1"/>
  <c r="E675" i="1" s="1"/>
  <c r="E492" i="1" a="1"/>
  <c r="E492" i="1" s="1"/>
  <c r="E489" i="1" a="1"/>
  <c r="E489" i="1" s="1"/>
  <c r="E477" i="1" a="1"/>
  <c r="E477" i="1" s="1"/>
  <c r="E476" i="1"/>
  <c r="E457" i="1" a="1"/>
  <c r="E457" i="1" s="1"/>
  <c r="E454" i="1" a="1"/>
  <c r="E454" i="1" s="1"/>
  <c r="E353" i="1" a="1"/>
  <c r="E353" i="1" s="1"/>
  <c r="E350" i="1" a="1"/>
  <c r="E350" i="1" s="1"/>
  <c r="E327" i="1" a="1"/>
  <c r="E327" i="1" s="1"/>
  <c r="E324" i="1" a="1"/>
  <c r="E324" i="1" s="1"/>
  <c r="E221" i="1" a="1"/>
  <c r="E221" i="1" s="1"/>
  <c r="E165" i="1" a="1"/>
  <c r="E165" i="1" s="1"/>
  <c r="E162" i="1" a="1"/>
  <c r="E162" i="1" s="1"/>
  <c r="E151" i="1" a="1"/>
  <c r="E151" i="1" s="1"/>
  <c r="E150" i="1"/>
  <c r="E131" i="1" a="1"/>
  <c r="E131" i="1" s="1"/>
  <c r="E128" i="1" a="1"/>
  <c r="E128" i="1" s="1"/>
  <c r="E106" i="1" a="1"/>
  <c r="E106" i="1" s="1"/>
  <c r="E103" i="1" a="1"/>
  <c r="E103" i="1" s="1"/>
  <c r="E81" i="1" a="1"/>
  <c r="E81" i="1" s="1"/>
  <c r="E78" i="1" a="1"/>
  <c r="E78" i="1" s="1"/>
  <c r="E51" i="1" a="1"/>
  <c r="E51" i="1" s="1"/>
  <c r="E48" i="1" a="1"/>
  <c r="E48" i="1" s="1"/>
  <c r="E27" i="1" a="1"/>
  <c r="E27" i="1" s="1"/>
  <c r="E24" i="1" a="1"/>
  <c r="E24" i="1" s="1"/>
  <c r="G68" i="10"/>
  <c r="G67" i="10"/>
  <c r="G70" i="10"/>
  <c r="G62" i="10"/>
  <c r="G61" i="10"/>
  <c r="G60" i="10"/>
  <c r="G57" i="10"/>
  <c r="G54" i="10"/>
  <c r="G53" i="10"/>
  <c r="G52" i="10"/>
  <c r="G51" i="10"/>
  <c r="G42" i="10"/>
  <c r="G38" i="10"/>
  <c r="G37" i="10"/>
  <c r="G36" i="10"/>
  <c r="G35" i="10"/>
  <c r="G34" i="10"/>
  <c r="G33" i="10"/>
  <c r="G32" i="10"/>
  <c r="G31" i="10"/>
  <c r="G30" i="10"/>
  <c r="G29" i="10"/>
  <c r="G28" i="10"/>
  <c r="G26" i="10"/>
  <c r="G25" i="10"/>
  <c r="G24" i="10"/>
  <c r="G23" i="10"/>
  <c r="G22" i="10"/>
  <c r="G18" i="10"/>
  <c r="G16" i="10"/>
  <c r="G14" i="10"/>
  <c r="F68" i="10"/>
  <c r="F67" i="10"/>
  <c r="F70" i="10"/>
  <c r="F62" i="10"/>
  <c r="F61" i="10"/>
  <c r="F60" i="10"/>
  <c r="F57" i="10"/>
  <c r="F54" i="10"/>
  <c r="F53" i="10"/>
  <c r="F52" i="10"/>
  <c r="F51" i="10"/>
  <c r="F42" i="10"/>
  <c r="F38" i="10"/>
  <c r="F37" i="10"/>
  <c r="F36" i="10"/>
  <c r="F35" i="10"/>
  <c r="F34" i="10"/>
  <c r="F33" i="10"/>
  <c r="F32" i="10"/>
  <c r="F31" i="10"/>
  <c r="F30" i="10"/>
  <c r="F29" i="10"/>
  <c r="F28" i="10"/>
  <c r="F26" i="10"/>
  <c r="F25" i="10"/>
  <c r="F24" i="10"/>
  <c r="F23" i="10"/>
  <c r="F22" i="10"/>
  <c r="F18" i="10"/>
  <c r="F16" i="10"/>
  <c r="F14" i="10"/>
  <c r="E68" i="10"/>
  <c r="E67" i="10"/>
  <c r="E70" i="10"/>
  <c r="E62" i="10"/>
  <c r="E61" i="10"/>
  <c r="E60" i="10"/>
  <c r="E57" i="10"/>
  <c r="E54" i="10"/>
  <c r="E53" i="10"/>
  <c r="E52" i="10"/>
  <c r="E51" i="10"/>
  <c r="E42" i="10"/>
  <c r="E38" i="10"/>
  <c r="E37" i="10"/>
  <c r="E36" i="10"/>
  <c r="E35" i="10"/>
  <c r="E34" i="10"/>
  <c r="E33" i="10"/>
  <c r="E32" i="10"/>
  <c r="E31" i="10"/>
  <c r="E30" i="10"/>
  <c r="E29" i="10"/>
  <c r="E28" i="10"/>
  <c r="E26" i="10"/>
  <c r="E25" i="10"/>
  <c r="E24" i="10"/>
  <c r="E23" i="10"/>
  <c r="E22" i="10"/>
  <c r="E18" i="10"/>
  <c r="E16" i="10"/>
  <c r="E14" i="10"/>
  <c r="D68" i="10"/>
  <c r="D67" i="10"/>
  <c r="D70" i="10"/>
  <c r="D62" i="10"/>
  <c r="D61" i="10"/>
  <c r="D60" i="10"/>
  <c r="D57" i="10"/>
  <c r="D54" i="10"/>
  <c r="D53" i="10"/>
  <c r="D52" i="10"/>
  <c r="D51" i="10"/>
  <c r="D42" i="10"/>
  <c r="D38" i="10"/>
  <c r="D37" i="10"/>
  <c r="D36" i="10"/>
  <c r="D35" i="10"/>
  <c r="D34" i="10"/>
  <c r="D33" i="10"/>
  <c r="D32" i="10"/>
  <c r="D31" i="10"/>
  <c r="D30" i="10"/>
  <c r="D29" i="10"/>
  <c r="D28" i="10"/>
  <c r="D26" i="10"/>
  <c r="D25" i="10"/>
  <c r="D24" i="10"/>
  <c r="D23" i="10"/>
  <c r="D22" i="10"/>
  <c r="D18" i="10"/>
  <c r="D16" i="10"/>
  <c r="D14" i="10"/>
  <c r="C68" i="10"/>
  <c r="C67" i="10"/>
  <c r="C70" i="10"/>
  <c r="C62" i="10"/>
  <c r="C61" i="10"/>
  <c r="C60" i="10"/>
  <c r="C57" i="10"/>
  <c r="C54" i="10"/>
  <c r="C53" i="10"/>
  <c r="C52" i="10"/>
  <c r="C51" i="10"/>
  <c r="C42" i="10"/>
  <c r="C41" i="10"/>
  <c r="C38" i="10"/>
  <c r="C37" i="10"/>
  <c r="C36" i="10"/>
  <c r="C35" i="10"/>
  <c r="C34" i="10"/>
  <c r="C33" i="10"/>
  <c r="C32" i="10"/>
  <c r="C31" i="10"/>
  <c r="C30" i="10"/>
  <c r="C29" i="10"/>
  <c r="C28" i="10"/>
  <c r="C26" i="10"/>
  <c r="C25" i="10"/>
  <c r="C24" i="10"/>
  <c r="C23" i="10"/>
  <c r="C22" i="10"/>
  <c r="C18" i="10"/>
  <c r="C16" i="10"/>
  <c r="C14" i="10"/>
  <c r="K1152" i="1" l="1" a="1"/>
  <c r="K1152" i="1" s="1"/>
  <c r="K797" i="1" a="1"/>
  <c r="K797" i="1" s="1"/>
  <c r="K794" i="1" a="1"/>
  <c r="K794" i="1" s="1"/>
  <c r="K774" i="1" a="1"/>
  <c r="K774" i="1" s="1"/>
  <c r="K771" i="1" a="1"/>
  <c r="K771" i="1" s="1"/>
  <c r="K702" i="1" a="1"/>
  <c r="K702" i="1" s="1"/>
  <c r="K699" i="1" a="1"/>
  <c r="K699" i="1" s="1"/>
  <c r="K678" i="1" a="1"/>
  <c r="K678" i="1" s="1"/>
  <c r="K675" i="1" a="1"/>
  <c r="K675" i="1" s="1"/>
  <c r="K492" i="1" a="1"/>
  <c r="K492" i="1" s="1"/>
  <c r="K489" i="1" a="1"/>
  <c r="K489" i="1" s="1"/>
  <c r="K477" i="1" a="1"/>
  <c r="K477" i="1" s="1"/>
  <c r="J306" i="14" s="1" a="1"/>
  <c r="J306" i="14" s="1"/>
  <c r="F306" i="14" s="1" a="1"/>
  <c r="F306" i="14" s="1"/>
  <c r="K476" i="1"/>
  <c r="K457" i="1" a="1"/>
  <c r="K457" i="1" s="1"/>
  <c r="K454" i="1" a="1"/>
  <c r="K454" i="1" s="1"/>
  <c r="K353" i="1" a="1"/>
  <c r="K353" i="1" s="1"/>
  <c r="K350" i="1" a="1"/>
  <c r="K350" i="1" s="1"/>
  <c r="K327" i="1" a="1"/>
  <c r="K327" i="1" s="1"/>
  <c r="K324" i="1" a="1"/>
  <c r="K324" i="1" s="1"/>
  <c r="K221" i="1" a="1"/>
  <c r="K221" i="1" s="1"/>
  <c r="K165" i="1" a="1"/>
  <c r="K165" i="1" s="1"/>
  <c r="K162" i="1" a="1"/>
  <c r="K162" i="1" s="1"/>
  <c r="K151" i="1" a="1"/>
  <c r="K151" i="1" s="1"/>
  <c r="K150" i="1"/>
  <c r="K131" i="1" a="1"/>
  <c r="K131" i="1" s="1"/>
  <c r="K128" i="1" a="1"/>
  <c r="K128" i="1" s="1"/>
  <c r="K106" i="1" a="1"/>
  <c r="K106" i="1" s="1"/>
  <c r="K103" i="1" a="1"/>
  <c r="K103" i="1" s="1"/>
  <c r="K81" i="1" a="1"/>
  <c r="K81" i="1" s="1"/>
  <c r="K78" i="1" a="1"/>
  <c r="K78" i="1" s="1"/>
  <c r="K51" i="1" a="1"/>
  <c r="K51" i="1" s="1"/>
  <c r="K48" i="1" a="1"/>
  <c r="K48" i="1" s="1"/>
  <c r="K27" i="1" a="1"/>
  <c r="K27" i="1" s="1"/>
  <c r="K24" i="1" a="1"/>
  <c r="K24" i="1" s="1"/>
  <c r="C148" i="3" l="1"/>
  <c r="C149" i="3"/>
  <c r="C150" i="3"/>
  <c r="C151" i="3"/>
  <c r="C152" i="3"/>
  <c r="C153" i="3"/>
  <c r="C147" i="3"/>
  <c r="C141" i="3"/>
  <c r="C136" i="3"/>
  <c r="C137" i="3"/>
  <c r="C138" i="3"/>
  <c r="C139" i="3"/>
  <c r="C140" i="3"/>
  <c r="C135" i="3"/>
  <c r="C129" i="3"/>
  <c r="C124" i="3"/>
  <c r="C125" i="3"/>
  <c r="C126" i="3"/>
  <c r="C127" i="3"/>
  <c r="C128" i="3"/>
  <c r="C123" i="3"/>
  <c r="C105" i="3"/>
  <c r="C106" i="3"/>
  <c r="C107" i="3"/>
  <c r="C108" i="3"/>
  <c r="C109" i="3"/>
  <c r="C36" i="3"/>
  <c r="C37" i="3"/>
  <c r="C38" i="3"/>
  <c r="C39" i="3"/>
  <c r="C40" i="3"/>
  <c r="C3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<sst xmlns="http://schemas.openxmlformats.org/spreadsheetml/2006/main" count="5652" uniqueCount="1074">
  <si>
    <t>TransMonEE DATABASE</t>
  </si>
  <si>
    <t>UNICEF Regional Office for Europe and Central Asia</t>
  </si>
  <si>
    <t>DATA COLLECTION</t>
  </si>
  <si>
    <t>TECHNICAL INSTRUCTIONS</t>
  </si>
  <si>
    <t>Description of the data collection file and general instructions on how to compile the data and how to use its main functions: 
•	description of the file worksheets structure
•	description of the information that needs to be provided
•	general instructions on how to fill out the questionnaire
•	step-by-step instructions on using flags</t>
  </si>
  <si>
    <t>DEFINITIONS AND GUIDELINES</t>
  </si>
  <si>
    <t>Detailed definitions and guidelines by domain and sub-domain of each variable to be collected</t>
  </si>
  <si>
    <t>CONTENT OF TM Template XXX.xls</t>
  </si>
  <si>
    <t>GENERAL INFORMATION FOLDER</t>
  </si>
  <si>
    <t xml:space="preserve">Space where the TransMonEE focal point provides his/her contact details and general comments related to the data collection, including general comments on difficulties experienced. </t>
  </si>
  <si>
    <t>POPULATION</t>
  </si>
  <si>
    <t>The place where you refer population data.</t>
  </si>
  <si>
    <t>LIST OF VARIABLES FOLDER</t>
  </si>
  <si>
    <t>The full list of variables to be collected by domain and sub-domain. Hyperlinks to the data collection template for each single variable.</t>
  </si>
  <si>
    <t>TEMPLATE FOLDER</t>
  </si>
  <si>
    <t>The place where you input numbers, i.e. digital values</t>
  </si>
  <si>
    <t>QUALITATIVE INFORMATION FOLDER</t>
  </si>
  <si>
    <t>The place where you input any relevant information related to the data limitations or specificities (to data quality) by sub-domain, as:
-	National definition if different from proposed
-	Data coverage 
-	Main issues regarding data  coverage and quality
-	Primary data source(s)
-	Disaggregation
-	Any other relevant comments on data quality</t>
  </si>
  <si>
    <t>VALIDATION FOLDER</t>
  </si>
  <si>
    <t>Validation tests descriptions and detail actions to be applied in case of failed tests</t>
  </si>
  <si>
    <t>INDICATOR RESULTS</t>
  </si>
  <si>
    <t>Value of the indicators calculated using the collected data including description of numerator and denominator</t>
  </si>
  <si>
    <t>FACTSHEET</t>
  </si>
  <si>
    <t>Values of the indicators shown by years and domains</t>
  </si>
  <si>
    <t>DASHBOARD</t>
  </si>
  <si>
    <t>Values of selected indicators displayed visually</t>
  </si>
  <si>
    <t>COUNTRY:</t>
  </si>
  <si>
    <t>North Macedonia</t>
  </si>
  <si>
    <t>REPORT ISSUED:</t>
  </si>
  <si>
    <t>CONTACT DETAILS:</t>
  </si>
  <si>
    <t>NAME:</t>
  </si>
  <si>
    <t>Marina Mijovska</t>
  </si>
  <si>
    <t>INSTITUTION:</t>
  </si>
  <si>
    <t>State Statistical office</t>
  </si>
  <si>
    <t>E-MAIL ADDRESS:</t>
  </si>
  <si>
    <t>marina.mijovska@stat.gov.mk</t>
  </si>
  <si>
    <t>TELEPHONE NUMBER:</t>
  </si>
  <si>
    <t>POSTAL ADDRESS:</t>
  </si>
  <si>
    <t>str.Dame Gruev 4, 1000 Skopje</t>
  </si>
  <si>
    <t>Title and name of the variable</t>
  </si>
  <si>
    <t>Unit(s)</t>
  </si>
  <si>
    <t>2022*</t>
  </si>
  <si>
    <t>DEMOGRAPHIC</t>
  </si>
  <si>
    <t>* population census data</t>
  </si>
  <si>
    <t>Estimated population at 31.12.2022 (01.01.2023)</t>
  </si>
  <si>
    <t xml:space="preserve"> POPULATION</t>
  </si>
  <si>
    <t>Total population aged (0-99+) at the beginning of the year</t>
  </si>
  <si>
    <t>Persons</t>
  </si>
  <si>
    <t>Total male population aged (0-99+) at the beginning of the year</t>
  </si>
  <si>
    <t>Total female population aged (0-99+) at the beginning of the year</t>
  </si>
  <si>
    <t>Total population aged (0-17) at the beginning of the year</t>
  </si>
  <si>
    <t>Children</t>
  </si>
  <si>
    <t>BY AGE</t>
  </si>
  <si>
    <t xml:space="preserve">     &lt;1 year</t>
  </si>
  <si>
    <t xml:space="preserve">     1 year</t>
  </si>
  <si>
    <t xml:space="preserve">     2 years</t>
  </si>
  <si>
    <t xml:space="preserve">     3 years</t>
  </si>
  <si>
    <t xml:space="preserve">     4 years</t>
  </si>
  <si>
    <t xml:space="preserve">     5 years</t>
  </si>
  <si>
    <t xml:space="preserve">     6 years</t>
  </si>
  <si>
    <t xml:space="preserve">     7 years</t>
  </si>
  <si>
    <t xml:space="preserve">     8 years</t>
  </si>
  <si>
    <t xml:space="preserve">     9 years</t>
  </si>
  <si>
    <t xml:space="preserve">    10 years</t>
  </si>
  <si>
    <t xml:space="preserve">    11 years</t>
  </si>
  <si>
    <t xml:space="preserve">    12 years</t>
  </si>
  <si>
    <t xml:space="preserve">    13 years</t>
  </si>
  <si>
    <t xml:space="preserve">     14 years</t>
  </si>
  <si>
    <t xml:space="preserve">     15 years</t>
  </si>
  <si>
    <t xml:space="preserve">     16 years</t>
  </si>
  <si>
    <t xml:space="preserve">     17 years</t>
  </si>
  <si>
    <t xml:space="preserve">     18 years</t>
  </si>
  <si>
    <t xml:space="preserve">     19 years</t>
  </si>
  <si>
    <t xml:space="preserve">     20 years</t>
  </si>
  <si>
    <t xml:space="preserve">     21 years</t>
  </si>
  <si>
    <t xml:space="preserve">     22 years</t>
  </si>
  <si>
    <t xml:space="preserve">     23 years</t>
  </si>
  <si>
    <t xml:space="preserve">     24 years</t>
  </si>
  <si>
    <t>18-24 years</t>
  </si>
  <si>
    <t>Total male population aged 0-17 at the beginning of the year:</t>
  </si>
  <si>
    <t>Total female population aged 0-17 at the beginning of the year:</t>
  </si>
  <si>
    <t>UNICEF Regional Office for Europe and Central Asia (ECA)</t>
  </si>
  <si>
    <t>List of variables</t>
  </si>
  <si>
    <t>ECA CRM FRAMEWORK: FAMILY ENVIRONMENT AND PROTECTION FROM VIOLENCE AND HARMFUL PRACTICES</t>
  </si>
  <si>
    <t>Sub-Domain: Children in Alternative Care</t>
  </si>
  <si>
    <t>Indicator Group 1. Formal Residential Care</t>
  </si>
  <si>
    <t>Total number of children aged 0-17 in formal residential care, at the end of the year</t>
  </si>
  <si>
    <t>Total number of children with disabilities aged 0-17 in formal residential care, at the end of the year</t>
  </si>
  <si>
    <t>Total number of young people aged 18-24 in formal residential care, at the end of the year</t>
  </si>
  <si>
    <t>Total number of children aged 0-17 who entered formal residential care, during the year</t>
  </si>
  <si>
    <t>Total number of children with disabilities aged 0-17 who entered formal residential care, during the year</t>
  </si>
  <si>
    <t>Total number of children aged 0-17 who left formal residential care, during the year</t>
  </si>
  <si>
    <t>Total number of children with disabilities aged 0-17 who left formal residential care, during the year</t>
  </si>
  <si>
    <t>Total number of young people aged 18-24 who left formal residential care, during the year</t>
  </si>
  <si>
    <t>Indicator Group 2. Formal Family-Based Care</t>
  </si>
  <si>
    <t>Total number of children aged 0-17 in all formal family-based care, at the end of the year</t>
  </si>
  <si>
    <t>Total number of children with disabilities aged 0-17 in all formal family-based care at end of the year</t>
  </si>
  <si>
    <t>Total number of young people aged 18-24 in all formal family-based care, at the end of the year</t>
  </si>
  <si>
    <t>Total number of children aged 0-17 in formal foster care, at the end of the year</t>
  </si>
  <si>
    <t>Total number of children aged 0-17 in formal kinship care, at the end of the year</t>
  </si>
  <si>
    <t>Total number of children aged 0-17 in other forms of formal family-based care, at the end of the year</t>
  </si>
  <si>
    <t xml:space="preserve">Total number of children aged 0-17 who entered all formal family-based care during the year </t>
  </si>
  <si>
    <t xml:space="preserve">Total number of children with disabilities aged 0-17 who entered all formal family-based care during the year </t>
  </si>
  <si>
    <t>Total number of children aged 0-17 who entered formal foster care, during the year</t>
  </si>
  <si>
    <t>Total number of children aged 0-17 who entered formal kinship care, during the year</t>
  </si>
  <si>
    <t>Total number of children aged 0-17 who entered other forms of formal family-based care, during the year</t>
  </si>
  <si>
    <t>Total number of children aged 0-17 who left all formal family-based care, during the year</t>
  </si>
  <si>
    <t>Total number of children with disabilities aged 0-17 who left all formal family-based care, during the year</t>
  </si>
  <si>
    <t>Total number of young people aged 18-24 who left all formal family-based care, during the year</t>
  </si>
  <si>
    <t>Total number of children aged 0-17 who left formal foster care, during the year</t>
  </si>
  <si>
    <t>Total number of children aged 0-17 who left formal kinship care, during the year</t>
  </si>
  <si>
    <t>Total number of children who left other forms of formal family-based care, during the year</t>
  </si>
  <si>
    <t>Indicator Group 3. Adoption of children</t>
  </si>
  <si>
    <t>Total number of children aged 0-17 formally adopted, during the year</t>
  </si>
  <si>
    <t>Total number of children with disabilities aged 0-17 formally adopted, during the year</t>
  </si>
  <si>
    <t>Total number of children aged 0-17 formally adopted - Domestic -, during the year</t>
  </si>
  <si>
    <t>Total number of children aged 0-17 formally adopted - Intercountry -, during the year</t>
  </si>
  <si>
    <t>Total number of children with disabilities aged 0-17 formally adopted - Domestic -, during the year</t>
  </si>
  <si>
    <t>Total number of children with disabilities aged 0-17 formally adopted - Intercountry -, during the year</t>
  </si>
  <si>
    <t>Sub-Domain 2: Justice for Children</t>
  </si>
  <si>
    <t>Indicator Group: 1. Child victims and witnesses of child</t>
  </si>
  <si>
    <t>Total number of child victims of crime aged 0-17 registered by the police, during the year</t>
  </si>
  <si>
    <t>Total number of child witnesses of crime aged 0-17 registered by the police, during the year</t>
  </si>
  <si>
    <t>Indicator Group: 2. Diversion, sentencing and detention of children</t>
  </si>
  <si>
    <t>Total number of children in detention, at the end of the year</t>
  </si>
  <si>
    <t>Total number of children in pre-sentence detention, at the end of the year</t>
  </si>
  <si>
    <t>Total number of children in post-sentence detention, at the end of the year</t>
  </si>
  <si>
    <t>Total number of children detained, during the year</t>
  </si>
  <si>
    <t>Total number of children detained in pre-sentence detention, during the year</t>
  </si>
  <si>
    <t>Total number of children detained in post-sentence detention, during the year</t>
  </si>
  <si>
    <t>Total number of children sentenced to custodial sentences, during the year</t>
  </si>
  <si>
    <t>Total number of children sentenced to alternative measures, during the year</t>
  </si>
  <si>
    <t>Sub-Domain : Violence against children</t>
  </si>
  <si>
    <t>Total number of child victims of violence aged 0-17 registered by child/social welfare authorities, during the year</t>
  </si>
  <si>
    <t>Total number of child victims of violence aged 0-17 registered by healthcare authorities, during the year</t>
  </si>
  <si>
    <t>Total number of child victims of violence aged 0-17 registered by education authorities, during the year</t>
  </si>
  <si>
    <t>ECA CRM FRAMEWORK DOMAIN: CHILD RIGHTS LANDSCAPE AND GOVERNANCE</t>
  </si>
  <si>
    <t>Sub-Domain: Right to Remedy</t>
  </si>
  <si>
    <t>Indicator Group: 1. Access to independent human rights mechanisms</t>
  </si>
  <si>
    <t>Total number of children aged 0-17 who brought or on whose behalf a complaint was brought by an adult to independent human rights mechanisms, during the year</t>
  </si>
  <si>
    <t>ECA CRM FRAMEWORK DOMAIN: CROSS CUTTING</t>
  </si>
  <si>
    <t>Sub-Domain : Children with disabilities</t>
  </si>
  <si>
    <t>Indicator Group: 1. Children with disabilities: Health</t>
  </si>
  <si>
    <t>Total number of registered as persons with disabilities, at the end of the year</t>
  </si>
  <si>
    <t>Total number of registered as children (aged 0-17) with disabilities, at the end of the year</t>
  </si>
  <si>
    <t>Total number of newly registered as persons with disabilities, during the year</t>
  </si>
  <si>
    <t>Total number of newly registered as children (aged 0-17) with disabilities, during the year</t>
  </si>
  <si>
    <t>Indicator Group: 2. Children with disabilities: Social Protection</t>
  </si>
  <si>
    <t>Number of persons with disabilities receiving disability cash benefits, at the end of the year</t>
  </si>
  <si>
    <t>Number of children aged 0-17 receiving disability cash benefits, at the end of the year</t>
  </si>
  <si>
    <t>Expenditure on cash benefits provided directly to children with disabilities</t>
  </si>
  <si>
    <t>Indicator Group: 3. Children with disabilities: Education</t>
  </si>
  <si>
    <t>Number of children with disabilities in education</t>
  </si>
  <si>
    <t>Brief Test description of those run directly in the template</t>
  </si>
  <si>
    <t>T1-Error-Sum equal to total and no flag "pa" while disaggregation flag "pa"</t>
  </si>
  <si>
    <t>T2-Error-Sum equal to total but one or more cells are empty please fill zero if no cases or flag total as "pa"</t>
  </si>
  <si>
    <t>flags list</t>
  </si>
  <si>
    <t>COUNTRY TEMPLATE</t>
  </si>
  <si>
    <t>T3-Error-Sum equal to total and flag "pa" but no flag pa for disaggregation</t>
  </si>
  <si>
    <t>p</t>
  </si>
  <si>
    <t>Provisional</t>
  </si>
  <si>
    <t>T4-Error-Sum is less than total and no flag "pa" for disaggregation</t>
  </si>
  <si>
    <t>e</t>
  </si>
  <si>
    <t>Estimate</t>
  </si>
  <si>
    <t>COUNTRY: North Macedonia</t>
  </si>
  <si>
    <t>T5-Error-Sum is bigger than total</t>
  </si>
  <si>
    <t>pa</t>
  </si>
  <si>
    <t>Partial</t>
  </si>
  <si>
    <t>T6-Error-Children with disabilities bigger than total children T6-Alert-Children with disabilities equal to total children</t>
  </si>
  <si>
    <t>df</t>
  </si>
  <si>
    <t>Different definition</t>
  </si>
  <si>
    <t>T7-Error-Children (or Youth) with disabilities bigger than total children (or youth) T7-Alert-Children (or Youth) with disabilities equal to total children (or youth)</t>
  </si>
  <si>
    <t>b</t>
  </si>
  <si>
    <t>Break in series</t>
  </si>
  <si>
    <t>DATA COLLECTION REFERENCE YEAR: 2024</t>
  </si>
  <si>
    <t>T8-Alert-Children (or with disabilities, or youth, or detained) who entered/left are equal to children (or with disabilities, or youth, or detained) in (stock)</t>
  </si>
  <si>
    <t>see details in the technical instructions</t>
  </si>
  <si>
    <t>T9-Alert-Children (or with disabilities) who entered are equal to children (or with disabilities) who left</t>
  </si>
  <si>
    <t>T10-Alert-The category other represents more than 50% of total (by reason for leaving)</t>
  </si>
  <si>
    <t>PLEASE INSERT THE VALUE "0" WHEN IT IS A REAL ZERO (NO CASES)</t>
  </si>
  <si>
    <t>T11-Error-Total Children with disabilities differ than sum of children with disabilities in foster, kinship, other</t>
  </si>
  <si>
    <t>GO TO INDICATORS RESULTS</t>
  </si>
  <si>
    <t xml:space="preserve">T12-Error-Sum by detail type of care is less than total type and no flag "pa" for detail type-avoid eventual doble counting or flag "pa" the single type </t>
  </si>
  <si>
    <t>T12-Alert-Sum by detail type of care is equal than total type-no double counting?</t>
  </si>
  <si>
    <t>GO TO VALIDATION</t>
  </si>
  <si>
    <t>T14-Alert-Children sentenced to custodial are higher than those detained (pre-sentence + post-sentence) during the year</t>
  </si>
  <si>
    <t>CODE</t>
  </si>
  <si>
    <t>METADATA / NOTE/ SOURCE</t>
  </si>
  <si>
    <t>FOOTNOTE FOR DISSEMINATION</t>
  </si>
  <si>
    <t>UNICEF RO COMMENTS</t>
  </si>
  <si>
    <t>SSO comments</t>
  </si>
  <si>
    <t>UNICEF RO COMMENTS 2022</t>
  </si>
  <si>
    <t>SSO comments 2022</t>
  </si>
  <si>
    <t>UNICEF RO COMMENTS 2023</t>
  </si>
  <si>
    <t>SSO comments 2023</t>
  </si>
  <si>
    <t>UNICEF RO COMMENTS 2024</t>
  </si>
  <si>
    <t>SSO comments 2024</t>
  </si>
  <si>
    <t>SUB-DOMAIN : CHILDREN IN ALTERNATIVE CARE</t>
  </si>
  <si>
    <t xml:space="preserve">Please fill on metadata/note column if: - The unit used is different (state the unit used and briefly explain) - 	The reference period used is different (state the reference period used and briefly explain -The data and/or disaggregation is estimated, as the method and level of estimation must be defined - The disaggregation(s) is different (state and briefly explain) - The data for previous years are updated/revised (indicate the reference year) - Any other useful information which can help incorrect interpretation of the results (for instance, an explanation on eventual break in series) </t>
  </si>
  <si>
    <t xml:space="preserve">Indicator Group: 1. FORMAL RESIDENTIAL CARE </t>
  </si>
  <si>
    <t>GO TO QUALITATIVE INFORMATION BY SUB-DOMAIN</t>
  </si>
  <si>
    <t>0420800000000</t>
  </si>
  <si>
    <t>Recalculated data by TM team,  for  2015-2018, were replaced with source data.</t>
  </si>
  <si>
    <t>Data refer only to public residential care until 2004. Until 2014, the data source is State Statistical office from 2015 Public Institution, Institute for social activities.</t>
  </si>
  <si>
    <t>The data sources differ between periods. Before 2015 from State statistical office before is Public Institution, Institute for social activities. However possible to use the old time series 2000-2014 including a footnote which alert on different data sources used. Alternatively possible to collect full time series from new data source. What is your opinion?</t>
  </si>
  <si>
    <t>We prefer to use data with footnote that the data source was changed.</t>
  </si>
  <si>
    <r>
      <rPr>
        <b/>
        <sz val="11"/>
        <rFont val="Calibri"/>
        <family val="2"/>
      </rPr>
      <t>The residential educational facilities (boarding schools, internats) for</t>
    </r>
    <r>
      <rPr>
        <sz val="11"/>
        <rFont val="Calibri"/>
        <family val="2"/>
      </rPr>
      <t xml:space="preserve"> </t>
    </r>
    <r>
      <rPr>
        <b/>
        <sz val="11"/>
        <rFont val="Calibri"/>
        <family val="2"/>
      </rPr>
      <t>children considered to be at social risk</t>
    </r>
    <r>
      <rPr>
        <sz val="11"/>
        <rFont val="Calibri"/>
        <family val="2"/>
      </rPr>
      <t xml:space="preserve"> e.g., because they have dropped out of school, are engaged in risky practices, are victims of violence, or are children from families at risk of poverty and social exclusion. Or children who are considered to have special educational needs for other socially or poverty-related reasons.
Do these forms of institutions exist in Macedonia? Are they included?</t>
    </r>
  </si>
  <si>
    <t xml:space="preserve">This type of institutions exist, but they are covered within the educational system. They are residential facilities but the children are not considereto be at social risk. According to definition, homes and boarding schools for pupils and studens provide lodging, food and education for pupils and students during the education outside of their parents -supporter place of residence. The data do not include this children. </t>
  </si>
  <si>
    <t>BY SEX</t>
  </si>
  <si>
    <t>04208100000000</t>
  </si>
  <si>
    <t xml:space="preserve">     Boys</t>
  </si>
  <si>
    <t>Until 2014, the data source is State Statistical office from 2015 Public Institution, Institute for social activities.</t>
  </si>
  <si>
    <t>04208200000000</t>
  </si>
  <si>
    <t xml:space="preserve">     Girls</t>
  </si>
  <si>
    <t xml:space="preserve">BY AGE  </t>
  </si>
  <si>
    <t>In the validation worksheet the test "T6-Error-Children with disabilities bigger than total children T6-Alert-Children with disabilities equal to total children" is failed in few cases (see details in the validation worksheet). I have colored in red those for which the data should be checked and corrected (ERROR) for instance in 2019 the total children aged 2 years old are zero while those with disabilities are 3. Please check and correct all cases for which the test is "error" and have a look on those "alert" . It is valid for children in residential care at the end of the year and those during the year (entrants and exits).</t>
  </si>
  <si>
    <t>the data for 2016 and 2019 were corrected.</t>
  </si>
  <si>
    <t>011012010000</t>
  </si>
  <si>
    <t>011012020000</t>
  </si>
  <si>
    <t>011012030000</t>
  </si>
  <si>
    <t>011012040000</t>
  </si>
  <si>
    <t>011012050000</t>
  </si>
  <si>
    <t>011012060000</t>
  </si>
  <si>
    <t>011012070000</t>
  </si>
  <si>
    <t>011012080000</t>
  </si>
  <si>
    <t>011012090000</t>
  </si>
  <si>
    <t>011012100000</t>
  </si>
  <si>
    <t>011012110000</t>
  </si>
  <si>
    <t>011012120000</t>
  </si>
  <si>
    <t>011012130000</t>
  </si>
  <si>
    <t>011012140000</t>
  </si>
  <si>
    <t>011012150000</t>
  </si>
  <si>
    <t>011012160000</t>
  </si>
  <si>
    <t>011012170000</t>
  </si>
  <si>
    <t>011012180000</t>
  </si>
  <si>
    <t>0420800000000001</t>
  </si>
  <si>
    <t>Recalculated data by TM team,  for  2015-2018  , were replaced with source data.</t>
  </si>
  <si>
    <t>Refer to age group 7-17 years old till 2013 and to 3-17 years old for 2014. Until 2014, the data source is State Statistical office from 2015 Public Institution, Institute for social activities.</t>
  </si>
  <si>
    <t>0420810000000001</t>
  </si>
  <si>
    <t>0420820000000001</t>
  </si>
  <si>
    <t xml:space="preserve">BY AGE </t>
  </si>
  <si>
    <t>Young people</t>
  </si>
  <si>
    <t>Are referring to all youth in residential care? 
Note the data reported in the old template (18 years old and elder) are significantly higher than what reported here. Maybe the old data included persons over 24 years old</t>
  </si>
  <si>
    <t>The data refer to age18-24. The old data included persons over 24 .</t>
  </si>
  <si>
    <t>of which young people with disabilities</t>
  </si>
  <si>
    <t>No data on youth with disabilities in residential care?</t>
  </si>
  <si>
    <t>Additionally provided data</t>
  </si>
  <si>
    <t>No data on youth with disabilities in residential care for 2021?</t>
  </si>
  <si>
    <t>Data reported</t>
  </si>
  <si>
    <t>No data on youth with disabilities in residential care for 2022?</t>
  </si>
  <si>
    <t xml:space="preserve">No persons with disabilities. </t>
  </si>
  <si>
    <t xml:space="preserve">Male </t>
  </si>
  <si>
    <t>Female</t>
  </si>
  <si>
    <t>04208000001000</t>
  </si>
  <si>
    <t>Data reported refer only to girls. Is it correct? Are data on boys not available?</t>
  </si>
  <si>
    <t>The number of boys is O.</t>
  </si>
  <si>
    <t>04208100001000</t>
  </si>
  <si>
    <t>04208200001000</t>
  </si>
  <si>
    <t xml:space="preserve">The number of boys is O. </t>
  </si>
  <si>
    <t>04212000001000</t>
  </si>
  <si>
    <t xml:space="preserve">Footnote: The dissagregation by destination (row no. 151)  include children transferred to residential care. </t>
  </si>
  <si>
    <t xml:space="preserve">Include children transferred to other residential care (few children). </t>
  </si>
  <si>
    <t>Significant decrease in 2020 Is it correct?</t>
  </si>
  <si>
    <t>The data is correct due to the institutional transformation process which was forced during the 2018 and 2019.</t>
  </si>
  <si>
    <t xml:space="preserve"> BY AGE</t>
  </si>
  <si>
    <t>BY DESTINATION UPON LEAVING FORMAL RESIDENTIAL CARE</t>
  </si>
  <si>
    <t>04212000001010</t>
  </si>
  <si>
    <t>Family reunification</t>
  </si>
  <si>
    <t>04212000001020</t>
  </si>
  <si>
    <t>Placed in formal family-based care arrangements</t>
  </si>
  <si>
    <t>04212000001030</t>
  </si>
  <si>
    <t>Adopted</t>
  </si>
  <si>
    <t>Children given to family for adaptation (before adoption).</t>
  </si>
  <si>
    <t>04212000001040</t>
  </si>
  <si>
    <t>Started independent life before age 18</t>
  </si>
  <si>
    <t>04212000001060</t>
  </si>
  <si>
    <t>Death of child</t>
  </si>
  <si>
    <t>04212000001070</t>
  </si>
  <si>
    <t>Other reasons</t>
  </si>
  <si>
    <t xml:space="preserve">8 children were in process of adaptation, (before final adoption). 1 child escaped; Authorities could not located the child, so they stoped the institutional care with internal legal act. 
</t>
  </si>
  <si>
    <t>Could you please list the main other reasons?</t>
  </si>
  <si>
    <t>Other reasons: transfer of persons from one institution to another within the system of social protection or in jail.</t>
  </si>
  <si>
    <t>According to your previous year comment the category Other reasons includes transfer of persons from one institution to another within the system of social protection or in jail. According to the definition children transferred to other residential care should not be counted as children who left. Is it possible to identify these numbers and exclude them from total and detailed disaggregation? In case not I propose to add a footnote as "Include also children transferred to residential care". Please clarify.</t>
  </si>
  <si>
    <t xml:space="preserve">It is not possible to exclude this number from the total.  The footnote is put in row 127, coloumn U. </t>
  </si>
  <si>
    <t>Significant increase in 2021 Is it correct?</t>
  </si>
  <si>
    <t>The data are correct.</t>
  </si>
  <si>
    <t>In 2022 you have reported 0 youth with disabilities who left residential care. Do you confirm? Could be maybe also the case for previous years?</t>
  </si>
  <si>
    <t>The number is confirmed.</t>
  </si>
  <si>
    <t>Indicator Group: 2. FORMAL FAMILY-BASED CARE</t>
  </si>
  <si>
    <t>04317000000000</t>
  </si>
  <si>
    <t>04317100000000</t>
  </si>
  <si>
    <t>04317200000000</t>
  </si>
  <si>
    <t xml:space="preserve">    Girls</t>
  </si>
  <si>
    <t>For 2018-2021, data refer to age group 0-6</t>
  </si>
  <si>
    <t>Refer to age group 0-6 for 2020 and 2021.</t>
  </si>
  <si>
    <t>For 2015-2017, data refer to age group 4-10; For 2018-2021, data refer to age group 7-10.</t>
  </si>
  <si>
    <t>Refer to age group 7-10 for 2020 and 2021.</t>
  </si>
  <si>
    <t>For 2015-2021, data refer to age group 11-14</t>
  </si>
  <si>
    <t>Refer to age group 11-14 for 2020 and 2021.</t>
  </si>
  <si>
    <t>For 2015-2021, data refer to age group 15-17</t>
  </si>
  <si>
    <t>Refer to age group 15-17 for 2020 and 2021.</t>
  </si>
  <si>
    <t>Age group 15-18 seems to include also persons aged 18 years old. Do you confirm? See comment above for total</t>
  </si>
  <si>
    <t>The data covers age group 15-17</t>
  </si>
  <si>
    <t>sum is equal to line 194 + 219+244</t>
  </si>
  <si>
    <t>Refer only to foster care for 2015-2019.</t>
  </si>
  <si>
    <t>Since you have deleted those in guardianship these data have to be corrected. The data in reality will refer only to foster care until 20219 and foster care + kinship in 2020. Please if possible provide detail disaggregation's</t>
  </si>
  <si>
    <t>The data are corrected.</t>
  </si>
  <si>
    <t xml:space="preserve">
No mathematical error. The error T2, request to fill zero, but if we put zero, it means that there is a cases with value 0. The case here is that the data by single age groups is missing, so we can't put 0.Another issue is the flag "pa". The suggestion is to flag total with pa. But, the explanation in technical instructions said that  flag Pa means the data is not collected from all sources-which is not the case here. So, the flag " pa" is unappropriate!!</t>
  </si>
  <si>
    <t>Test ok since data by age group are provided</t>
  </si>
  <si>
    <t>For 2015-2021, data refer to age group 0-6</t>
  </si>
  <si>
    <t>Refer to age group 0-6 for 2020-2021. Refer only to foster care for 2015-2019.</t>
  </si>
  <si>
    <t>For 2015-2021, data refer to age group 7-10</t>
  </si>
  <si>
    <t>Refer to age group 7-10.for 2015-2021. Refer only to foster care for 2015-2019.</t>
  </si>
  <si>
    <t>Refer to age group 11-14 for 2015-2021. Refer only to foster care for 2015-2019.</t>
  </si>
  <si>
    <t>Refer to age group 15-17 for 2015-2021. Refer only to foster care for 2015-2019.</t>
  </si>
  <si>
    <t>The young people include people aged 18 +, which means , here we include people over 26 years of age, not only to 24.</t>
  </si>
  <si>
    <t>Refer to persons aged 18 years old and over (not only age group 18-24)</t>
  </si>
  <si>
    <t>Reported a footnote. Do you agree?</t>
  </si>
  <si>
    <t>We agree.</t>
  </si>
  <si>
    <t>Recalculated data by TM team,  for  2015-2021  , were replaced with source data.</t>
  </si>
  <si>
    <t>I suppose also here the data source differ between periods. Before 2015 State Statistical office and after  Public Institution, Institute for social activities. Do you confirm?
Since you have reported age group 15-18 it seems the data includes also persons aged 18 years old. Is it? Or the age group 15-18 is referring to those 15-17? 
In case the data includes also persons aged 18 years old is it possible to exclude them form the total?</t>
  </si>
  <si>
    <t>We confirm that the data differ due to the different sources.
The data refer to age group 15-17</t>
  </si>
  <si>
    <t>of which children with disabilities</t>
  </si>
  <si>
    <t>For 2015-2017, data refer to age group 0-3</t>
  </si>
  <si>
    <t>Refer to age group 0-3 for 2015-2017.</t>
  </si>
  <si>
    <t>Refer to age group 0-6 for 2018-2021.</t>
  </si>
  <si>
    <t>For 2015-2017, data refer to age group 4-10; For 2018-2021, data refet to age group 7-10.</t>
  </si>
  <si>
    <t>Refer to age group 11-14 for 2015-2021.</t>
  </si>
  <si>
    <t>Refer to age group 15-17 for 2015-2021.</t>
  </si>
  <si>
    <t>04315000000000</t>
  </si>
  <si>
    <t>Since you have reported age group 15-18 it seems the data includes also persons aged 18 years old. Is it? Or the age group 15-18 is referring to those 15-17? 
In case the data includes also persons aged 18 years old is it possible to exclude them form the total?</t>
  </si>
  <si>
    <t>04315100000000</t>
  </si>
  <si>
    <t>04315200000000</t>
  </si>
  <si>
    <t>For 2020, 2021, the data refer to age group 0-6</t>
  </si>
  <si>
    <t>For 2020,2021- the data refer to age group 7-10</t>
  </si>
  <si>
    <t>Refer to age group 7-10 or 2020 and 2021.</t>
  </si>
  <si>
    <t>For 2020,2021- the data refer to age group 11-14</t>
  </si>
  <si>
    <t>Refer to age group 11-14 or 2020 and 2021.</t>
  </si>
  <si>
    <t>For 2020, 2021- the data refer to age group 15-17</t>
  </si>
  <si>
    <t>Refer to age group 15-17 or 2020 and 2021.</t>
  </si>
  <si>
    <t>04314000000000</t>
  </si>
  <si>
    <t>Are the data referring only to guardianship care? which other forms? Are the children living in the guardianship family reported only?  Note children who stay in residential care and/or foster care and/or kinship care should not be counted in order to avoid eventual double counting when calculating the rate of children in family-based care and/or in all alternative care (residential care + family based care).</t>
  </si>
  <si>
    <t>The data are deleted, after the consultation with the Institute for social activities. The Institute confirm that actually no other forms exist, but all children who stay in residential /family based care are under guardianship. So, we delete the data in order to avoid duplication.</t>
  </si>
  <si>
    <t>Have reported zero children also for 2021. Is it ok?</t>
  </si>
  <si>
    <t>ok</t>
  </si>
  <si>
    <t>04314100000000</t>
  </si>
  <si>
    <t>04314200000000</t>
  </si>
  <si>
    <t>04316000000000</t>
  </si>
  <si>
    <t>No data available before 2023</t>
  </si>
  <si>
    <t>Could you please confirm that the number refer to children who entered the system for the first time within the reference year?
Children who are transferred from one formal family-based care arrangement to another during a single year  should not be counted as new entrant at total level (as all family-based care).  While these transfers are counted within each type of family based care. For instance, a child placed from a foster care to a kinship care during a single year is counted as one new entrants in kinship care in the reference year while is not counted as entrants at total level of family-based care.  Similar,  Children who are transferred between the same arrangement as for instance from one foster care family to another foster care family should not be counted at the two level, all family-based care and at foster care level.</t>
  </si>
  <si>
    <t xml:space="preserve">We confirm that the number refer to children  entered he system for the first time. There is no dilema of double counting, because the professionals decide which family -based care is the most appropriate for the children, once the child enter the system.
</t>
  </si>
  <si>
    <t xml:space="preserve">Could you please confirm that the number refer to children who entered foster care for the first time within the reference year?
Children who are transferred between the same arrangement as for instance from one foster care family to another foster care family should not be counted. </t>
  </si>
  <si>
    <t>We confirmed the number.</t>
  </si>
  <si>
    <t xml:space="preserve">Could you please confirm that the number refer to children who entered kinship care for the first time within the reference year?
Children who are transferred between the same arrangement as for instance from one kinship care to another kinship care should not be counted. </t>
  </si>
  <si>
    <t>BY DESTINATION UPON LEAVING ALL FORMAL FAMILY-BASED CARE</t>
  </si>
  <si>
    <t xml:space="preserve">No data available </t>
  </si>
  <si>
    <t>Placed in formal residential care</t>
  </si>
  <si>
    <t>Children given to family for adaptation (before adoption)</t>
  </si>
  <si>
    <t xml:space="preserve">No data available before 2022 </t>
  </si>
  <si>
    <t>Could you please confirm if youth data refer to those aged 18 years and over not only 18-24 as it is for stock data?</t>
  </si>
  <si>
    <t xml:space="preserve">The data refer to age 18-24. </t>
  </si>
  <si>
    <t>No data available before 2022</t>
  </si>
  <si>
    <t>BY DESTINATION UPON LEAVING FORMAL FOSTER CARE</t>
  </si>
  <si>
    <t>Placed in formal kinship or other forms of formal family-based care arrangements</t>
  </si>
  <si>
    <t>BY DESTINATION UPON LEAVING FORMAL KINSHIP CARE</t>
  </si>
  <si>
    <t>Placed in formal foster or other forms of formal family-based care arrangements</t>
  </si>
  <si>
    <t>BY DESTINATION UPON LEAVING OTHER FORMS OF FORMAL FAMILY-BASED CARE</t>
  </si>
  <si>
    <t>Placed in formal foster or kinship care arrangements</t>
  </si>
  <si>
    <t>Indicator Group: 3. ADOPTION OF CHILDREN</t>
  </si>
  <si>
    <t>Could you please provide the data source?</t>
  </si>
  <si>
    <t>The data source for 2022 is the Ministry of labour and social policy.</t>
  </si>
  <si>
    <t>04322000000000</t>
  </si>
  <si>
    <t xml:space="preserve">From 2020, the source of data is the Ministry of labour and social policy.  Data refer to "completed adoption’, while previous data refer to "adoption cases in process’ </t>
  </si>
  <si>
    <t xml:space="preserve">From 2020, the source of data is the Ministry of labour and social policy.  Data refer to "completed adoption’, while previous years data refer to "adoption cases in process’ </t>
  </si>
  <si>
    <t>No 2019 and 2020 data available for domestic adoptions?
Could you please confirm if the data on adopted children provided in the old template includes also step adoptions? According to the new definitions there should be included.</t>
  </si>
  <si>
    <t>Data for 2019 and 2021 are added. The data provided in old template includes step adoptions.</t>
  </si>
  <si>
    <t>1. In 2022 we observed a significant decrease on children adopted during the year. Is it correct? Could you please provide clarifications?
2. Test 13 (see validation): By assumption, all children who left formal residential care and family-based care (all forms) because adopted must be equal to the total number of children formally adopted (domestic + intercountry) during the year. In 2022 (first year for which data by destination of children who left alternative care is available) the difference is not significant. Maybe is due to a different data source used to report data on adopted children. Is there any other explanation?</t>
  </si>
  <si>
    <t xml:space="preserve">The Ministry will revised the data for the previous years.  
The number of adoptions  received by the Institute for social activities is different with those received by the Ministry, because the data provided by the institute refer to those cases that are given to families for adaptation (period of 3 months), while the Ministry is provided the numbers for final adoptions.  </t>
  </si>
  <si>
    <t xml:space="preserve">BY SEX </t>
  </si>
  <si>
    <t>04322100000000</t>
  </si>
  <si>
    <t>04322200000000</t>
  </si>
  <si>
    <t>04323000000000</t>
  </si>
  <si>
    <t>04323100000000</t>
  </si>
  <si>
    <t>04323200000000</t>
  </si>
  <si>
    <t>Total number of children aged 0-17 formally adopted - Domestic - during the year</t>
  </si>
  <si>
    <t>Total number of children with disabilities aged 0-17 formally adopted - Domestic -during the year</t>
  </si>
  <si>
    <t>Total number of children aged 0-17 formally adopted - Intercountry - during the year</t>
  </si>
  <si>
    <t>No 2019 and 2020 data available for intercountry adoptions?</t>
  </si>
  <si>
    <t>Data provided.</t>
  </si>
  <si>
    <t>Total number of children with disabilities aged 0-17 formally adopted - Intercountry - during the year</t>
  </si>
  <si>
    <t xml:space="preserve">SUB-DOMAIN : JUSTICE FOR CHILDREN </t>
  </si>
  <si>
    <t>Indicator Group: 1. CHILD VICTIMS AND WITNESSES OF CRIME</t>
  </si>
  <si>
    <t>0510600000000</t>
  </si>
  <si>
    <t xml:space="preserve">The source od data is the Ministry of Interior. The data refer to registered child victims according to Criminal Code, articles: 123,131,140,141,186,188,189,191,193,193-a,194,237,258,259,418-a,418-b,418-c, 418-d.
 From 2022, the new system of registration (application) of crimes has been  applied in the Ministry of interior. This system provides victims data  by age and sex. </t>
  </si>
  <si>
    <t>Partial data for 2018-2021. From 2022, a new system of registration (application) of crimes has been applied.</t>
  </si>
  <si>
    <t>Significant increase in 2020 Is it correct? What is the main reason?
Probably COVID (increase o domestic violence)</t>
  </si>
  <si>
    <t>The answer provided by the Ministry of interior: Аs a result of the increasing number of detected cases and registered crimes of smuggling of migrants (article 418-b) in which the victims are children under 18 (total 377 children)</t>
  </si>
  <si>
    <t xml:space="preserve">In 2022 we observed a significant increase on number of child victims of crimes. Is it due to the methodology change? In case we should update the footnote and I propose to flag as break in series 2022 data. Could you please clarify the change on numbers? </t>
  </si>
  <si>
    <t xml:space="preserve">The data for victims are increased due to the new system (application) for registration applied in the Ministry of Interior which gives  the possibility for extracting data dissagregated by sex and age exist.  </t>
  </si>
  <si>
    <t>According to your note the data refers to those registered by the Ministry of interior. Can these data be considered as recorded by the police? Or can the police data differ from those of the Ministry of the Interior?</t>
  </si>
  <si>
    <t>Ministry of interior  is the same as the police, so, Yes, the data should be consider  as recored by the police.</t>
  </si>
  <si>
    <t>0510610000000</t>
  </si>
  <si>
    <t>Up to 2021, data by sex/age  is not available in the ministry registration.</t>
  </si>
  <si>
    <t>0510620000000</t>
  </si>
  <si>
    <t>The data refer to age group 0-13. Disaggregation by single age group not available (not collected)</t>
  </si>
  <si>
    <t xml:space="preserve">Refer to age group 0-13 years old for 2018-2021. Partial data for 2018-2021. From 2022, a new system of registration (application) of crimes has been applied in the Ministry of interior. </t>
  </si>
  <si>
    <t>The data refer to age group 14-17. Disaggregation by single age group not available (not collected).</t>
  </si>
  <si>
    <t xml:space="preserve">Refer to age group 14-17 years old for 2018-2021. Partial data for 2018-2021. From 2022, a new system of registration (application) of crimes has been applied in the Ministry of interior. </t>
  </si>
  <si>
    <t>Boys</t>
  </si>
  <si>
    <t>Girls</t>
  </si>
  <si>
    <t>Indicator Group: 2. DIVERSION, SENTENCING AND DETENTION OF CHILDREN</t>
  </si>
  <si>
    <t>Please see detailed definitions (qualitative template worksheet) to be sure the data reported are in line with definitions. In case of inconsistencies please add clear footnotes. thank you.</t>
  </si>
  <si>
    <t xml:space="preserve">Data are in accordance with the definitions. </t>
  </si>
  <si>
    <t>Does the data for previous years also need to be revised? or can they be published as they are?</t>
  </si>
  <si>
    <t>No revision needed. Data can be published.</t>
  </si>
  <si>
    <t>Data for 2016, 2017, 2018 were revised.                                                                         Accused and convicted child perpetrators of criminal acts for which the criminal procedure has been legally completed before the council, to whom a punishment or an institutional or educational measure has been pronounced.
Types of punishments and measures:
1. Referral to a reformatory
2. Referral to a correctional facility                                                                                                                      
3. Prison for children                                                                                                                             
      Source: Courts</t>
  </si>
  <si>
    <t>Does the data for previous years also need to be revised? or can they be published as they are?
We observed a significant decrease on n umber in 2019 and again an increase in 2020. Is it correct? Is there a specific reason?</t>
  </si>
  <si>
    <t>No revision needed. Data can be published. We confirm the data, since this figures were received from the relevant courts.</t>
  </si>
  <si>
    <t>If I understood well the data here includes also educational institutions (also correctional facilities and prison for child). Is the liberty deprived in that institutions? Please see detailed definitions (qualitative template worksheet) to be sure the data reported are in line with definitions. In case of inconsistencies please add clear footnotes. thank you.</t>
  </si>
  <si>
    <t xml:space="preserve">The data refer to children who, by court decision, according to Law for children justice, are placed in correctional facilities 
and in prison for child. Probably the misunderstanding is due to terminology used and translation into english. This facilities is not educational institutions (for this reason in coloumn U we provide a bit different terminology using the word" reformatory''?? 
The children in this institutions is liberty deprived in a sence that they have to ask and received any kind of permition by the authorities. </t>
  </si>
  <si>
    <t>NOTE: A child detained in pre-sentence and post sentence detention during the same calendar year should be counted only once (as one child) to avoid double counting.</t>
  </si>
  <si>
    <t>The data is published on an annual basis for the entire year.                                                      We do not have detailed data for detained during the year.</t>
  </si>
  <si>
    <t>Could you please clarify your comment?</t>
  </si>
  <si>
    <t xml:space="preserve">  In accordance with the methodology, data are collected monthly, but the data processed and published during the year refer to the whole previous year. It means that we published total data for the year,   no data for inflow and outflow during the year. </t>
  </si>
  <si>
    <t>NOTE: A child detained in pre-sentence detention more than once during one calendar year, should be counted only once to avoid double counting.</t>
  </si>
  <si>
    <t>The data is published on an annual basis for the entire year.
We do not have detailed data for the year.</t>
  </si>
  <si>
    <t>NOTE: A child detained in post-sentence detention more than once during one calendar year, should be counted only once to avoid double counting.</t>
  </si>
  <si>
    <t>Data refer to children aged 16-17 years old. According to Macedonian legislation for children aged (14-15 years old),  disciplinary measures, measures of intensified supervision or placement to educational or corrective institutions are applied.                                                                                                                                                Source: The Court</t>
  </si>
  <si>
    <t>Are really no cases or data are not available?
Note theoretically the sum of children sentenced to custodial sentences and in alternative measures refer to total children convicted. In the old template data on total convicted were provided so maybe the difference between total children convicted and those sentenced to custodial sentences refer to those in alternative measures. What is your opinion?</t>
  </si>
  <si>
    <t xml:space="preserve">According to data received by the relevant courts, no cases exist. </t>
  </si>
  <si>
    <t>We have  not received data from the courts regarding alternative measures.</t>
  </si>
  <si>
    <t>The values reported as children sentenced to alternative measures are identical to those sentenced to custodial sentences. Is it correct? 
However, the number here should refer to those sentenced to alternative measures which should not corresponds to those for which the liberty is deprived (sentenced to custodial). Could you please clarify?</t>
  </si>
  <si>
    <t xml:space="preserve">The numbers are identical, but the cases are different. (they are not the same children.) </t>
  </si>
  <si>
    <t>Indicator Group: 1. ACCESS TO INDEPENDENT HUMAN RIGHTS MECHANISMS</t>
  </si>
  <si>
    <t xml:space="preserve">Data were provided by the first children embassy " Medjasi". 
The same data were requested by the Ombudsman. The Ombudsman sent only totals (2015=158; 2016=106; 2017=119; 2018=153; 2019=246; 2020=111; 2021=254). and the totals , refer to the number of compliants (cases), not to children. The number of children is higher, because one compliant can refer to more children or to a group of children.   They do not collect data disaggregated by sex, age, disability etc. and </t>
  </si>
  <si>
    <t xml:space="preserve">Data provided by the first children embassy " Medjasi". </t>
  </si>
  <si>
    <t xml:space="preserve">According to your comment provided in metadata I understand that the data reported here are provided by the  " Medjasi". These data refer to the number of children (not cases) and I suppose they are fully covered at total level but not at disaggregation level. Am I right?
If yes I propose to exclude the flag partial for the total but keep it for the disaggregation's since for some children the sex and age is unknown so not reported. Is it ok? </t>
  </si>
  <si>
    <t xml:space="preserve">Yes, the data reported here are provided by the " Medjasi", and they are fully covered, but not dissagregated. So your proposal is ok and acceptable. </t>
  </si>
  <si>
    <t>Is it still not possible to collect data from the Ombudsman? Still refer to complaints and no detailed breakdowns available?</t>
  </si>
  <si>
    <t xml:space="preserve">In order to provide data, we intensify our contacts with the Ombudsman. We have two meetings and they were very much willing to improve the data they are collecting. They send the data, but the issue is that there is two kind of compliants: individual and grouped. For individual compliants, there is data by sex,  age and disability, but for the grouped compliants , there is only a total number.One grouped compliant can refer to many children, for whom the ombudsman can not provide individual data. </t>
  </si>
  <si>
    <t>of which by or on behalf of children with disabilities</t>
  </si>
  <si>
    <t>The difference to total belongs to the cases for which the child sex was not reported. For 2015=34; 2016=32; 2017=33; 2018=37; 2019=153; 2020=126; 2021=75; 2023= 155.</t>
  </si>
  <si>
    <t>Partial data. The difference to total belongs to the cases for which the child sex was not reported.</t>
  </si>
  <si>
    <t>since unknown age for some children I have flagged the ages as partial data</t>
  </si>
  <si>
    <t>Partial data.</t>
  </si>
  <si>
    <t xml:space="preserve">For 2020, the number (total 36) refer to age group 1-3; For 2021, the number (total 48) refer to age group 1-3; For 2023, the number (total 26) refer to age group 0-3; </t>
  </si>
  <si>
    <t xml:space="preserve">Partial data. From  2020, refer to age group 0-3. </t>
  </si>
  <si>
    <t>So the children &lt;1 year are not collected for 2020. Is it?</t>
  </si>
  <si>
    <t>collected, but as an age group 1-3</t>
  </si>
  <si>
    <t>Since according to your previous years comment the children aged less than 1 year are collected within the age group 1-3 I propose to refer to age group 0-3 years old in the footnote. Do you agree?</t>
  </si>
  <si>
    <t>Yes, we agree</t>
  </si>
  <si>
    <t>For the period 2015-2018 , the numbers refer to age group 0-5</t>
  </si>
  <si>
    <t>Partial data. For the period 2015-2018 , refer to age group 0-5.</t>
  </si>
  <si>
    <t xml:space="preserve">For 2020, the number (total 41) refer to age group 4-6; For 2021, the number (total 52) refer to age group 4-6; For 2023, the number (total 27) refer to age group 4-6; </t>
  </si>
  <si>
    <t>Partial data. From 2020, refer to age group 4-6.</t>
  </si>
  <si>
    <t xml:space="preserve">For 2020, the number (total 30) refer to age group 7-9; For 2021, the number (total 60) refer to age group 7-9;For 2023, the number (total 28) refer to age group 7-9; </t>
  </si>
  <si>
    <t xml:space="preserve">Partial data. From 2020, refer to age group 7-9. </t>
  </si>
  <si>
    <t xml:space="preserve">For 2020, the number (total 40) refer to age group 10-12; For 2021, the number (total 68) refer to age group 10-12; For 2023, the number (total 29) refer to age group 10-12; </t>
  </si>
  <si>
    <t>Partial data.  From 2020, refer to age group 10-12.</t>
  </si>
  <si>
    <t>For the period 2015-2018, the numbers refer to age group 6-14</t>
  </si>
  <si>
    <t>Partial data. For the period 2015-2018, refer to age group 6-14</t>
  </si>
  <si>
    <t xml:space="preserve">For 2020, the number (total 20) refer to age group 13-15; For 2021, the number (total 62) refer to age group 13-15; For 2023, the number (total 35) refer to age group 13-15; </t>
  </si>
  <si>
    <t>Partial data.  From 2020, refer to age group 13-15.</t>
  </si>
  <si>
    <t xml:space="preserve">For the period 2015-2018, the numbers refer to age group 16-17. 
For 2020, the number (total 22) refer to age group 16-17. 
For 2021, the number (total 35) refer to age group 16-17, age group 18-25=16 and age group 25+=3. 
For 2023, the number (total 17) refer to age group 16-17; age group 18-25 =4 and the age group 25+ = 1
The difference to total, belongs to the unknown age.( For 2015=54; 2016=37; 2017=17; 2018= 40; 2019=163; 2020=118, 2021= 105, 2023 = 212 )  </t>
  </si>
  <si>
    <t>Partial data. For the period 2015-2018 refer to age group 15-17. IFrom 2020, refer to age group 16-17.</t>
  </si>
  <si>
    <t xml:space="preserve">SUB-DOMAIN : VIOLENCE AGAINST CHILDREN </t>
  </si>
  <si>
    <t>Include children who reached 18 years old.</t>
  </si>
  <si>
    <t>Significant decrease on number form 2019. Is there any specific reason? 
Note those registered by the Ministry of Interior increase significantly.</t>
  </si>
  <si>
    <t xml:space="preserve">The data are confirmed by the Institute  for social activities. </t>
  </si>
  <si>
    <t>Is it possible to provide data for 2021 (including disaggregation's)? Or are the data not available?</t>
  </si>
  <si>
    <t>Data provided</t>
  </si>
  <si>
    <t>no cases or data not available?</t>
  </si>
  <si>
    <t>not available</t>
  </si>
  <si>
    <t xml:space="preserve">Test ok since data by age group are provided. Data was not collected for age in 2019? </t>
  </si>
  <si>
    <t xml:space="preserve">Data for 2019 are not available, due to the new Law on social protection, which cause organizational changes ,  changes in responsibilities and changes in IT systems. </t>
  </si>
  <si>
    <t>The data refer to age group 0-5, due to the type of registration by the Centers for social welfare.</t>
  </si>
  <si>
    <t>Refer to age group 0-5 years old (before 2023).</t>
  </si>
  <si>
    <t>The data refer to age group 6-10,due to the type of registration by the Centers for social welfare.</t>
  </si>
  <si>
    <t>Refer to age group 6-10 years old (before 2023).</t>
  </si>
  <si>
    <t>The data refer to age group 11-14,due to the type of registration by the Centers for social welfare.</t>
  </si>
  <si>
    <t>Refer to age group 11-14 years old (before 2023).</t>
  </si>
  <si>
    <t>The data refer to age group 15-16,due to the type of registration by the Centers for social welfare.</t>
  </si>
  <si>
    <t>Refer to age group 15-16 years old (before 2023).</t>
  </si>
  <si>
    <t>The data refer to age group17-18,due to the type of registration by the Centers for social welfare.</t>
  </si>
  <si>
    <t>Refer to age group 17-18 years old (before 2023).</t>
  </si>
  <si>
    <t xml:space="preserve">Still any possibility to get data from Health authorities (for instance hospitals)?
Please explain the main reasons for missing data, e.g. Not possible to extract the data; legal/policy framework missing; No system in place to collect the data; No funds available to collect the data; Other (please explain). </t>
  </si>
  <si>
    <t xml:space="preserve">The system exist, but the MOH can not identify which  ICD codes refer to violence. This information should be provided by the Institute for public health and obviously this is an coordination issue. We will organize (SSO + UNICEF) a separate meeting with health authorities regarding this question and see how the data could be provided.  
 </t>
  </si>
  <si>
    <t>Cases</t>
  </si>
  <si>
    <r>
      <t xml:space="preserve">Data source: Ministry of education and science.  From the total number of central primary and secondary schools (471), for 2017, the data are provided by the 113 primary and secondary schools; for 2018 the data are provided by 158 schools. The data are provide only for public schools, not for private schools. For 2018, there is a difference between  total by age. The difference is due to multiple registration, because one child can be registered in more than one types of violence.  This data is a part of the Annual report prepared by National Coordination Body for violence child protection and adopted by the Government. This Body is established with the Government decision (Official Journal of the Republic of North Macedonia no.181/17). The data for 2019 are not yet processed. For 2020-due to the Covid and on-line education , no violence data  exist. According to the Law on primary education (Official Journal no.161/2019, 220/20), and by-law Guidelines for procedure of reporting and protection the pupil-victims from any type of violence, the schools are obliged to report any type of violence. This obligation is starting a year after the adoption of the law, which means from the school year 2021/2022.
</t>
    </r>
    <r>
      <rPr>
        <i/>
        <sz val="12"/>
        <rFont val="Arial"/>
        <family val="2"/>
      </rPr>
      <t xml:space="preserve">Notes for 2023 data: Data were provided by the Ministry of education and science, based on specialy designed questionnaire for this purpose. The questionnaire was short and requested the same data as TM template. The additional explanation regarding violence was given.The data are provided for 363 primary schools (municipal and state) and 109 secondary schools. It is obvious that the data are much higher than in  previous years. According to Ministry, one of the reasons might be the way of data collection, i.e due to shorter and simple  questionnaire, the schools were able to response, and obviously  larger numbber of schools responded. . In previous years, when the data were request for other purposes ( for the  National Coordination Body for violence  child protection), the questionnaire was longer and many other questions were included). </t>
    </r>
  </si>
  <si>
    <t>Partial data (only public schools). The number of schools covered differ between years: in 2023 all public schools are covered. From 2023 a new questionnaire was used to collect data. Include children who reached 18 years old. In  2018, there is a difference between total and data by age due to multiple registration (one child can be registered in more than one types of violence).</t>
  </si>
  <si>
    <t>In your note you mention "For 2018, there is a difference between total by sex and total by age. The difference is due to c, because one child can be registered in more than one types of violence. " however I observe the difference only by age and the sum by age is higher than the total so it is not clear why only the age of the child is registered more times (in more than one type of violence). Moreover, according to what you mention "multiple registration" it seems that all data (including total) refer to cases and not children. Could you please clarify?
Since the data refer only to public school maybe we can flag them as partial. What do you think? are existing many private schools? 
Since you have reported age group 15-18 it seems the data includes also persons aged 18 years old. Is it? Or the age group 15-18 is referring to those 15-17? 
In case the data includes also persons aged 18 years old is it possible to exclude them form the total?</t>
  </si>
  <si>
    <t>Yes, you are right, there's only difference by age. The total number od children by sex is 315. Disaggregation by age shows 322, which means that 7 children were counted in several types of violence. Yes, it seems that cases were counted in terms of age.  
You can flag data as partial, due to non coverage of private schools. The number of private schools was not reported by the Ministry of education.
The age group 15-18  include persons aged 18 years old, but it is not possible to exclude 18 years old, because the data are not collected by single age groups.</t>
  </si>
  <si>
    <t xml:space="preserve">Could you please confirm if the footnote "Partial data (only public schools). Include children who reached 18 years old." is also valid for 2021 and 2022? Are the data partial for all reported years? </t>
  </si>
  <si>
    <t xml:space="preserve">Yes. The data for 2021 and 2022 refer only to public schools  (365 primary schools on central and local level and 109 secondary schools). The data are partial for all reported years. Regarding the age, it means that only the children who reached 18 years are covered, not the older. </t>
  </si>
  <si>
    <t>I have revised the footnote. However do you confirm that only public schools are covered for all years?</t>
  </si>
  <si>
    <t>Yes, the MOES data only refer to public schools.</t>
  </si>
  <si>
    <t>Partial data (only public schools). Include children who reached 18 years old.</t>
  </si>
  <si>
    <t xml:space="preserve"> no error for 2017. For 2018 explanations given  in metadata</t>
  </si>
  <si>
    <t>Test ok for 2017 since data by age group are provided. For 2018 explanation provided in metadata.</t>
  </si>
  <si>
    <t>data refer to age group 6-10</t>
  </si>
  <si>
    <t>Refer to age group 6-10 years old. Partial data (only public schools)</t>
  </si>
  <si>
    <t>data refer to age group 11-14</t>
  </si>
  <si>
    <t>Refer to age group 11-14 years old. Partial data (only public schools)</t>
  </si>
  <si>
    <t>data refer to age group 15-18</t>
  </si>
  <si>
    <t>Refer to age group 15-18 years old. Partial data (only public schools)</t>
  </si>
  <si>
    <t>Yes</t>
  </si>
  <si>
    <t>SUB-DOMAIN : CHILDREN WITH DISABILITIES</t>
  </si>
  <si>
    <t>Indicator Group: 1. CHILDREN WITH DISABILITIES: HEALTH</t>
  </si>
  <si>
    <t>Total number of registered as persons with disabilities (at the end of the year)</t>
  </si>
  <si>
    <t>03320100000</t>
  </si>
  <si>
    <t>Male</t>
  </si>
  <si>
    <t>03320200000</t>
  </si>
  <si>
    <t xml:space="preserve"> Total number of registered as children aged 0-17 with disabilities (at the end of the year)</t>
  </si>
  <si>
    <t>0-4 years</t>
  </si>
  <si>
    <t>5-9 years</t>
  </si>
  <si>
    <t>10-15 years</t>
  </si>
  <si>
    <t>16-17 years</t>
  </si>
  <si>
    <t>Total number of newly registered as persons with disabilities (during the year)</t>
  </si>
  <si>
    <t>Total number of newly registered as children aged 0-17 with disabilities (during the year)</t>
  </si>
  <si>
    <t>Indicator Group: 2. CHILDREN WITH DISABILITIES: SOCIAL PROTECTION</t>
  </si>
  <si>
    <t>What is the data source? ESSPROS?</t>
  </si>
  <si>
    <t>The data source is the Cash Benefit Management Information System (CBMIS).</t>
  </si>
  <si>
    <t>Millions Local Currency</t>
  </si>
  <si>
    <t>Could you please confirm the unit? Millions national currency?</t>
  </si>
  <si>
    <t>Yes, national currency</t>
  </si>
  <si>
    <t>Indicator Group: 3. CHILDREN WITH DISABILITIES: EDUCATION</t>
  </si>
  <si>
    <t>03320000000</t>
  </si>
  <si>
    <t>The data includes only students with special needs enrolled in special schools or in special classes within the regular schools. Children with disabilities in regular schools for ISCED 1-3 are not included. They are considered regular students. The children in ISCED 0 are equal to those in ordinary school while the sum of those in ISCED 1-3 are equal to those in special school.</t>
  </si>
  <si>
    <t>Children with disabilities in regular schools for ISCED 1-3 are not included. They are considered regular students.</t>
  </si>
  <si>
    <t>The data refer to what reported in the old template. However footnotes were provided in the past. 
"The children with disability in ordinary school for ISCED 1-3 are not included. Normally they are considered as regular students. " Do you confirm it? 
Note according to the data provided by detail ISCED it seems true. In fact the children in ISCED 0 are equal to those in ordinary school while the sum of those in ISCED 1-3 are equal to those in special school.  See comments and footnotes below.</t>
  </si>
  <si>
    <t>Confirmed. The data includes only students with special needs enrolled in special schools or in special classes within the regular schools. Children with disabilities in regular schools for ISCED 1-3 are not included. They are considered regular students. The children in ISCED 0 are equal to those in ordinary school while the sum of those in ISCED 1-3 are equal to those in special school.</t>
  </si>
  <si>
    <t>BY TYPE OF SCHOOL</t>
  </si>
  <si>
    <t>03320000010</t>
  </si>
  <si>
    <t xml:space="preserve">Ordinary (general) school </t>
  </si>
  <si>
    <t>The data refer to students from ISCED 0. We cant provide data for students with disability in class sections in the ordinary educational institutions from ISCED 1 to ISCED 3.  In the most of the cases, the class sections consist regular students.</t>
  </si>
  <si>
    <t>According to my comment above, here too there will be the need to add a footnote "The children with disability in ordinary school for ISCED 1-3 are not included. Normally they are considered as regular students. "</t>
  </si>
  <si>
    <t>of which in Boarding school</t>
  </si>
  <si>
    <t>N/a</t>
  </si>
  <si>
    <t>No cases of children with disabilities in boarding school or no data available?</t>
  </si>
  <si>
    <t>No data available</t>
  </si>
  <si>
    <t>03320000020</t>
  </si>
  <si>
    <t>Special school</t>
  </si>
  <si>
    <t>The data refer to students with disability from special schools or special class sections from the same special schools allocated in ordinary schools.</t>
  </si>
  <si>
    <t xml:space="preserve">According to my comment above, there will be the need to add a footnote "refer to ISCED 1 to ISCED 3". Do you confirm that there is no special school for ISCED 0 (pre-primary)? </t>
  </si>
  <si>
    <t>The data includes only students with special needs enrolled in special schools or in special classes within the regular schools. Children with disabilities in regular schools for ISCED 1-3 are not included. They are considered regular students. There is no special school for ISCED 0.</t>
  </si>
  <si>
    <t>Not available.</t>
  </si>
  <si>
    <t>Home schooling</t>
  </si>
  <si>
    <t>No cases of children with disabilities in home schooling or no data available?</t>
  </si>
  <si>
    <t>BY ISCED LEVEL</t>
  </si>
  <si>
    <t>03320000001</t>
  </si>
  <si>
    <t>ISCED 0</t>
  </si>
  <si>
    <t>These students with disability are situated in class sections with regular students.</t>
  </si>
  <si>
    <t>Refer to children in regular /ordinary) schools.</t>
  </si>
  <si>
    <t xml:space="preserve">According to my comment above, here too there will be the need to add a footnote "Refer only to ordinary school" </t>
  </si>
  <si>
    <t>There is no special school for ISCED 0. The data refer only to regular schools.</t>
  </si>
  <si>
    <t>03320000002</t>
  </si>
  <si>
    <t>ISCED 1</t>
  </si>
  <si>
    <t>The data includes only students with special needs enrolled in special schools or in special classes within the regular schools. Children with disabilities in regular schools for ISCED 1-3 are not included. They are considered regular students.</t>
  </si>
  <si>
    <t xml:space="preserve">According to my comment above, here too there will be the need to add a footnote "Refer only to special school. The children with disability in ordinary school for ISCED 1-3 are not included. Normally they are considered as regular students  " </t>
  </si>
  <si>
    <t>03320000003</t>
  </si>
  <si>
    <t>ISCED 2</t>
  </si>
  <si>
    <t>03320000004</t>
  </si>
  <si>
    <t>ISCED 3</t>
  </si>
  <si>
    <t>QUALITATIVE TEMPLATE</t>
  </si>
  <si>
    <t>DEFINITIONS AND GUIDELINES 
Please refer to "Definitions and guidelines" file for more details</t>
  </si>
  <si>
    <t>Indicator Group: 1. Formal Residential Care</t>
  </si>
  <si>
    <t xml:space="preserve">Deviation from standard definition </t>
  </si>
  <si>
    <t xml:space="preserve">Please provide national definition if it deviates from the standard definition used for TM data collection. 
According to the latest Law on social protection (Official Journal of the Republic of north Macedonia, No 104/19), the residental care is defined as a non-family care, which includes transformed institutions for institutional care, group homes and homes for leaving with support. These institutions were established within the proces of deinstitutionalisation. </t>
  </si>
  <si>
    <t>Definition</t>
  </si>
  <si>
    <r>
      <rPr>
        <b/>
        <sz val="10"/>
        <color theme="1"/>
        <rFont val="Arial"/>
        <family val="2"/>
      </rPr>
      <t>Formal Residential Care</t>
    </r>
    <r>
      <rPr>
        <sz val="10"/>
        <color theme="1"/>
        <rFont val="Arial"/>
        <family val="2"/>
      </rPr>
      <t xml:space="preserve"> is provided by paid and/or unpaid staff in a group setting (non-family based)  where some children live and receive care (including in private facilities), whether or not as a result of administrative or judicial measures. Parental rights may or may not have been (fully) transferred to the state in the case of these children. This also includes relinquishment, which refers to situations where the parent(s) surrender their parental rights voluntarily and to situations in which parents are temporarily unable or not in a position to care for the child (e.g. where one or both parents are in prison, children are temporarily left behind by migrating parents). 
Residential care may be provided full-time, for most of the year, temporary or for a defined period. Residential care facilities can be operated by government at national and/or subnational level or by a private entity, including facilities operated by civil society and faith-based organizations  or organizations with religious affiliation. In case facilities are operated by the state, oversight may be provided by different sectors of the government (for instance social welfare, education, or health). This definition of residential care includes a wide range of residential care settings, from small group homes to large residential facilities: such as infant homes (usually up to the age of 3) and long-term baby care in maternity hospitals, children’s homes and orphanages, institutions including hospitals and special schools/institutions for people/children with disabilities, special boarding schools where children are placed and cared for who have, for example, dropped out of school, engaged in risk practices, are victims of violence, are children from families at risk of poverty and social exclusion, have special educational needs, among other institutions and care settings. </t>
    </r>
  </si>
  <si>
    <t xml:space="preserve">Coverage </t>
  </si>
  <si>
    <t xml:space="preserve">Please provide a list of the full range of formal residential care settings that are covered.
The residental care covers the following institutions:
-existing institutions-with their transformed units:Children's home"11 of October"; Home for infants and small children- Bitola; Public institutions for care of children with educational and social problems and disordered behaviour-Skopje; Public institution for rehabilitation of children and youth-Skopje; Public institution for rehabilitation and care" Banja Bansko"-Strumica; Special Unit-Demir Kapija
- small group homes (Berovo, Stip, Kavadarci)
-youth houses (organisational units for indipendant living  wthin SOS Detsko selo and
-organisational unit for organised living with support "Poraka Negotino"
</t>
  </si>
  <si>
    <t>Coverage</t>
  </si>
  <si>
    <r>
      <rPr>
        <b/>
        <sz val="10"/>
        <color theme="1"/>
        <rFont val="Arial"/>
        <family val="2"/>
      </rPr>
      <t>All formal residential care settings</t>
    </r>
    <r>
      <rPr>
        <sz val="10"/>
        <color theme="1"/>
        <rFont val="Arial"/>
        <family val="2"/>
      </rPr>
      <t xml:space="preserve"> in which children aged 0-17 (or young people aged 18-24) are living and are receiving some care are counted.
In some countries in the region, all residential care settings are licensed by the state or subnational authorities, but not in all. A census or map of residential care settings should </t>
    </r>
    <r>
      <rPr>
        <b/>
        <sz val="10"/>
        <color theme="1"/>
        <rFont val="Arial"/>
        <family val="2"/>
      </rPr>
      <t>include those with and without a license</t>
    </r>
    <r>
      <rPr>
        <sz val="10"/>
        <color theme="1"/>
        <rFont val="Arial"/>
        <family val="2"/>
      </rPr>
      <t xml:space="preserve"> to capture all children in residential care. </t>
    </r>
    <r>
      <rPr>
        <sz val="10"/>
        <rFont val="Arial"/>
        <family val="2"/>
      </rPr>
      <t>Also, there continue to exist residential care facilities in the region in which children are not placed by a competent authority. When carrying out a census or mapping of residential care facilities across the county, these facilities should also be captured, as reform efforts of the state and state oversight and monitoring should focus on all children in any form of residential care.</t>
    </r>
    <r>
      <rPr>
        <sz val="10"/>
        <color rgb="FF00B050"/>
        <rFont val="Arial"/>
        <family val="2"/>
      </rPr>
      <t xml:space="preserve"> </t>
    </r>
    <r>
      <rPr>
        <sz val="10"/>
        <color theme="1"/>
        <rFont val="Arial"/>
        <family val="2"/>
      </rPr>
      <t xml:space="preserve">The data are best collected in-country from the registers of the residential care settings themselves and/or from the competent authorities ordering, overseeing and/or monitoring placements of children in these settings and/or from the organizations operating the residential care facilities. 
</t>
    </r>
    <r>
      <rPr>
        <b/>
        <sz val="10"/>
        <color rgb="FFFF0000"/>
        <rFont val="Arial"/>
        <family val="2"/>
      </rPr>
      <t>Please, be aware</t>
    </r>
    <r>
      <rPr>
        <b/>
        <sz val="10"/>
        <color theme="1"/>
        <rFont val="Arial"/>
        <family val="2"/>
      </rPr>
      <t>:</t>
    </r>
    <r>
      <rPr>
        <sz val="10"/>
        <color theme="1"/>
        <rFont val="Arial"/>
        <family val="2"/>
      </rPr>
      <t xml:space="preserve">
- In cases where formal residential care facilities, such as infant homes, also provide other services, such as outpatient and/or day care, only those children must be counted who are staying overnight in the facility and receive some care. 
- Children aged 0-17 in detention (pre-trial and post-trial detention) should not be counted (see sub-domain 2.2). </t>
    </r>
  </si>
  <si>
    <t>Main issues regarding data  coverage and quality</t>
  </si>
  <si>
    <t xml:space="preserve">Please explain the main reasons for missing data, e.g. Lack of a (regular) census/mapping of residential care facilities (from all sectors within and/or outside Government); Not possible to extract the data; legal/policy framework missing; No system in place to collect the data; No funds available to collect the data; Other (please explain). </t>
  </si>
  <si>
    <t>Statistical unit</t>
  </si>
  <si>
    <r>
      <rPr>
        <b/>
        <sz val="10"/>
        <color theme="1"/>
        <rFont val="Arial"/>
        <family val="2"/>
      </rPr>
      <t>Children</t>
    </r>
    <r>
      <rPr>
        <sz val="10"/>
        <color theme="1"/>
        <rFont val="Arial"/>
        <family val="2"/>
      </rPr>
      <t xml:space="preserve">
In line with the UN Convention on the Rights of the Child, a child is every human being below the age of 18 years unless under the law applicable to the child, majority is attained earlier. 
</t>
    </r>
    <r>
      <rPr>
        <b/>
        <sz val="10"/>
        <color theme="1"/>
        <rFont val="Arial"/>
        <family val="2"/>
      </rPr>
      <t>Young people aged 18-24 years old</t>
    </r>
  </si>
  <si>
    <t>Primary data source(s)</t>
  </si>
  <si>
    <t>Please state the primary data source(s). 
For the period  before 2015, the source is State Statistical office. For the period 2015-2020, the primary data source is Public Institution, Institute for social activities.</t>
  </si>
  <si>
    <t>Reference period</t>
  </si>
  <si>
    <r>
      <rPr>
        <b/>
        <sz val="10"/>
        <color theme="1"/>
        <rFont val="Arial"/>
        <family val="2"/>
      </rPr>
      <t>End of the year</t>
    </r>
    <r>
      <rPr>
        <sz val="10"/>
        <color theme="1"/>
        <rFont val="Arial"/>
        <family val="2"/>
      </rPr>
      <t xml:space="preserve">: all children aged 0-17 (or young people aged 18-24) who are living in formal residential care on 31 December of the reference year.
</t>
    </r>
    <r>
      <rPr>
        <b/>
        <sz val="10"/>
        <color theme="1"/>
        <rFont val="Arial"/>
        <family val="2"/>
      </rPr>
      <t>During the year (entrants)</t>
    </r>
    <r>
      <rPr>
        <sz val="10"/>
        <color theme="1"/>
        <rFont val="Arial"/>
        <family val="2"/>
      </rPr>
      <t xml:space="preserve">: all children aged 0-17 who entered formal residential care during the reference year.
</t>
    </r>
    <r>
      <rPr>
        <b/>
        <sz val="10"/>
        <color theme="1"/>
        <rFont val="Arial"/>
        <family val="2"/>
      </rPr>
      <t>During the year (exits)</t>
    </r>
    <r>
      <rPr>
        <sz val="10"/>
        <color theme="1"/>
        <rFont val="Arial"/>
        <family val="2"/>
      </rPr>
      <t>: all children aged 0-17 (or young people aged 18-24) who left formal residential care during the reference year.</t>
    </r>
  </si>
  <si>
    <t>Disaggregation</t>
  </si>
  <si>
    <t xml:space="preserve">Please list any other disaggregation used (e.g., citizenship). Please list the detail variables for which any other disaggregation is used.  </t>
  </si>
  <si>
    <r>
      <rPr>
        <b/>
        <sz val="10"/>
        <color theme="1"/>
        <rFont val="Arial"/>
        <family val="2"/>
      </rPr>
      <t>Sex
Individual age</t>
    </r>
    <r>
      <rPr>
        <sz val="10"/>
        <color theme="1"/>
        <rFont val="Arial"/>
        <family val="2"/>
      </rPr>
      <t xml:space="preserve"> 
</t>
    </r>
    <r>
      <rPr>
        <b/>
        <sz val="10"/>
        <color rgb="FFFF0000"/>
        <rFont val="Arial"/>
        <family val="2"/>
      </rPr>
      <t>Please, be aware</t>
    </r>
    <r>
      <rPr>
        <b/>
        <sz val="10"/>
        <color theme="1"/>
        <rFont val="Arial"/>
        <family val="2"/>
      </rPr>
      <t xml:space="preserve">:
</t>
    </r>
    <r>
      <rPr>
        <sz val="10"/>
        <color theme="1"/>
        <rFont val="Arial"/>
        <family val="2"/>
      </rPr>
      <t xml:space="preserve">- The child’s individual age must be recorded. Age 0 (&lt;1 year old) begins on the day a child is born. Following their 17th birthday, children are 17 years-old up to and including 1 day before they turn 18 years old. 
- At the end of the year the age of the child (or young people) on 31 December of the reference year, during the year at the time of entry (admission)/exit. 
</t>
    </r>
    <r>
      <rPr>
        <b/>
        <sz val="10"/>
        <color theme="1"/>
        <rFont val="Arial"/>
        <family val="2"/>
      </rPr>
      <t xml:space="preserve">Disability (according to the national definition)
</t>
    </r>
    <r>
      <rPr>
        <b/>
        <sz val="10"/>
        <rFont val="Arial"/>
        <family val="2"/>
      </rPr>
      <t>Destination upon leaving formal residential care</t>
    </r>
    <r>
      <rPr>
        <sz val="10"/>
        <rFont val="Arial"/>
        <family val="2"/>
      </rPr>
      <t xml:space="preserve"> (family reunification, formal family-based care arrangement, adopted, independent life before age of 18, other)</t>
    </r>
  </si>
  <si>
    <t>Any other comments concerning data availability and quality</t>
  </si>
  <si>
    <t>Please provide any other relevant comments on data quality</t>
  </si>
  <si>
    <t>Indicator Group: 2. Formal Family- Based Care</t>
  </si>
  <si>
    <t xml:space="preserve">Please provide national definition if it deviates from the standard definition used for TM data collection. 
 No deviation from TM definition.
According to Law on social protection (Official Journal of the Republic of north Macedonia, No 104/19), Article 88 - the family based care cover the primary protection and 24 hours care for children and adults  without own family or with no living conditions in their own family. The care under this article, can be: general, specialized, temporary, interventionally or kin care. </t>
  </si>
  <si>
    <r>
      <rPr>
        <b/>
        <sz val="10"/>
        <color theme="1"/>
        <rFont val="Arial"/>
        <family val="2"/>
      </rPr>
      <t xml:space="preserve">Formal Foster care: </t>
    </r>
    <r>
      <rPr>
        <sz val="10"/>
        <color theme="1"/>
        <rFont val="Arial"/>
        <family val="2"/>
      </rPr>
      <t xml:space="preserve">situations where children are placed by a competent authority for the purpose of alternative care in the domestic environment of a family other than the children’s own family that has been selected, qualified, approved and supervised for providing such care. </t>
    </r>
    <r>
      <rPr>
        <b/>
        <sz val="10"/>
        <color theme="1"/>
        <rFont val="Arial"/>
        <family val="2"/>
      </rPr>
      <t xml:space="preserve">
Formal Kinship care</t>
    </r>
    <r>
      <rPr>
        <sz val="10"/>
        <color theme="1"/>
        <rFont val="Arial"/>
        <family val="2"/>
      </rPr>
      <t xml:space="preserve">: family-based care within the child’s extended family or with close friends of the family known to the child.  Formal kinship care means that the care has either been ordered by a competent administrative body or judicial authority or a competent authority has been notified by the parents and/or caregiver of the care arrangement.. 
</t>
    </r>
    <r>
      <rPr>
        <b/>
        <sz val="10"/>
        <color theme="1"/>
        <rFont val="Arial"/>
        <family val="2"/>
      </rPr>
      <t>Other forms of Formal Family-Based care</t>
    </r>
    <r>
      <rPr>
        <sz val="10"/>
        <color theme="1"/>
        <rFont val="Arial"/>
        <family val="2"/>
      </rPr>
      <t xml:space="preserve">: across the region of Europe and Central Asia, there are many different forms of formal family-based care and countries use different terms to describe these forms of care. Some of these can be easily subsumed under the two categories above (formal foster care, formal kinship care); while others might not fit under those categories, such as “guardianship care”*, among others. It is essential, however, that all children in all forms of family-based care arrangements in the region are counted. Countries should thus ensure that children in formal family-based care other than formal foster or formal kinship care, are counted under “Other forms of formal family-based care” to improve data comparability at regional level. 
</t>
    </r>
    <r>
      <rPr>
        <i/>
        <sz val="10"/>
        <color theme="1"/>
        <rFont val="Arial"/>
        <family val="2"/>
      </rPr>
      <t xml:space="preserve">*“Guardianship care” is a form of formal family-based care and it encompasses care arrangements in which a child is being cared for and living with the person appointed by a competent authority as guardian for the child. In many such cases, the guardian is kin to the child, so in some countries, children in formal guardianship care would be subsumed under formal “kinship care”. </t>
    </r>
  </si>
  <si>
    <r>
      <t xml:space="preserve">Please provide a list of the full range of formal family-based care arrangements that are covered and specify what arrangements fall under (c) Other forms of formal family-based care, please.
The formal family-based care covers: formal foster care, formal kinship care and guardianship care.
</t>
    </r>
    <r>
      <rPr>
        <b/>
        <sz val="12"/>
        <color theme="1"/>
        <rFont val="Arial"/>
        <family val="2"/>
      </rPr>
      <t xml:space="preserve">The formal foster care </t>
    </r>
    <r>
      <rPr>
        <sz val="12"/>
        <color theme="1"/>
        <rFont val="Arial"/>
        <family val="2"/>
      </rPr>
      <t xml:space="preserve">is the oldest form of care, developed in 1961. At the the end of 2020, there were 214 registered families that provide  formal foster care.The network of formal foster care is developed in 21 Centers for social protection (out of 30). 
</t>
    </r>
    <r>
      <rPr>
        <b/>
        <sz val="12"/>
        <color theme="1"/>
        <rFont val="Arial"/>
        <family val="2"/>
      </rPr>
      <t xml:space="preserve">The formal kinship care </t>
    </r>
    <r>
      <rPr>
        <sz val="12"/>
        <color theme="1"/>
        <rFont val="Arial"/>
        <family val="2"/>
      </rPr>
      <t xml:space="preserve">is a care for child without parents or parental care, within child's extended family (grandparents, brother, sister, uncle etc). This form of care is established in 2019, with the latest law. At the end of 2020, there were 79 registered kins, that provide kinship care.The network of formal kinship care is developed in 19 Centers for social protection (out of 30). 
</t>
    </r>
    <r>
      <rPr>
        <b/>
        <sz val="12"/>
        <color theme="1"/>
        <rFont val="Arial"/>
        <family val="2"/>
      </rPr>
      <t>The guardianship care</t>
    </r>
    <r>
      <rPr>
        <sz val="12"/>
        <color theme="1"/>
        <rFont val="Arial"/>
        <family val="2"/>
      </rPr>
      <t xml:space="preserve"> (according to law) is given to juveniles without parental care or adults without or limited working capabilities.A child without parental care is a child whose parents are dead, missing or unknown or whose place of residence is unknown for more than a year, or a child whose parents, temporary or permanently do not perform their parental duties. The guardianship stops when the child became an adult ( 18 years), in a case of  marriage, in a case of adoption or when any cause predicted with the law, stops. The guardian can be a person with personal characteristics and capabilities to be a guardian and who agree to be a guardian. The advantage to be a guardian is given to the child close kins. </t>
    </r>
  </si>
  <si>
    <r>
      <rPr>
        <b/>
        <sz val="10"/>
        <color theme="1"/>
        <rFont val="Arial"/>
        <family val="2"/>
      </rPr>
      <t>All forms of formal family-based care (formal foster care, formal kinship care and other forms) at national and sub-national level</t>
    </r>
    <r>
      <rPr>
        <sz val="10"/>
        <color theme="1"/>
        <rFont val="Arial"/>
        <family val="2"/>
      </rPr>
      <t xml:space="preserve"> in which children aged 0-17 (or young people aged 18-24) are living and are receiving some care are counted. The data are best collected in-country from the registers of the competent authorities that ordered, oversee and/or monitor the placements and/or situation of children in formal family-based care arrangements.
</t>
    </r>
    <r>
      <rPr>
        <b/>
        <sz val="10"/>
        <color rgb="FFFF0000"/>
        <rFont val="Arial"/>
        <family val="2"/>
      </rPr>
      <t>Please, be aware:</t>
    </r>
    <r>
      <rPr>
        <sz val="10"/>
        <color theme="1"/>
        <rFont val="Arial"/>
        <family val="2"/>
      </rPr>
      <t xml:space="preserve">
- When the guardian is kin to the child, children in formal guardianship care would be subsumed under formal “kinship care”.
- The other forms of formal family-based care must be specified by the country in “Metadata or qualitative template”.</t>
    </r>
  </si>
  <si>
    <t xml:space="preserve">Please explain the main reasons for missing data, e.g. Lack of a (regular) census/mapping of residential care facilities (from all sectors within and/or outside Government); Not possible to extract the data; legal/policy framework missing; No system in place to collect the data; No funds available to collect the data; Other (please explain). 
 Missing data by single age group is due to not registration by the source. The source do not collect data by single age groups.
</t>
  </si>
  <si>
    <t>Please state the primary data source(s). 
 The data source is Public Institution, Institute for social activities.</t>
  </si>
  <si>
    <r>
      <rPr>
        <b/>
        <sz val="10"/>
        <color theme="1"/>
        <rFont val="Arial"/>
        <family val="2"/>
      </rPr>
      <t>End of the year</t>
    </r>
    <r>
      <rPr>
        <sz val="10"/>
        <color theme="1"/>
        <rFont val="Arial"/>
        <family val="2"/>
      </rPr>
      <t xml:space="preserve">: all children aged 0-17 (or young people aged 18-24) who are living in formal family-based care on 31 December of the reference year.
</t>
    </r>
    <r>
      <rPr>
        <b/>
        <sz val="10"/>
        <color theme="1"/>
        <rFont val="Arial"/>
        <family val="2"/>
      </rPr>
      <t>During the year (entrants)</t>
    </r>
    <r>
      <rPr>
        <sz val="10"/>
        <color theme="1"/>
        <rFont val="Arial"/>
        <family val="2"/>
      </rPr>
      <t xml:space="preserve">: all children aged 0-17 who entered formal family-based care during the reference year.
</t>
    </r>
    <r>
      <rPr>
        <b/>
        <sz val="10"/>
        <color theme="1"/>
        <rFont val="Arial"/>
        <family val="2"/>
      </rPr>
      <t>During the year (exits)</t>
    </r>
    <r>
      <rPr>
        <sz val="10"/>
        <color theme="1"/>
        <rFont val="Arial"/>
        <family val="2"/>
      </rPr>
      <t>: all children aged 0-17 (or young people aged 18-24) who left formal family-based care during the reference year.</t>
    </r>
  </si>
  <si>
    <r>
      <rPr>
        <b/>
        <sz val="10"/>
        <color theme="1"/>
        <rFont val="Arial"/>
        <family val="2"/>
      </rPr>
      <t>Sex
Individual age</t>
    </r>
    <r>
      <rPr>
        <sz val="10"/>
        <color theme="1"/>
        <rFont val="Arial"/>
        <family val="2"/>
      </rPr>
      <t xml:space="preserve"> 
</t>
    </r>
    <r>
      <rPr>
        <b/>
        <sz val="10"/>
        <color rgb="FFFF0000"/>
        <rFont val="Arial"/>
        <family val="2"/>
      </rPr>
      <t>Please, be aware</t>
    </r>
    <r>
      <rPr>
        <b/>
        <sz val="10"/>
        <color theme="1"/>
        <rFont val="Arial"/>
        <family val="2"/>
      </rPr>
      <t xml:space="preserve">:
</t>
    </r>
    <r>
      <rPr>
        <sz val="10"/>
        <color theme="1"/>
        <rFont val="Arial"/>
        <family val="2"/>
      </rPr>
      <t xml:space="preserve">- The child’s individual age must be recorded. Age 0 (&lt;1 year old) begins on the day a child is born. Following their 17th birthday, children are 17 years-old up to and including 1 day before they turn 18 years old. 
- At the end of the year the age of the child (or young people) on 31 December of the reference year, during the year at the time of entry/admission/exit. 
</t>
    </r>
    <r>
      <rPr>
        <b/>
        <sz val="10"/>
        <color theme="1"/>
        <rFont val="Arial"/>
        <family val="2"/>
      </rPr>
      <t xml:space="preserve">Disability (according to the national definition)
</t>
    </r>
    <r>
      <rPr>
        <b/>
        <sz val="10"/>
        <rFont val="Arial"/>
        <family val="2"/>
      </rPr>
      <t xml:space="preserve">Destination upon leaving all formal family-based care </t>
    </r>
    <r>
      <rPr>
        <sz val="10"/>
        <rFont val="Arial"/>
        <family val="2"/>
      </rPr>
      <t>(family reunification, residential care, adopted, independent life before age 18, other)</t>
    </r>
    <r>
      <rPr>
        <b/>
        <sz val="10"/>
        <rFont val="Arial"/>
        <family val="2"/>
      </rPr>
      <t xml:space="preserve">
Destination upon leaving formal foster care </t>
    </r>
    <r>
      <rPr>
        <sz val="10"/>
        <rFont val="Arial"/>
        <family val="2"/>
      </rPr>
      <t>(family reunification, residential care, kinship care, other forms of family-based care, adopted, independent life before age 18, other)</t>
    </r>
    <r>
      <rPr>
        <b/>
        <sz val="10"/>
        <rFont val="Arial"/>
        <family val="2"/>
      </rPr>
      <t xml:space="preserve">
Destination upon leaving formal kinship care </t>
    </r>
    <r>
      <rPr>
        <sz val="10"/>
        <rFont val="Arial"/>
        <family val="2"/>
      </rPr>
      <t>(family reunification, residential care, foster care, other forms of family-based care, adopted, independent life before age 18, other)</t>
    </r>
    <r>
      <rPr>
        <b/>
        <sz val="10"/>
        <rFont val="Arial"/>
        <family val="2"/>
      </rPr>
      <t xml:space="preserve">
Destination upon leaving other forms of formal family-based care </t>
    </r>
    <r>
      <rPr>
        <sz val="10"/>
        <rFont val="Arial"/>
        <family val="2"/>
      </rPr>
      <t>(family reunification, residential care, foster care, kinship care, adopted, independent life before age 18, other)</t>
    </r>
  </si>
  <si>
    <t>Indicator Group: 3. Adoption of children</t>
  </si>
  <si>
    <t xml:space="preserve">Please provide national definition if it deviates from the standard definition used for TM data collection. </t>
  </si>
  <si>
    <r>
      <rPr>
        <b/>
        <sz val="10"/>
        <color theme="1"/>
        <rFont val="Arial"/>
        <family val="2"/>
      </rPr>
      <t>Adoption</t>
    </r>
    <r>
      <rPr>
        <sz val="10"/>
        <color theme="1"/>
        <rFont val="Arial"/>
        <family val="2"/>
      </rPr>
      <t xml:space="preserve"> is the legal and formal process by which a child becomes the child of persons other than his/her natural or biological parents. When a child is legally and formally adopted the adopter or adopters become the child's parent(s). Adoption is a welfare and protection measure and can be subdivided into domestic and intercountry adoption. A </t>
    </r>
    <r>
      <rPr>
        <b/>
        <sz val="10"/>
        <color theme="1"/>
        <rFont val="Arial"/>
        <family val="2"/>
      </rPr>
      <t>domestic adoption</t>
    </r>
    <r>
      <rPr>
        <sz val="10"/>
        <color theme="1"/>
        <rFont val="Arial"/>
        <family val="2"/>
      </rPr>
      <t xml:space="preserve"> is an adoption that involves adoptive parents and a child of the same nationality and the same country of residence. An </t>
    </r>
    <r>
      <rPr>
        <b/>
        <sz val="10"/>
        <color theme="1"/>
        <rFont val="Arial"/>
        <family val="2"/>
      </rPr>
      <t>intercountry adoption</t>
    </r>
    <r>
      <rPr>
        <sz val="10"/>
        <color theme="1"/>
        <rFont val="Arial"/>
        <family val="2"/>
      </rPr>
      <t xml:space="preserve"> is seen as one that involves a change in the child’s habitual country of residence, whatever the nationality of the adopting parents.</t>
    </r>
  </si>
  <si>
    <t xml:space="preserve">Please explain the main reasons for missing data, e.g. Not possible to extract the data; legal/policy framework missing; No system in place to collect the data; No funds available to collect the data; Other (please explain). </t>
  </si>
  <si>
    <t>All children aged 0-17 who were formally adopted during the reference year, i.e. based on an order of a competent authority.</t>
  </si>
  <si>
    <t xml:space="preserve">Please state the primary data source(s). </t>
  </si>
  <si>
    <r>
      <rPr>
        <b/>
        <sz val="10"/>
        <color theme="1"/>
        <rFont val="Arial"/>
        <family val="2"/>
      </rPr>
      <t>Children</t>
    </r>
    <r>
      <rPr>
        <sz val="10"/>
        <color theme="1"/>
        <rFont val="Arial"/>
        <family val="2"/>
      </rPr>
      <t xml:space="preserve">
In line with the UN Convention on the Rights of the Child, a child is every human being below the age of 18 years unless under the law applicable to the child, majority is attained earlier. </t>
    </r>
  </si>
  <si>
    <r>
      <t xml:space="preserve">
</t>
    </r>
    <r>
      <rPr>
        <b/>
        <sz val="10"/>
        <color theme="1"/>
        <rFont val="Arial"/>
        <family val="2"/>
      </rPr>
      <t>During the year (entrants)</t>
    </r>
    <r>
      <rPr>
        <sz val="10"/>
        <color theme="1"/>
        <rFont val="Arial"/>
        <family val="2"/>
      </rPr>
      <t xml:space="preserve">: All children aged 0-17 who were formally adopted during the reference year.
</t>
    </r>
  </si>
  <si>
    <r>
      <rPr>
        <b/>
        <sz val="10"/>
        <color theme="1"/>
        <rFont val="Arial"/>
        <family val="2"/>
      </rPr>
      <t xml:space="preserve">Sex
Individual age
</t>
    </r>
    <r>
      <rPr>
        <b/>
        <sz val="10"/>
        <color rgb="FFFF0000"/>
        <rFont val="Arial"/>
        <family val="2"/>
      </rPr>
      <t>Please, be aware</t>
    </r>
    <r>
      <rPr>
        <b/>
        <sz val="10"/>
        <color theme="1"/>
        <rFont val="Arial"/>
        <family val="2"/>
      </rPr>
      <t xml:space="preserve">:
</t>
    </r>
    <r>
      <rPr>
        <sz val="10"/>
        <color theme="1"/>
        <rFont val="Arial"/>
        <family val="2"/>
      </rPr>
      <t xml:space="preserve">- The child’s individual age must be recorded. Age 0 (&lt;1 year old) begins on the day a child is born. Following their 17th birthday, children are 17 years-old up to and including 1 day before they turn 18 years old. 
- The age at the time the adoption is issued.
</t>
    </r>
    <r>
      <rPr>
        <b/>
        <sz val="10"/>
        <color theme="1"/>
        <rFont val="Arial"/>
        <family val="2"/>
      </rPr>
      <t xml:space="preserve">Disability (according to the national definition)
Type of formal adoption - Domestic/Intercountry
</t>
    </r>
  </si>
  <si>
    <r>
      <rPr>
        <b/>
        <sz val="10"/>
        <color theme="1"/>
        <rFont val="Arial"/>
        <family val="2"/>
      </rPr>
      <t>Child victims or witnesses:</t>
    </r>
    <r>
      <rPr>
        <sz val="10"/>
        <color theme="1"/>
        <rFont val="Arial"/>
        <family val="2"/>
      </rPr>
      <t xml:space="preserve"> child victims and witnesses are persons under the age of 18 years who are victims or witnesses to a crime, regardless of their role in the offence or the prosecution of the alleged offender.</t>
    </r>
  </si>
  <si>
    <t xml:space="preserve">Please explain the main reasons for missing data, e.g. Not possible to extract the data; legal/policy framework missing; No system in place to collect the data; No funds available to collect the data; Other (please explain). 
2018-2021: Missing data by sex and age  are  because the Ministry do not collect data dissagregated by sex and age. The Ministry informed that currently, a new project for database development is ongoing, but no nformation about deadlines. </t>
  </si>
  <si>
    <t xml:space="preserve">See details for variables.
</t>
  </si>
  <si>
    <t>Please state the primary data source(s). 
Ministry of interior</t>
  </si>
  <si>
    <t xml:space="preserve">Please list any other disaggregation used (e.g., citizenship, disability status, category of crime/offence). Please list the detail variables for which any other disaggregation is used.  </t>
  </si>
  <si>
    <r>
      <rPr>
        <b/>
        <sz val="10"/>
        <color theme="1"/>
        <rFont val="Arial"/>
        <family val="2"/>
      </rPr>
      <t>During the year (entrants)</t>
    </r>
    <r>
      <rPr>
        <sz val="10"/>
        <color theme="1"/>
        <rFont val="Arial"/>
        <family val="2"/>
      </rPr>
      <t>: See details for variables.</t>
    </r>
  </si>
  <si>
    <r>
      <rPr>
        <b/>
        <sz val="10"/>
        <color theme="1"/>
        <rFont val="Arial"/>
        <family val="2"/>
      </rPr>
      <t>Sex
Individual age</t>
    </r>
    <r>
      <rPr>
        <sz val="10"/>
        <color theme="1"/>
        <rFont val="Arial"/>
        <family val="2"/>
      </rPr>
      <t xml:space="preserve"> 
- See details for variables</t>
    </r>
  </si>
  <si>
    <r>
      <rPr>
        <b/>
        <sz val="10"/>
        <rFont val="Arial"/>
        <family val="2"/>
      </rPr>
      <t>Pre-sentence detention:</t>
    </r>
    <r>
      <rPr>
        <sz val="10"/>
        <rFont val="Arial"/>
        <family val="2"/>
      </rPr>
      <t xml:space="preserve"> temporary confinement of an alleged child offender (a person is called alleged offender (or the accused or the defendant – depending on country context) until the person is proved to be guilty of a crime) pending pre-sentence release, court proceedings, or disposition.
</t>
    </r>
    <r>
      <rPr>
        <b/>
        <sz val="10"/>
        <rFont val="Arial"/>
        <family val="2"/>
      </rPr>
      <t xml:space="preserve">Post-sentence detention: </t>
    </r>
    <r>
      <rPr>
        <sz val="10"/>
        <rFont val="Arial"/>
        <family val="2"/>
      </rPr>
      <t xml:space="preserve">temporary confinement of a child offender (a person is called an offender who has been proven guilty of a crime) who has been sentenced by court to a custodial sentence.
</t>
    </r>
    <r>
      <rPr>
        <b/>
        <sz val="10"/>
        <rFont val="Arial"/>
        <family val="2"/>
      </rPr>
      <t>Custodial sentence:</t>
    </r>
    <r>
      <rPr>
        <sz val="10"/>
        <rFont val="Arial"/>
        <family val="2"/>
      </rPr>
      <t xml:space="preserve"> a sentence imposed by a court involving deprivation of liberty through the post-sentence detention of the child. 
</t>
    </r>
    <r>
      <rPr>
        <b/>
        <sz val="10"/>
        <rFont val="Arial"/>
        <family val="2"/>
      </rPr>
      <t>Deprivation of liberty:</t>
    </r>
    <r>
      <rPr>
        <sz val="10"/>
        <rFont val="Arial"/>
        <family val="2"/>
      </rPr>
      <t xml:space="preserve"> any form of detention or imprisonment or the placement of a child in a public or private custodial setting, from which the child is not permitted to leave at will, by order of any judicial administrative or other public authority.
</t>
    </r>
    <r>
      <rPr>
        <b/>
        <sz val="10"/>
        <rFont val="Arial"/>
        <family val="2"/>
      </rPr>
      <t>Detention facility:</t>
    </r>
    <r>
      <rPr>
        <sz val="10"/>
        <rFont val="Arial"/>
        <family val="2"/>
      </rPr>
      <t xml:space="preserve"> any type of facility where a child is detained and deprived of its liberty, such as police stations/police cells (police custody), in prisons, penal institutions or correctional institutions (including institutions which may fall under the mandate of a different line ministry, such as education). Note that the word “correctional” is often used by countries to demonstrate the “rehabilitative” and/or "educational" nature of deprivation of liberty of children.
</t>
    </r>
    <r>
      <rPr>
        <b/>
        <sz val="10"/>
        <rFont val="Arial"/>
        <family val="2"/>
      </rPr>
      <t>Sentenced:</t>
    </r>
    <r>
      <rPr>
        <sz val="10"/>
        <rFont val="Arial"/>
        <family val="2"/>
      </rPr>
      <t xml:space="preserve"> a competent authority passes a sentence when notwithstanding any right of appeal it makes a final decision about a child’s case and rules that the child shall be subject to certain measures.
</t>
    </r>
    <r>
      <rPr>
        <b/>
        <sz val="10"/>
        <rFont val="Arial"/>
        <family val="2"/>
      </rPr>
      <t>Alternative sentence:</t>
    </r>
    <r>
      <rPr>
        <sz val="10"/>
        <rFont val="Arial"/>
        <family val="2"/>
      </rPr>
      <t xml:space="preserve"> the institutionalization of children should generally be avoided. The so-called ‘Beijing Rules’ of 1985 list various dispositions that can be applied to children (Rule 18.1). These dispositions underline the importance of welfare-oriented alternatives to sentences of imprisonment in the case of children. 
</t>
    </r>
    <r>
      <rPr>
        <b/>
        <sz val="10"/>
        <rFont val="Arial"/>
        <family val="2"/>
      </rPr>
      <t>Alternative measure:</t>
    </r>
    <r>
      <rPr>
        <sz val="10"/>
        <rFont val="Arial"/>
        <family val="2"/>
      </rPr>
      <t xml:space="preserve"> an alternative measure is a measure to which a child may be sentenced by a competent authority that does not include deprivation of liberty. What alternative measures are imposed depends on which are available in the penal code at sentencing stage. Examples of alternative measures include: fines (e.g., given to juveniles with independent earnings), compensation (juveniles are asked to pay a certain amount of money to the victim as compensation), probation or judicial supervision (arrangement for the convicted offender to continue to live in the community under the supervision of a judicial authority, probation service, or other similar body - it can involve requiring the offender to attend certain courses, and stay on good behaviour), suspended sentence (with or without supervision: a sentence is passed and recorded, but suspended for a specific length of time, during which the convicted person must not commit any further offences), deferred sentence (a decision is taken not to pass sentence on condition that the offender undertakes some action, such as undergoing counselling), House Arrest/ Limitation of freedom (the offender is obliged to live in a certain place (normally his or her place of residence) under the supervision of a specialized agency or parents/guardians), community service (community service is work done without compensation, usually for an agency or organization for the benefit of the community), correctional labour (the offender continues to work in his/her existing place of employment, but is obliged to pay a certain percentage of his/her salary to the state), among other measures.                                                                                                         </t>
    </r>
    <r>
      <rPr>
        <b/>
        <sz val="10"/>
        <rFont val="Arial"/>
        <family val="2"/>
      </rPr>
      <t>Age of criminal responsibility:</t>
    </r>
    <r>
      <rPr>
        <sz val="10"/>
        <rFont val="Arial"/>
        <family val="2"/>
      </rPr>
      <t xml:space="preserve"> "the age of criminal responsibility is the age at which children are deemed by the national law in question to be capable of committing an offence. Under CRC Article 40(3)(a), it is an obligation of States parties to seek to establish such a minimum age.” Data from the region on the age of criminal responsibility show that the age varies across countries. The median age of criminal responsibility worldwide and about the lowest that the Child Rights International Network (CRIN) and Penal Reform International are reporting for Europe (except for England and Wales) is 12 years-old, but that in many countries, criminal responsibility starts at the age of 14. However, some countries “…have more than one age of criminal responsibility depending upon the category of offence committed…(and)…countries that make use of an administrative system for minor offences may define the age at which a child can be subject to administrative sanctions”.    </t>
    </r>
  </si>
  <si>
    <t xml:space="preserve">Please provide a list of the full range of: (a) Correctional and pre- and post-sentence detention facilities across the country in which children are detained pre- and post-sentence and deprived of their liberty. Note please: Children in detention include children in any type of facility, such as children in police custody, in prisons, penal institutions or correctional institutions (including institutions which may fall under the mandate of a different line ministry, such as education). (b) Custodial measures. (c) Alternative measures. </t>
  </si>
  <si>
    <r>
      <t xml:space="preserve">See details for variables.
</t>
    </r>
    <r>
      <rPr>
        <b/>
        <sz val="10"/>
        <color rgb="FFFF0000"/>
        <rFont val="Arial"/>
        <family val="2"/>
      </rPr>
      <t>Please specify/list, in the qualitative template, all correctional and detention facilities in your country and those for which data are provided/reported. Also other relevant information's as on data sources</t>
    </r>
    <r>
      <rPr>
        <sz val="10"/>
        <color theme="1"/>
        <rFont val="Arial"/>
        <family val="2"/>
      </rPr>
      <t xml:space="preserve">
Note: The data are best collected from the individual case files and/or registers of the police (for instance, charge book records) for children in police custody, and for all other children in detention from the registers of the places of correction or detention, the prosecutor’s offices (case files), or the registers of other competent authorities (for example, prison authorities, magistrate, among others). This information needs to be retained for up to 12 months to ensure that it is available at the time of the agreed collection date. Ideally, the same or similar data collection templates should be used by all data providers, as it eases aggregation of data and measurement of this indicator. Information should be collated at one central point to avoid duplication. </t>
    </r>
  </si>
  <si>
    <t xml:space="preserve">Please explain the main reasons for missing data, e.g. Lack of a (regular) census/mapping of all correctional institutions and detention facilities; Not possible to extract the data; legal/policy framework missing; No system in place to collect the data; No funds available to collect the data; Other (please explain). </t>
  </si>
  <si>
    <r>
      <rPr>
        <b/>
        <sz val="10"/>
        <color theme="1"/>
        <rFont val="Arial"/>
        <family val="2"/>
      </rPr>
      <t>Child/children</t>
    </r>
    <r>
      <rPr>
        <sz val="10"/>
        <color theme="1"/>
        <rFont val="Arial"/>
        <family val="2"/>
      </rPr>
      <t xml:space="preserve">
In line with the UN Convention on the Rights of the Child, a child is every human being below the age of 18 years unless under the law applicable to the child, majority is attained earlier. </t>
    </r>
  </si>
  <si>
    <t>Please state the primary data source(s). 
State statistical office, regular annual statistical survey.</t>
  </si>
  <si>
    <r>
      <rPr>
        <b/>
        <sz val="10"/>
        <color theme="1"/>
        <rFont val="Arial"/>
        <family val="2"/>
      </rPr>
      <t>End of the year</t>
    </r>
    <r>
      <rPr>
        <sz val="10"/>
        <color theme="1"/>
        <rFont val="Arial"/>
        <family val="2"/>
      </rPr>
      <t xml:space="preserve">: See details for variables..
</t>
    </r>
    <r>
      <rPr>
        <b/>
        <sz val="10"/>
        <color theme="1"/>
        <rFont val="Arial"/>
        <family val="2"/>
      </rPr>
      <t>During the year (entrants)</t>
    </r>
    <r>
      <rPr>
        <sz val="10"/>
        <color theme="1"/>
        <rFont val="Arial"/>
        <family val="2"/>
      </rPr>
      <t>: See details for variables.</t>
    </r>
  </si>
  <si>
    <t xml:space="preserve">Please list any other disaggregation used (e.g., citizenship, by category of crime/offence). Please list the detail variables for which any other disaggregation is used.  </t>
  </si>
  <si>
    <r>
      <rPr>
        <b/>
        <sz val="10"/>
        <color theme="1"/>
        <rFont val="Arial"/>
        <family val="2"/>
      </rPr>
      <t>Sex
Individual age</t>
    </r>
    <r>
      <rPr>
        <sz val="10"/>
        <color theme="1"/>
        <rFont val="Arial"/>
        <family val="2"/>
      </rPr>
      <t xml:space="preserve"> 
- see details for variables</t>
    </r>
  </si>
  <si>
    <r>
      <rPr>
        <b/>
        <sz val="10"/>
        <rFont val="Arial"/>
        <family val="2"/>
      </rPr>
      <t>Independent Human Rights Institutions for Children</t>
    </r>
    <r>
      <rPr>
        <sz val="10"/>
        <rFont val="Arial"/>
        <family val="2"/>
      </rPr>
      <t xml:space="preserve">, or 'Ombudspersons for Children', 'Child Advocates', 'Défenseurs', 'Defensorías' are institutions (mainly at national level though some countries in the region (e.g., decentralized countries) also have mechanisms at subnational level) whose role is to monitor the actions of governments and other actors, investigate child rights violations, promote children's rights, and offer a space for dialogue between children and the State. </t>
    </r>
  </si>
  <si>
    <t xml:space="preserve">Please provide a list of the full range of independent human rights mechanisms in the country that accept individual complaints by or on behalf of children. Note please: These may include (child) ombudspersons, child advocates, child rights committees, as well as other mechanisms. 
</t>
  </si>
  <si>
    <r>
      <t xml:space="preserve">All independent human rights mechanisms in the country that accept individual complaints by or on behalf of children. </t>
    </r>
    <r>
      <rPr>
        <sz val="10"/>
        <rFont val="Arial"/>
        <family val="2"/>
      </rPr>
      <t xml:space="preserve">These may include (child) ombudspersons, child advocates, child rights committees, as well as other mechanisms. </t>
    </r>
  </si>
  <si>
    <t xml:space="preserve">Please state the primary data source(s). 
Data were provided by the first children embassy " Medjasi". </t>
  </si>
  <si>
    <t>During the year</t>
  </si>
  <si>
    <t xml:space="preserve">Please list any other disaggregation used (e.g., citizenship, by type of complaint). Please list the detail variables for which any other disaggregation is used.  </t>
  </si>
  <si>
    <t>Sex
Individual age 
Disability status</t>
  </si>
  <si>
    <t>Any other comments concerning data quality</t>
  </si>
  <si>
    <t>Sub-Domain : Violence against Children</t>
  </si>
  <si>
    <r>
      <rPr>
        <b/>
        <sz val="10"/>
        <rFont val="Arial"/>
        <family val="2"/>
      </rPr>
      <t xml:space="preserve">Violence against children: </t>
    </r>
    <r>
      <rPr>
        <sz val="10"/>
        <rFont val="Arial"/>
        <family val="2"/>
      </rPr>
      <t xml:space="preserve">"all forms of physical or mental harm, injury and abuse, neglect or negligent treatment, maltreatment or exploitation, including sexual abuse". Violence can occur in the home, in and on the way to school, in the community, in workplaces, through information and communication technologies, but also in alternative care settings, correctional and detention facilities, among others. </t>
    </r>
    <r>
      <rPr>
        <b/>
        <sz val="10"/>
        <rFont val="Arial"/>
        <family val="2"/>
      </rPr>
      <t>Physical violence:</t>
    </r>
    <r>
      <rPr>
        <sz val="10"/>
        <rFont val="Arial"/>
        <family val="2"/>
      </rPr>
      <t xml:space="preserve"> "All corporal punishment and all other forms of torture; cruel, inhuman or degrading treatment or punishment; as well as physical bullying and hazing by adults or by other children. Corporal (physical) punishment is defined as any punishment in which physical force is used and intended to cause some degree of pain or discomfort, however light. Most involves hitting (smacking, slapping, spanking) children with the hand or with an implement (such as a whip, stick, belt, shoe or wooden spoon). But it can also involve, for example, kicking, shaking or throwing children; scratching, pinching, biting, pulling hair or boxing ears; caning; forcing children to stay in uncomfortable positions; burning; scalding or forced ingestion." </t>
    </r>
    <r>
      <rPr>
        <b/>
        <sz val="10"/>
        <rFont val="Arial"/>
        <family val="2"/>
      </rPr>
      <t>Sexual violence:</t>
    </r>
    <r>
      <rPr>
        <sz val="10"/>
        <rFont val="Arial"/>
        <family val="2"/>
      </rPr>
      <t xml:space="preserve"> "Comprises any sexual activity imposed by an adult on a child against which the child is entitled to protection by criminal law. This includes: (a) the inducement or coercion of a child to engage in any unlawful or psychologically harmful sexual activity, (b) the use of children in commercial sexual exploitation, (c) the use of children in audio or visual images of child sexual abuse, and (d) child prostitution, sexual slavery, sexual exploitation in travel and tourism, trafficking for purposes of sexual exploitation (within and between countries), or sale of children for sexual purposes and forced marriage. Sexual activities are also considered as abuse when committed against a child by another child if the offender is significantly older than the victim or uses power, threat or other means of pressure. Consensual sexual activities between children are not considered sexual abuse if the children are older than the age limit as defined by the State Party." </t>
    </r>
    <r>
      <rPr>
        <b/>
        <sz val="10"/>
        <rFont val="Arial"/>
        <family val="2"/>
      </rPr>
      <t>Mental violence:</t>
    </r>
    <r>
      <rPr>
        <sz val="10"/>
        <rFont val="Arial"/>
        <family val="2"/>
      </rPr>
      <t xml:space="preserve"> "Often described as psychological maltreatment, mental abuse, verbal abuse and emotional abuse
or neglect. This can include: (a) all forms of persistent harmful interactions with a child, (b) scaring, terrorizing and threatening; exploiting and corrupting; spurning and rejecting; isolating, ignoring and favouritism, (c) denying emotional responsiveness; neglecting mental health, medical and educational needs, (d) insults, name-calling, humiliation, belittling, ridiculing and hurting a child’s feelings, (e) exposure to domestic violence, (f) placement in solitary confinement, isolation or humiliating or degrading conditions of detention, and (g) psychological bullying and hazing by adults or other children, including via information and communication technologies such as mobile phones and the Internet (known as ‘cyberbullying’)." </t>
    </r>
    <r>
      <rPr>
        <b/>
        <sz val="10"/>
        <rFont val="Arial"/>
        <family val="2"/>
      </rPr>
      <t>Neglect: "</t>
    </r>
    <r>
      <rPr>
        <sz val="10"/>
        <rFont val="Arial"/>
        <family val="2"/>
      </rPr>
      <t xml:space="preserve">The failure to meet children’s physical and psychological needs, protect them from danger or obtain medical, birth registration or other services when those responsible for their care have the means, knowledge and access to services to do so. It includes (a) physical neglect (that is, the failure to protect a child from harm, including through lack of supervision and/or to provide a child with basic necessities, including adequate food, shelter, clothing and medical care, (b) psychological or emotional neglect that involves lack of emotional support and love, chronic inattention, ‘psychologically unavailable’ caregivers who overlook young children’s cues and signals, and exposure to intimate partner violence or drug or alcohol abuse, (c) neglect of a child’s physical or mental health (that is, withholding essential medical care), (d) educational neglect (as in the failure to comply with laws requiring caregivers to secure their children’s education through attendance at school or otherwise, and (e) abandonment." These definitions do not necessarily align with national definitions. Countries should use and provide the definition of violence against children used in their national legal and policy frameworks. 
</t>
    </r>
    <r>
      <rPr>
        <b/>
        <sz val="10"/>
        <rFont val="Arial"/>
        <family val="2"/>
      </rPr>
      <t>Harmful practices:</t>
    </r>
    <r>
      <rPr>
        <sz val="10"/>
        <rFont val="Arial"/>
        <family val="2"/>
      </rPr>
      <t xml:space="preserve"> “harmful cultural practices, such as child marriage and female genital mutilation (FGM), are discriminatory practices…”. They are “…internationally recognized human rights violations”. Girls are at particular risk of harmful practices. Child marriage and FGM span continents and cultures, including the region of Europe and Central Asia.  
</t>
    </r>
    <r>
      <rPr>
        <b/>
        <sz val="10"/>
        <rFont val="Arial"/>
        <family val="2"/>
      </rPr>
      <t>Child protection authorities</t>
    </r>
    <r>
      <rPr>
        <sz val="10"/>
        <rFont val="Arial"/>
        <family val="2"/>
      </rPr>
      <t>: this refers to all sectors and authorities playing a critical role in the protection of children, namely social/child welfare, health, education and justice. Some of these authorities (e.g., education or healthcare authorities) may not register the case of violence against the child but report it immediately to another authority (e.g., the police) in which case the child protection authority in question should collect and report on the number of child victims that it has reported.</t>
    </r>
  </si>
  <si>
    <t>The coverage includes all child victims of violence identified, reported (by the child itself or by an adult on behalf of the child)/referred to (by another authority) and registered by all relevant authorities in the country (health, education, social/child welfare). There are many challenges concerning the coverage of data on violence against children and many countries may have high levels of missing or incomplete data, inconsistent or limited data quality assurance processes, and inconsistencies in how data are collated and reported from the subnational and national level. This limitation should, however, not defer data collection and reporting.</t>
  </si>
  <si>
    <t xml:space="preserve">Please list any other disaggregation used (e.g., citizenship, type of violence including the official categories used, relation with perpetrator ). Please list the detail variables for which any other disaggregation is used.  </t>
  </si>
  <si>
    <t xml:space="preserve">National definition </t>
  </si>
  <si>
    <t>Please provide national definition of children with disabilities.</t>
  </si>
  <si>
    <t>Please explain the main reasons for missing data, e.g. Not possible to extract the data; legal/policy framework missing; No system in place to collect the data; No funds available to collect the data; Other (please explain). 
All of the above mentioned.</t>
  </si>
  <si>
    <t xml:space="preserve">Please explain the main reasons for missing data, e.g. Not possible to extract the data; legal/policy framework missing; No system in place to collect the data; No funds available to collect the data; Other (please explain). 
</t>
  </si>
  <si>
    <t xml:space="preserve">Please list any other disaggregation used. </t>
  </si>
  <si>
    <t xml:space="preserve">VALIDATION </t>
  </si>
  <si>
    <t>GO BACK TO THE TEMPLATE</t>
  </si>
  <si>
    <t>Alert</t>
  </si>
  <si>
    <t xml:space="preserve">Alert to a possible mistake suggests that data needs to be checked. If the data is correct then additional metadata may be helpful. </t>
  </si>
  <si>
    <t>Error</t>
  </si>
  <si>
    <t>Data fails validation check and must be corrected or an explanation must be provided in  metadata/note.</t>
  </si>
  <si>
    <t>Test Number</t>
  </si>
  <si>
    <t>Test description</t>
  </si>
  <si>
    <t>Action</t>
  </si>
  <si>
    <t>Reference Variable</t>
  </si>
  <si>
    <t>Failed test=1</t>
  </si>
  <si>
    <t>Comment</t>
  </si>
  <si>
    <t>T6</t>
  </si>
  <si>
    <r>
      <t xml:space="preserve">The test is failed when </t>
    </r>
    <r>
      <rPr>
        <u/>
        <sz val="12"/>
        <rFont val="Arial"/>
        <family val="2"/>
      </rPr>
      <t>Total number of children with disabilities</t>
    </r>
    <r>
      <rPr>
        <sz val="12"/>
        <rFont val="Arial"/>
        <family val="2"/>
      </rPr>
      <t xml:space="preserve"> (valid for domain 1 - family environment)  is equal ("Alert") or higher ("Error") than Total number of children (valid for domain 1 - family environment). 
The test is also carried out for sex and age disaggregation. 
Note the test is run only if the figure of the item checked is =&gt;0 for children with disabilities and for the total children.
The test is also run directly in the template for total only.</t>
    </r>
  </si>
  <si>
    <t xml:space="preserve">Error - The children with disabilities (valid for domain 1 - family environment) including detail disaggregation (sex and age), must be less than the total children (valid for domain 1 - family environment) (never be bigger).  
The error must be corrected (including any flag used at total or disaggregated level if necessary) or explanations must be  provided in "metadata/note".
Alert - Equal figures means that all children (valid for domain 1 - family environment) are children with disabilities.
Equal figures can be correct for the disaggregation by age (all children of that age are children with disabilities). 
Recommended to check and confirm.
</t>
  </si>
  <si>
    <t>Total</t>
  </si>
  <si>
    <t>&lt;1 year</t>
  </si>
  <si>
    <t>1 year</t>
  </si>
  <si>
    <t>2 years</t>
  </si>
  <si>
    <t>3 years</t>
  </si>
  <si>
    <t>4 years</t>
  </si>
  <si>
    <t>5 years</t>
  </si>
  <si>
    <t>6 years</t>
  </si>
  <si>
    <t>7 years</t>
  </si>
  <si>
    <t>8 years</t>
  </si>
  <si>
    <t>9 years</t>
  </si>
  <si>
    <t>10 years</t>
  </si>
  <si>
    <t>11 years</t>
  </si>
  <si>
    <t>12 years</t>
  </si>
  <si>
    <t>13 years</t>
  </si>
  <si>
    <t>14 years</t>
  </si>
  <si>
    <t>15 years</t>
  </si>
  <si>
    <t>16 years</t>
  </si>
  <si>
    <t>17 years</t>
  </si>
  <si>
    <t>T8</t>
  </si>
  <si>
    <t xml:space="preserve">The test is run for all variables for which stock and flow data are collected. 
The test checks if the stock and flow data are equal.
The test is failed if the data are equal (stock equal to entrants and/or stock equal to exits).
</t>
  </si>
  <si>
    <t xml:space="preserve">Alert: By assumption, the stock and flows data should be different. This not necessarily implies an error however the data must be checked and  an explanation must be provided in "metadata/note" in case of equal figures.
</t>
  </si>
  <si>
    <t>of which with disabilities</t>
  </si>
  <si>
    <t xml:space="preserve"> Total number of registered as children (aged 0-17) with disabilities, at the end of the year</t>
  </si>
  <si>
    <t>T9</t>
  </si>
  <si>
    <t xml:space="preserve">The test is run for all variables for which flow data are collected. 
The test failed if the entrants data are equal to exit data.
</t>
  </si>
  <si>
    <t xml:space="preserve">Alert: By assumption, the entrants and exits data should be different. That not necessarily implies an error however the data must be checked and  an explanation must be provided in "metadata/note" in case of equal figures.
</t>
  </si>
  <si>
    <t>T12</t>
  </si>
  <si>
    <t>The test is failed when "Total number of children who entered (or who left) all formal family-based care, during the year" is equal (alert) or higher (error) than the sum of "Total number of children who entered (or who left) each type of formal family-based care (sum of foster care, kinship care and other forms), during the year". 
The test is also run for sex and age disaggregation and for which with disabilities (run in the template)
Note the test is run only if the figure of the item checked is =&gt;0 for all variables (each type of formal family-based care and for the total formal family-based care) and data are not flag as partial</t>
  </si>
  <si>
    <t xml:space="preserve">Error: The total number of children who entered (and or who left) all formal family-based care including detail disaggregation, must be less than the sum of children who entered (and or who left) each type of formal family-based care (never be bigger), during the year. 
Children who are transferred from one formal family-based care arrangement to another during a single year should not be counted as new entrant (or as left) at total level.  While these transfers are counted within each type of family based care. For instance, a child placed from a foster care to a kinship care during a single year is counted as one new entrants (or left) in kinship care in the reference year while is not counted as entrants (or exit) at total level of family-based care.  
The error must be corrected (including any flag used at total or disaggregated level if necessary) or explanations must be  provided in "metadata/note".
Alert: Equal figures means that there are no children transferred between type of family-based care during the year. However, the data should be checked and confirmed.
</t>
  </si>
  <si>
    <t>T16</t>
  </si>
  <si>
    <t>The test is failed when "Total number of children who left all formal family-based care, during the year by detail type of destination upon leaving" is different (error) than the sum of same destination of "Total number of children who left each type of formal family-based care (sum of foster care, kinship care and other forms), during the year". 
Note the test is run only if the figure of the item checked is =&gt;0 for all variables (each type of formal family-based care and for the total formal family-based care) and data are not flag as partial</t>
  </si>
  <si>
    <t>Error: By assumption the total number of children who left all family-based care by specific destination must be equal to the sum of the same destination of each detailed type of family-based care.  
The error must be corrected (including any flag used at total or disaggregated level if necessary) or explanations must be  provided in "metadata/note".</t>
  </si>
  <si>
    <t>By destination upon leaving</t>
  </si>
  <si>
    <t>T13</t>
  </si>
  <si>
    <t xml:space="preserve">The test is failed when "Total number of children who left all alternative care (residential care + family-based care), during the year" because adopted is different than "Total number of children formally adopted (domestic + intercountry), during the year". 
Note the test is run only if the all figures are =&gt;0. </t>
  </si>
  <si>
    <t>By assumption, all children who left formal residential care and family-based care (all types) because adopted must be equal to the total number of children formally adopted (domestic + intercountry) during the year. 
The error must be corrected (including any flag used at total or disaggregated level if necessary) or explanations must be  provided in "metadata/note".</t>
  </si>
  <si>
    <t>Total Number of adopted children, during the year</t>
  </si>
  <si>
    <t>T14</t>
  </si>
  <si>
    <t>The test is failed when the "Total number of children sentenced to custodial sentences, during the year" is higher than "Total number of children detained (pre-sentence + post-sentence), during the year ".
The test is also carried out for disaggregation by sex. 
Note the test is run only if the value of the checked item is =&gt;0 for both variable.</t>
  </si>
  <si>
    <t>The "Total number of children sentenced to custodial sentences, during the year" should be equal or less than Total number of children detained (pre-sentence + post-sentence), during the year ".
However the Total number of children sentenced to custodial sentences during the reference year may include children who entered detention  in years prior to the reference year. This can affect the result of the test.  However, the data should be checked and confirmed.
The error must be corrected (including any flag used at total or disaggregated level if necessary) or explanations must be  provided in "metadata/note".</t>
  </si>
  <si>
    <t>T15</t>
  </si>
  <si>
    <t>The test is failed when the number of children registered with disabilities (0-17 years) at the end of the year or during the year is equal or higher than total number of registered as persons with disabilities at the end of the year or during the year. 
The test is also run for Number of female/girls (0-17 years) registered as persons with disabilities.</t>
  </si>
  <si>
    <t>The  number of children registered with disabilities at the end of the year (or newly registered during the year) must be less than total number of registered as persons with disabilities at the end of the year or newly registered during the year.
The error must be corrected or explanations must be  provided in "metadata/note".</t>
  </si>
  <si>
    <t>Total number of children aged 0-17 registered with disabilities (at the end of the year)</t>
  </si>
  <si>
    <t>T17</t>
  </si>
  <si>
    <t xml:space="preserve">The test is failed when "Total number of children aged 0-17 in all formal family-based care, at the end of the year" is not equal to the sum  of  each form of family-based arrangements (foster care, Kinship care, other forms). The test is run for total and detailed disaggregation (sex and age).
Note the test is run only if the figure(s) are =&gt;0 and are not flag as partial for each type of family-based care.
</t>
  </si>
  <si>
    <t>The "Total number of children aged 0-17 in all formal family-based care, at the end of the year" must be equal to the sum of each form of family-based care (foster care, kinship care and other forms of family based care), at the end of the year. 
The error must be corrected.
Please provide any information on "metadata/note" if necessary.</t>
  </si>
  <si>
    <t>T18</t>
  </si>
  <si>
    <t xml:space="preserve">The test is failed when "Total number of children aged 0-17 formally adopted, during the year" is not equal to the sum of domestic and intercountry adopted children. The test is run for total and detailed disaggregation (sex and age).
Note the test is run only if the figure(s) are =&gt;0 and are not flag as partial for each type of family-based care.
</t>
  </si>
  <si>
    <t>The "Total number of children aged 0-17 formally adopted, during the year" must be equal to the sum of domestic and intercountry adopted children. 
The error must be corrected.
Please provide any information on "metadata/note" if necessary.</t>
  </si>
  <si>
    <t>T19</t>
  </si>
  <si>
    <t xml:space="preserve">The test is failed when "Total number of children with disabilities aged 0-17 formally adopted, during the year" is not equal to the sum of domestic and intercountry adopted children with disabilities. The test is run for total and detailed disaggregation (sex and age).
Note the test is run only if the figure(s) are =&gt;0 and are not flag as partial for each type of family-based care.
</t>
  </si>
  <si>
    <t>The "Total number of children with disabilities aged 0-17 formally adopted, during the year" must be equal to the sum of domestic and intercountry adopted children with disabilities. 
The error must be corrected.
Please provide any information on "metadata/note" if necessary.</t>
  </si>
  <si>
    <t>T20</t>
  </si>
  <si>
    <t xml:space="preserve">The test is failed when "Total number of children in detention, at the end of the year" is not equal to the sum of pre-sentence and post-sentence detention at the end of the year. The test is run for total and detailed disaggregation (sex and age).
Note the test is run only if the figure(s) are =&gt;0 and are not flag as partial for each type of family-based care.
</t>
  </si>
  <si>
    <t>The "Total number of children in detention, at the end of the year" must be equal to the sum of pre-sentence and post-sentence detention at the end of the year. 
The error must be corrected.
Please provide any information on "metadata/note" if necessary.</t>
  </si>
  <si>
    <t>T21</t>
  </si>
  <si>
    <t xml:space="preserve">The test is failed when "Total number of children detained, during the year" is higher than the sum of pre-sentence and post-sentence duing the year. The test is run for total and detailed disaggregation (sex and age).
Note the test is run only if the figure(s) are =&gt;0 and are not flag as partial for each type of family-based care.
</t>
  </si>
  <si>
    <t>The "Total number of children detained, during the year" must be equal or less than the sum of pre-sentence and post-sentence during the year (never be bigger).
Error: If the total number of children detained, during the year is higher than the sum of pre-sentence and post-sentence detention during the year.
The error must be corrected.
Alert: A. If the total number of children detained, during the year is equal to the sum of pre-sentence and post-sentence detention during the year it means that there are non double counting between pre-sentence and post-sentence. That should be confirmed.
B. If the total number of children detained, during the year is less to the sum of pre-sentence and post-sentence detention during the year it means that there are double counting between pre-sentence and post-sentence. That should be confirmed.
NOTE: A child detained in pre-sentence and post sentence detention during the same calendar year should be counted only once (as one child) to avoid double counting.
Please provide any information on "metadata/note" if necessary.</t>
  </si>
  <si>
    <t>VALIDATION TESTS RUN DIRECTLY IN THE DATA COLLECTION TEMPLATE</t>
  </si>
  <si>
    <t>T1</t>
  </si>
  <si>
    <t xml:space="preserve">The test is failed when the total is equal to the sum of the disaggregation and the total is not flagged as partial "pa" while one or more  disaggregation figures are flag as partial.
The test is run for all variable for which a specific disaggregation is requested. 
</t>
  </si>
  <si>
    <t>The total must be flag as partial or any eventual error should be corrected. 
Please provide any relevant information in "metadata/note" if necessary.</t>
  </si>
  <si>
    <t>All variables for which a disaggregation is requested</t>
  </si>
  <si>
    <t>T2</t>
  </si>
  <si>
    <t xml:space="preserve">The test is failed when the total is equal to the sum of the disaggregation and the total is not flagged as partial "pa" while one or more  disaggregation figures are missing.
The test is run for all variable for which a specific disaggregation is requested. </t>
  </si>
  <si>
    <t>The total must be flag as partial or if the missing figure(s) are real zero (no cases or no expenditure) please report zero.
Any eventual error should be corrected.
Please provide any relevant information in "metadata/note" if necessary.</t>
  </si>
  <si>
    <t>T3</t>
  </si>
  <si>
    <t xml:space="preserve">The test is failed when the total is equal to the sum of the disaggregation and is partial (flag "pa") while the disaggregation is fully provided (all disaggregation values are =&gt;0) but no disaggregation figure contains a flag partial ("pa"). 
The test is run for all variable for which a specific disaggregation is requested. 
</t>
  </si>
  <si>
    <t>One or more disaggregated figure should contain the flag “pa”. 
Any eventual error should be corrected (for instance delete the flag "pa" for total). 
Please provide any information in "metadata/note" if necessary.</t>
  </si>
  <si>
    <t>T4</t>
  </si>
  <si>
    <t xml:space="preserve">The test is failed when the sum of disaggregation is less than total and the disaggregation is not flagged as partial "pa". 
If one or more detail disaggregation item  is missing (not available) and/or flag as partial "pa" and the sum is less than the total the test is not failed (Other tests alert on the eventual missing value or flag to be used).
The test is run for all variable for which a specific disaggregation is requested. </t>
  </si>
  <si>
    <t>The error must be corrected (including any flag used at total or disaggregated level if necessary) or explanations must be provided in "metadata/note" (for instance a different data source or unit used should be mentioned). 
Remind if there are no cases a zero should be reported (treat as real zero).
Pay attention if the figure of the total is revised this can affect the other disaggregation for the same variable.</t>
  </si>
  <si>
    <t>T5</t>
  </si>
  <si>
    <t xml:space="preserve">The test is failed when the sum of disaggregation is higher than total. 
The test is run for all variable for which a specific disaggregation is requested. </t>
  </si>
  <si>
    <t>The error must be corrected (total or detail disaggregation data) or explanations must be provided in "metadata/note" (for instance a different data source or unit used should be mentioned). 
Pay attention if the figure of the total is revised this can affect the other disaggregation for the same variable.</t>
  </si>
  <si>
    <t>T7</t>
  </si>
  <si>
    <t xml:space="preserve">The test is failed when Total number of young people with disabilities (valid for domain 1 - family environment)  is equal ("Alert") or higher ("Error") than Total number of young people (valid for domain 1 - family environment).  Also failed when "total number of children with disabilities (of which with disabilities) for each type of formal family-based care (foster, kinship and other forms)" is equal ("Alert") or higher ("Error") than "total number of children for each type of formal family-based care (foster, kinship and other forms)". 
Note the test is run only if the figures of each item are &gt;=0.
</t>
  </si>
  <si>
    <t xml:space="preserve">Error - The young people with disabilities (valid for domain 1 - family environment) must be less than the total young people (valid for domain 1 - family environment) (never be bigger). Same valid for each type of family-based care. 
The error must be corrected or explanations must be  provided in "metadata/note".
Alert - Equal figures means that all young people (valid for domain 1 - family environment) are young people with disabilities. Or all children in/entered/left formal family-based care are children with disabilities.
Recommended to check and confirm.
</t>
  </si>
  <si>
    <t>Total number of young people aged 18-24 (valid for domain 1 - family environment).
Total number of children aged 0-17 in formal foster care, at the end of the year
Total number of children aged 0-17 who entered formal foster care, during the year
Total number of children aged 0-17 who left formal foster care, during the year
Total number of children aged 0-17 in formal kinship care, at the end of the year
Total number of children aged 0-17 who entered formal kinship care, during the year
Total number of children aged 0-17 who left formal kinship care, during the year
Total number of children aged 0-17 in other forms of family-based care, at the end of the year
Total number of children aged 0-17 who entered other forms of family-based care, during the year
Total number of children aged 0-17 who left other forms of family-based care, during the year</t>
  </si>
  <si>
    <t>T10</t>
  </si>
  <si>
    <t xml:space="preserve">The test is failed when the category "other" of all relevant disaggregation is higher than 50% of the total. </t>
  </si>
  <si>
    <t xml:space="preserve">The category “other" should include those not classified elsewhere and theoretically the reported figure should represent a small part of the total. The category “other" should not refer to the difference between the total and the sum of the other categories if the figures of the other categories are not available or partial.  
Please provide any information on "metadata/note" if necessary.
Remind the category "other" should be specified by the country in "metadata/note". </t>
  </si>
  <si>
    <t xml:space="preserve">all variables for which the disaggregation include the category "other" (mainly valid for disaggregation by reasons for leaving formal alternative care - domain 1/sub-domain 1.1 and sub-domain 1.2). </t>
  </si>
  <si>
    <t>T11</t>
  </si>
  <si>
    <t xml:space="preserve">The test is failed when "Total number of children with disabilities in all formal family-based care, at the end of the year" is not equal to the sum  of "Total number of children with disabilities (of which with disabilities) in each type of formal family-based care (foster, kinship and other forms of family based care), at the end of the year". 
Note the test is run only if the figure(s) are =&gt;0 and are not flag as partial for each type of family-based care.
</t>
  </si>
  <si>
    <t>The total number of children with disabilities in all formal family-based care at the end of the year must be equal to the sum of children with disabilities in each type of formal family-based care (foster, kinship and other forms of family based care), at the end of the year.  Are the data partial for one or more type of family-based care?
The error must be corrected.
Please provide any information on "metadata/note" if necessary.</t>
  </si>
  <si>
    <t>TITLE/NAME OF THE INDICATOR</t>
  </si>
  <si>
    <t>DISAGGRAGATION</t>
  </si>
  <si>
    <t>NUMERATOR</t>
  </si>
  <si>
    <t>DENOMINATOR</t>
  </si>
  <si>
    <t>COMMENTS</t>
  </si>
  <si>
    <t>Indicator 1: Rate of children in formal alternative care at the end of the year (per 100,000)</t>
  </si>
  <si>
    <t>Total number of children aged 0-17 in formal residential care, at the end of the year + Total number of children aged 0-17 in formal foster care, at the end of the year + Total number of children aged 0-17 in formal kinship care, at the end of the year + Total number of children aged 0-17 in other forms of formal family-based care, at the end of the year</t>
  </si>
  <si>
    <t>Total population aged 0-17 on 31 December of the reference year * 100 000</t>
  </si>
  <si>
    <t>Not applicable 2015-2019</t>
  </si>
  <si>
    <t>Total number of children aged 0-17 in formal residential care, at the end of the year: BOYS + Total number of children aged 0-17 in formal foster care, at the end of the year: BOYS + Total number of children aged 0-17 in formal kinship care, at the end of the year: BOYS + Total number of children aged 0-17 in other forms of formal family-based care, at the end of the year: BOYS</t>
  </si>
  <si>
    <t>Total MALE population aged 0-17 on 31 December of the reference year * 100 000</t>
  </si>
  <si>
    <t>Total number of children aged 0-17 in formal residential care, at the end of the year: GIRLS + Total number of children aged 0-17 in formal foster care, at the end of the year: GIRLS + Total number of children aged 0-17 in formal kinship care, at the end of the year: GIRLS + Total number of children aged 0-17 in other forms of formal family-based care, at the end of the year: GIRLS</t>
  </si>
  <si>
    <t>Total FEMALE population aged 0-17 on 31 December of the reference year * 100 000</t>
  </si>
  <si>
    <t>Age</t>
  </si>
  <si>
    <t>Total number of children aged 0-2 in formal residential care, at the end of the year + Total number of children aged 0-2 in formal foster care, at the end of the year + Total number of children aged 0-2 in formal kinship care, at the end of the year + Total number of children aged 0-2 in other forms of formal family-based care, at the end of the year</t>
  </si>
  <si>
    <t>Total population aged 0-2 on 31 December of the reference year * 100 000</t>
  </si>
  <si>
    <t>Indicator 2: Rate of children in formal residential care at the end of the year, (per 100,000)</t>
  </si>
  <si>
    <t>Total number of children aged 0-17 in formal residential care, at the end of the year: BOYS</t>
  </si>
  <si>
    <t xml:space="preserve">Total number of children aged 0-17 in formal residential care, at the end of the year: GIRLS </t>
  </si>
  <si>
    <t>Total number of children aged 0-2 in formal residential care, at the end of the year</t>
  </si>
  <si>
    <t>Indicator 3: Proportion of children with disabilities in formal residential care at the end of the year</t>
  </si>
  <si>
    <t>Total number of children with disabilities aged 0-17 in formal residential care, at the end of the year: BOYS</t>
  </si>
  <si>
    <t>Total number of children with disabilities aged 0-17 in formal residential care, at the end of the year: GIRLS</t>
  </si>
  <si>
    <t>Total number of children with disabilities aged 0-2 in formal residential care, at the end of the year</t>
  </si>
  <si>
    <t xml:space="preserve">Indicator 4: Number of young people in formal residential care at the end of the year </t>
  </si>
  <si>
    <t>NA</t>
  </si>
  <si>
    <t>Total number of young people aged 18-24 in formal residential care, at the end of the year: BOYS</t>
  </si>
  <si>
    <t>Total number of young people aged 18-24 in formal residential care, at the end of the year: GIRLS</t>
  </si>
  <si>
    <t>Disability</t>
  </si>
  <si>
    <t>Total number of young people WITH DISABILITIES aged 18-24 in formal residential care, at the end of the year</t>
  </si>
  <si>
    <t>Indicator 5: Rate of children who entered formal residential care during the year (per 100,000)</t>
  </si>
  <si>
    <t>Average population aged 0-17 * 100 000</t>
  </si>
  <si>
    <t>Total number of children aged 0-17 who entered formal residential care, during the year: BOYS</t>
  </si>
  <si>
    <t>Average MALE population aged 0-17 * 100 000</t>
  </si>
  <si>
    <t>Total number of children aged 0-17 who entered formal residential care, during the year: GIRLS</t>
  </si>
  <si>
    <t>Average FEMALE population aged 0-17 * 100 000</t>
  </si>
  <si>
    <t>Total number of children aged 0-2 who entered formal residential care, during the year</t>
  </si>
  <si>
    <t>Average population aged 0-2 * 100 000</t>
  </si>
  <si>
    <t>Indicator 6: Proportion of children with disabilities who entered formal residential care during the year</t>
  </si>
  <si>
    <t>Total number of children with disabilities aged 0-17 who entered formal residential care, during the year: BOYS</t>
  </si>
  <si>
    <t>In 2022 there are no boys who entered residential care.</t>
  </si>
  <si>
    <t>Total number of children with disabilities aged 0-17 who entered formal residential care, during the year: GIRLS</t>
  </si>
  <si>
    <t>Total number of children with disabilities aged 0-2 who entered formal residential care, during the year</t>
  </si>
  <si>
    <t>In 2022 there are no children aged 0-2 years who entered residential care.</t>
  </si>
  <si>
    <t>Indicator 7: Number of children who left formal residential care during the year, by destination upon leaving care/death of child</t>
  </si>
  <si>
    <t>Total number of children aged 0-17 who left formal residential care, during the year: BOYS</t>
  </si>
  <si>
    <t>Total number of children aged 0-17 who left formal residential care, during the year: GIRLS</t>
  </si>
  <si>
    <t>Total number of children aged 0-2 who left formal residential care, during the year</t>
  </si>
  <si>
    <t>Total number of children aged 0-17 who left formal residential care, during the year: FAMILY REUNIFICATION</t>
  </si>
  <si>
    <t>Total number of children aged 0-17 who left formal residential care, during the year: PLACED IN FORMAL FAMILY-BASED CARE</t>
  </si>
  <si>
    <t>Total number of children aged 0-17 who left formal residential care, during the year: ADOPTED</t>
  </si>
  <si>
    <t>Include children transferred to other residential care (few children).  Children given to family for adaptation (before adoption).</t>
  </si>
  <si>
    <t>Total number of children aged 0-17 who left formal residential care, during the year: STARTED INDEPENDENT LIFE</t>
  </si>
  <si>
    <t xml:space="preserve">Include children transferred to other residential care. </t>
  </si>
  <si>
    <t>Total number of children aged 0-17 who left formal residential care, during the year: DETAH OF THE CHILD</t>
  </si>
  <si>
    <t>Total number of children aged 0-17 who left formal residential care, during the year: OTHER REASONS</t>
  </si>
  <si>
    <t>Indicator 8: Proportion of children with disabilities who left formal residential care during the year</t>
  </si>
  <si>
    <t>Total number of children with disabilities aged 0-17 who left formal residential care, during the year: BOYS</t>
  </si>
  <si>
    <t>Total number of children with disabilities aged 0-17 who left formal residential care, during the year: GIRLS</t>
  </si>
  <si>
    <t>Total number of children with disabilities aged 0-2 who left formal residential care, during the year</t>
  </si>
  <si>
    <t>Indicator 9: Number of young people who left formal residential care during the year</t>
  </si>
  <si>
    <t>Total number of young people aged 18-24 who left formal residential care, during the year: BOYS</t>
  </si>
  <si>
    <t>Total number of young people aged 18-24 who left formal residential care, during the year: GIRLS</t>
  </si>
  <si>
    <t>Total number of young people WITH DISABILITIES aged 18-24 who left formal residential care, during the year</t>
  </si>
  <si>
    <t>Data not reported for 2022. Data not availabe</t>
  </si>
  <si>
    <t>Indicator 10: Proportion of children in formal residential care of the total number of children in formal alternative care at the end of the year</t>
  </si>
  <si>
    <t xml:space="preserve">Indicator 11: Rate of children in formal family-based care at the end of the year (per 100,000) </t>
  </si>
  <si>
    <t>Total number of children aged 0-17 in formal foster care, at the end of the year + Total number of children aged 0-17 in formal kinship care, at the end of the year + Total number of children aged 0-17 in other forms of formal family-based care, at the end of the year</t>
  </si>
  <si>
    <t>Total number of children aged 0-17 in formal foster care, at the end of the year: BOYS + Total number of children aged 0-17 in formal kinship care, at the end of the year: BOYS + Total number of children aged 0-17 in other forms of formal family-based care, at the end of the year: BOYS</t>
  </si>
  <si>
    <t>Total number of children aged 0-17 in formal foster care, at the end of the year: GIRLS + Total number of children aged 0-17 in formal kinship care, at the end of the year: GIRLS + Total number of children aged 0-17 in other forms of formal family-based care, at the end of the year: GIRLS</t>
  </si>
  <si>
    <t>Total number of children aged 0-2 in formal foster care, at the end of the year + Total number of children aged 0-2 in formal kinship care, at the end of the year + Total number of children aged 0-2 in other forms of formal family-based care, at the end of the year</t>
  </si>
  <si>
    <t>Not applicable for 2015-2021</t>
  </si>
  <si>
    <t>Indicator 12: Proportion of children in formal foster care of the total number of children in formal family-based care at the end of the year</t>
  </si>
  <si>
    <t xml:space="preserve">Total number of children aged 0-17 in formal foster care, at the end of the year </t>
  </si>
  <si>
    <t xml:space="preserve">Total number of children aged 0-17 in formal foster care, at the end of the year: BOYS </t>
  </si>
  <si>
    <t xml:space="preserve">Total number of children aged 0-17 in formal foster care, at the end of the year: GIRLS </t>
  </si>
  <si>
    <t>Total number of children aged 0-2 in formal foster care, at the end of the year</t>
  </si>
  <si>
    <t xml:space="preserve">Total number of children with disabilities aged 0-17 in formal foster care, at the end of the year </t>
  </si>
  <si>
    <t>Indicator 13: Proportion of children in formal kinship care of the total number of children in formal family-based care at the end of the year</t>
  </si>
  <si>
    <t xml:space="preserve">Total number of children aged 0-17 in formal kinship care, at the end of the year: BOYS </t>
  </si>
  <si>
    <t xml:space="preserve">Total number of children aged 0-17 in formal kinship care, at the end of the year: GIRLS </t>
  </si>
  <si>
    <t xml:space="preserve">Total number of children aged 0-2 in formal kinship care, at the end of the year </t>
  </si>
  <si>
    <t>Total number of children with disabilities aged 0-17 in formal kinship care, at the end of the year</t>
  </si>
  <si>
    <t>Indicator 14: Proportion of children in other forms of formal family-based care of the total number of children in formal family-based care at the end of the year</t>
  </si>
  <si>
    <t>No cases</t>
  </si>
  <si>
    <t xml:space="preserve"> Total number of children aged 0-17 in other forms of formal family-based care, at the end of the year: BOYS</t>
  </si>
  <si>
    <t>Total number of children aged 0-17 in other forms of formal family-based care, at the end of the year: GIRLS</t>
  </si>
  <si>
    <t>Total number of children aged 0-2 in other forms of formal family-based care, at the end of the year</t>
  </si>
  <si>
    <t>Total number of children with disabilities aged 0-17 in other forms of formal family-based care, at the end of the year</t>
  </si>
  <si>
    <t>No cases. Not applicable 2015-2019</t>
  </si>
  <si>
    <t>Indicator 15: Proportion of children with disabilities in formal family-based care at the end of the year</t>
  </si>
  <si>
    <t>Total number of children with disabilities aged 0-17 in all formal family-based care at end of the year: BOYS</t>
  </si>
  <si>
    <t>Total number of children with disabilities aged 0-17 in all formal family-based care at end of the year: GIRLS</t>
  </si>
  <si>
    <t>Total number of children with disabilities aged 0-2 in all formal family-based care at end of the year</t>
  </si>
  <si>
    <t xml:space="preserve">Indicator 16: Number of young people in formal family-based care at the end of the year </t>
  </si>
  <si>
    <t>Total number of young people aged 18-24 in all formal family-based care, at the end of the year: BOYS</t>
  </si>
  <si>
    <t>Total number of young people aged 18-24 in all formal family-based care, at the end of the year: GIRLS</t>
  </si>
  <si>
    <t>Total number of young people WITH DISABILITIES aged 18-24 in all formal family-based care, at the end of the year</t>
  </si>
  <si>
    <t>Indicator 17: Rate of children who entered formal family-based care during the year (per 100,000)</t>
  </si>
  <si>
    <t>data not available before 2023</t>
  </si>
  <si>
    <t>Total number of children aged 0-17 who entered all formal family-based care during the year : BOYS</t>
  </si>
  <si>
    <t>Total number of children aged 0-17 who entered all formal family-based care during the year : GIRLS</t>
  </si>
  <si>
    <t xml:space="preserve">Total number of children aged 0-2 who entered all formal family-based care during the year </t>
  </si>
  <si>
    <t>Indicator 18: Proportion of children with disabilities who entered formal family-based care during the year</t>
  </si>
  <si>
    <t>Total number of children with disabilities aged 0-17 who entered all formal family-based care during the year : BOYS</t>
  </si>
  <si>
    <t>Total number of children with disabilities aged 0-17 who entered all formal family-based care during the year : GIRLS</t>
  </si>
  <si>
    <t xml:space="preserve">Total number of children with disabilities aged 0-2 who entered all formal family-based care during the year </t>
  </si>
  <si>
    <t xml:space="preserve">Indicator 19: Number of children who entered formal foster care during the year </t>
  </si>
  <si>
    <t>Total number of children aged 0-17 who entered formal foster care, during the year: BOYS</t>
  </si>
  <si>
    <t>Total number of children aged 0-17 who entered formal foster care, during the year: GIRLS</t>
  </si>
  <si>
    <t>Total number of children aged 0-2 who entered formal foster care, during the year</t>
  </si>
  <si>
    <t>Total number of children with disabilities aged 0-17 who entered formal foster care, during the year</t>
  </si>
  <si>
    <t>Indicator 20: Number of children who entered formal kinship care during the year</t>
  </si>
  <si>
    <t>Total number of children aged 0-17 who entered formal kinship care, during the year: BOYS</t>
  </si>
  <si>
    <t>Total number of children aged 0-17 who entered formal kinship care, during the year: GIRLS</t>
  </si>
  <si>
    <t>Total number of children aged 0-2 who entered formal kinship care, during the year</t>
  </si>
  <si>
    <t>Total number of children with disabilities aged 0-17 who entered formal kinship care, during the year</t>
  </si>
  <si>
    <t xml:space="preserve"> Indicator 21: Number of children who entered other forms of formal family-based care during the year</t>
  </si>
  <si>
    <t>Total number of children aged 0-17 who entered other forms of formal family-based care, during the year: BOYS</t>
  </si>
  <si>
    <t>Total number of children aged 0-17 who entered other forms of formal family-based care, during the year: GIRLS</t>
  </si>
  <si>
    <t>Total number of children aged 0-2 who entered other forms of formal family-based care, during the year</t>
  </si>
  <si>
    <t>Total number of children with disabilities aged 0-17 who entered other forms of formal family-based care, during the year</t>
  </si>
  <si>
    <t>Indicator 22: Number of children who left formal family-based care during the year, by destination upon leaving care/death of child</t>
  </si>
  <si>
    <t>Total number of children aged 0-17 who left formal family-based care, during the year</t>
  </si>
  <si>
    <t>data not available for 2015-2021</t>
  </si>
  <si>
    <t>Total number of children aged 0-17 who left formal family-based care, during the year: BOYS</t>
  </si>
  <si>
    <t>Total number of children aged 0-17 who left formal family-based care, during the year: GIRLS</t>
  </si>
  <si>
    <t>Total number of children aged 0-2 who left formal family-based care, during the year</t>
  </si>
  <si>
    <t>Total number of children aged 0-17 who left formal family-based care, during the year: FAMILY REUNIFICATION</t>
  </si>
  <si>
    <t>Total number of children aged 0-17 who left formal family-based care, during the year: PLACED IN FORMAL RESIDENTIAL CARE</t>
  </si>
  <si>
    <t>Total number of children aged 0-17 who left formal family-based care, during the year: ADOPTED</t>
  </si>
  <si>
    <t>Total number of children aged 0-17 who left formal family-based care, during the year: STARTED INDEPENDENT LIFE</t>
  </si>
  <si>
    <t>Total number of children aged 0-17 who left formal family-based care, during the year: DETAH OF THE CHILD</t>
  </si>
  <si>
    <t>Total number of children aged 0-17 who left formal family-based care, during the year: OTHER REASONS</t>
  </si>
  <si>
    <t>Indicator 23: Proportion of children with disabilities who left formal family-based care during the year</t>
  </si>
  <si>
    <t>Total number of children with disabilities aged 0-17 who left all formal family-based care, during the year: BOYS</t>
  </si>
  <si>
    <t>data not available</t>
  </si>
  <si>
    <t>Total number of children with disabilities aged 0-17 who left all formal family-based care, during the year: GIRLS</t>
  </si>
  <si>
    <t>Total number of children with disabilities aged 0-2 who left all formal family-based care, during the year</t>
  </si>
  <si>
    <t>Indicator 24: Number of young people who left formal family-based care during the year</t>
  </si>
  <si>
    <t>Total number of young people aged 18-24 who left all formal family-based care, during the year: BOYS</t>
  </si>
  <si>
    <t>Total number of young people aged 18-24 who left all formal family-based care, during the year: GIRLS</t>
  </si>
  <si>
    <t>Total number of young people WITH DISABILITIES aged 18-24 who left all formal family-based care, during the year</t>
  </si>
  <si>
    <t>Indicator 25: Number of children who left foster care during the year, by destination upon leaving care/death of child</t>
  </si>
  <si>
    <t>Total number of children aged 0-17 who left formal foster care, during the year: BOYS</t>
  </si>
  <si>
    <t>Total number of children aged 0-17 who left formal foster care, during the year: GIRLS</t>
  </si>
  <si>
    <t>Total number of children aged 0-2 who left formal foster care, during the year</t>
  </si>
  <si>
    <t>Total number of children with disabilities aged 0-17 who left formal foster care, during the year</t>
  </si>
  <si>
    <t>Total number of children aged 0-17 who left formal foster care, during the year: FAMILY REUNIFICATION</t>
  </si>
  <si>
    <t>Total number of children aged 0-17 who left formal foster care, during the year: PALCED IN FORMAL KINSHIP OR OTHER FORMS</t>
  </si>
  <si>
    <t>Total number of children aged 0-17 who left formal foster care, during the year: PLACED IN FORMAL RESIDENTIAL CARE</t>
  </si>
  <si>
    <t>Total number of children aged 0-17 who left formal foster care, during the year: ADOPTED</t>
  </si>
  <si>
    <t>data not available for 2015-2021. Children given to family for adaptation (before adoption).</t>
  </si>
  <si>
    <t>Total number of children aged 0-17 who left formal foster care, during the year: STARTED INDEPENDENT LIFE</t>
  </si>
  <si>
    <t>Total number of children aged 0-17 who left formal foster care, during the year: DETAH OF THE CHILD</t>
  </si>
  <si>
    <t>Total number of children aged 0-17 who left formal foster care, during the year: OTHER REASONS</t>
  </si>
  <si>
    <t>Indicator 26: Number of children who left kinship care during the year, by destination upon leaving care/death of child</t>
  </si>
  <si>
    <t>Total number of children aged 0-17 who left formal kinship care, during the year: BOYS</t>
  </si>
  <si>
    <t>Total number of children aged 0-17 who left formal kinship care, during the year: GIRLS</t>
  </si>
  <si>
    <t>Total number of children aged 0-2 who left formal kinship care, during the year</t>
  </si>
  <si>
    <t>Total number of children with disabilities aged 0-17 who left formal kinship care, during the year</t>
  </si>
  <si>
    <t>Total number of children aged 0-17 who left formal kinship care, during the year: FAMILY REUNIFICATION</t>
  </si>
  <si>
    <t>Total number of children aged 0-17 who left formal kinship care, during the year: PALCED IN FORMAL FOSTER OR OTHER FORMS</t>
  </si>
  <si>
    <t>Total number of children aged 0-17 who left formal kinship care, during the year: PLACED IN FORMAL RESIDENTIAL CARE</t>
  </si>
  <si>
    <t>Total number of children aged 0-17 who left formal kinship care, during the year: ADOPTED</t>
  </si>
  <si>
    <t>Total number of children aged 0-17 who left formal kinship care, during the year: STARTED INDEPENDENT LIFE</t>
  </si>
  <si>
    <t>Total number of children aged 0-17 who left formal kinship care, during the year: DETAH OF THE CHILD</t>
  </si>
  <si>
    <t>Total number of children aged 0-17 who left formal kinship care, during the year: OTHER REASONS</t>
  </si>
  <si>
    <t>Indicator 27: Number of children who left other forms of family based care during the year, by destination upon leaving care/death of child</t>
  </si>
  <si>
    <t>Total number of children aged 0-17 who left other forms of family-based care, during the year</t>
  </si>
  <si>
    <t>Total number of children aged 0-17 who left other forms of family-based care, during the year: BOYS</t>
  </si>
  <si>
    <t>Total number of children aged 0-17 who left other forms of family-based care, during the year: GIRLS</t>
  </si>
  <si>
    <t>Total number of children aged 0-2 who left other forms of family-based care, during the year</t>
  </si>
  <si>
    <t>Total number of children with disabilities aged 0-17 who left other forms of family-based care, during the year</t>
  </si>
  <si>
    <t>Total number of children aged 0-17 who left other forms of family-based care, during the year: FAMILY REUNIFICATION</t>
  </si>
  <si>
    <t>Total number of children aged 0-17 who left other forms of family-based care, during the year: PALCED IN FORMAL FOSTER OR  KINSHIP</t>
  </si>
  <si>
    <t>Total number of children aged 0-17 who left other forms of family-based care, during the year: PLACED IN FORMAL RESIDENTIAL CARE</t>
  </si>
  <si>
    <t>Total number of children aged 0-17 who left other forms of family-based care, during the year: ADOPTED</t>
  </si>
  <si>
    <t>Total number of children aged 0-17 who left other forms of family-based care, during the year: STARTED INDEPENDENT LIFE</t>
  </si>
  <si>
    <t>Total number of children aged 0-17 who left other forms of family-based care, during the year: DETAH OF THE CHILD</t>
  </si>
  <si>
    <t>Total number of children aged 0-17 who left other forms of family-based care, during the year: OTHER REASONS</t>
  </si>
  <si>
    <t>Indicator 28: Proportion of children in formal family-based care of the total number of children in formal alternative care at the end of the year</t>
  </si>
  <si>
    <t>Indicator 29: Adoption rate of children during the year, by type of formal adoption (per 100,000)</t>
  </si>
  <si>
    <t>Total number of children aged 0-17 formally adopted - Domestic - during the year +Total number of children aged 0-17 formally adopted - Intercountry - during the year</t>
  </si>
  <si>
    <t>Total number of children aged 0-17 formally adopted - Domestic - during the year: BOYS +Total number of children aged 0-17 formally adopted - Intercountry - during the year: BOYS</t>
  </si>
  <si>
    <t>data not available for 2015-2019</t>
  </si>
  <si>
    <t>Total number of children aged 0-17 formally adopted - Domestic - during the year: GIRLS +Total number of children aged 0-17 formally adopted - Intercountry - during the year: GIRLS</t>
  </si>
  <si>
    <t>Total number of children aged 0-2 formally adopted - Domestic - during the year +Total number of children aged 0-2 formally adopted - Intercountry - during the year</t>
  </si>
  <si>
    <t>Domestic total</t>
  </si>
  <si>
    <t>of which Boys</t>
  </si>
  <si>
    <t xml:space="preserve">Total number of children aged 0-17 formally adopted - Domestic - during the year: BOYS </t>
  </si>
  <si>
    <t>data not available for 2015-2020</t>
  </si>
  <si>
    <t>of which Girls</t>
  </si>
  <si>
    <t xml:space="preserve">Total number of children aged 0-17 formally adopted - Domestic - during the year: GIRLS </t>
  </si>
  <si>
    <t>of which age</t>
  </si>
  <si>
    <t xml:space="preserve">Total number of children aged 0-2 formally adopted - Domestic - during the year </t>
  </si>
  <si>
    <t>Intercountry total</t>
  </si>
  <si>
    <t>real zero 2018 and 2021-2022</t>
  </si>
  <si>
    <t>Total number of children aged 0-17 formally adopted - Intercountry - during the year: BOYS</t>
  </si>
  <si>
    <t>data not available real zero 2018 and 2021-2023</t>
  </si>
  <si>
    <t>Total number of children aged 0-17 formally adopted - Intercountry - during the year: GIRLS</t>
  </si>
  <si>
    <t>data not available real zero 2018 and 2021-2022</t>
  </si>
  <si>
    <t>Total number of children aged 0-2 formally adopted - Intercountry - during the year</t>
  </si>
  <si>
    <t>Indicator 30: Proportion of children with disabilities who were formally adopted during the year</t>
  </si>
  <si>
    <t>Total number of children with disabilities aged 0-17 formally adopted - Domestic - during the year +Total number of children with disabilities aged 0-17 formally adopted - Intercountry - during the year</t>
  </si>
  <si>
    <t>Applicable only from 2022</t>
  </si>
  <si>
    <t>Total number of children with disabilities aged 0-17 formally adopted - Domestic - during the year: BOYS +Total number of children with disabilities aged 0-17 formally adopted - Intercountry - during the year: BOYS</t>
  </si>
  <si>
    <t>Total number of children with disabilities aged 0-17 formally adopted - Domestic - during the year: GIRLS +Total number of children with disabilities aged 0-17 formally adopted - Intercountry - during the year: GIRLS</t>
  </si>
  <si>
    <t>Total number of children with disabilities aged 0-2 formally adopted - Domestic - during the year +Total number of children with disabilities aged 0-2 formally adopted - Intercountry - during the year</t>
  </si>
  <si>
    <t>Total number of children with disabilities aged 0-17 formally adopted - Domestic - during the year</t>
  </si>
  <si>
    <t xml:space="preserve">Total number of children with disabilities aged 0-17 formally adopted - Domestic - during the year: BOYS </t>
  </si>
  <si>
    <t xml:space="preserve">Total number of children with disabilities aged 0-17 formally adopted - Domestic - during the year: GIRLS </t>
  </si>
  <si>
    <t xml:space="preserve">Total number of children with disabilities aged 0-2 formally adopted - Domestic - during the year </t>
  </si>
  <si>
    <t>Real zero 2018, 2021 and2022</t>
  </si>
  <si>
    <t>Total number of children with disabilities aged 0-17 formally adopted - Intercountry - during the year: BOYS</t>
  </si>
  <si>
    <t>Real zero 2018, 2021-2023 No cases of boys as intercountry adoption</t>
  </si>
  <si>
    <t>Total number of children with disabilities aged 0-17 formally adopted - Intercountry - during the year: GIRLS</t>
  </si>
  <si>
    <t>Not applicable data not available</t>
  </si>
  <si>
    <t>Total number of children with disabilities aged 0-2 formally adopted - Intercountry - during the year</t>
  </si>
  <si>
    <t>Indicator 31: Rate of child victims of crime registered by the police during the year (per 100,000)</t>
  </si>
  <si>
    <t xml:space="preserve">Not applicable 2015-2017. Data refer to those registered by the Ministry of Interior. In 2020: Аs a result of the increasing number of detected cases and registered crimes of smuggling of migrants (article 418-b) in which the victims are children under 18 (total 377 children). Partial data for 2018-2021. From 2022, a new system of registration (application) of crimes has been applied in the Ministry of interior. </t>
  </si>
  <si>
    <t>Total number of child victims of crime aged 0-17 registered by the police, during the year: BOYS</t>
  </si>
  <si>
    <t>Not applicable data not available until 2021</t>
  </si>
  <si>
    <t>Total number of child victims of crime aged 0-17 registered by the police, during the year: GIRLS</t>
  </si>
  <si>
    <t>Total number of child victims of crime aged 0-2 registered by the police, during the year</t>
  </si>
  <si>
    <t>Indicator 32: Rate of child witnesses  of crime registered by the police during the year (per 100,000)</t>
  </si>
  <si>
    <t>Total number of child witnesses of crime aged 0-17 registered by the police, during the year: BOYS</t>
  </si>
  <si>
    <t>Total number of child witnesses of crime aged 0-17 registered by the police, during the year: GIRLS</t>
  </si>
  <si>
    <t>Total number of child witnesses of crime aged 0-2 registered by the police, during the year</t>
  </si>
  <si>
    <t>Indicator 33: Rate of children in detention at the end of the year (per 100,000)</t>
  </si>
  <si>
    <t>Total Detention</t>
  </si>
  <si>
    <t>Total number of children in pre-sentence detention, at the end of the year + Total number of children aged 0-17 in post-sentence detention, at the end of the year</t>
  </si>
  <si>
    <t>Total number of children in pre-sentence detention, at the end of the year: BOYS + Total number of children  in post-sentence detention, at the end of the year: BOYS</t>
  </si>
  <si>
    <t>Total number of children  in pre-sentence detention, at the end of the year: GIRLS + Total number of children  in post-sentence detention, at the end of the year: GIRLS</t>
  </si>
  <si>
    <t xml:space="preserve">real zero </t>
  </si>
  <si>
    <t>14-17 years old</t>
  </si>
  <si>
    <t>Total number of children aged 14-17 in pre-sentence detention, at the end of the year + Total number of children aged 14-17 in post-sentence detention, at the end of the year</t>
  </si>
  <si>
    <t>Total population aged 14-17 years old on 31 December of the reference year * 100 000</t>
  </si>
  <si>
    <t>Pre-sentence detention total</t>
  </si>
  <si>
    <t xml:space="preserve">Total number of children  in pre-sentence detention, at the end of the year </t>
  </si>
  <si>
    <t xml:space="preserve">Total number of children  in pre-sentence detention, at the end of the year: BOYS </t>
  </si>
  <si>
    <t xml:space="preserve">Total number of children  in pre-sentence detention, at the end of the year: GIRLS </t>
  </si>
  <si>
    <t xml:space="preserve">Total number of children aged 14-17 in pre-sentence detention, at the end of the year </t>
  </si>
  <si>
    <t>Post-sentence detention total</t>
  </si>
  <si>
    <t xml:space="preserve"> Total number of children  in post-sentence detention, at the end of the year</t>
  </si>
  <si>
    <t xml:space="preserve"> Total number of children  in post-sentence detention, at the end of the year: BOYS</t>
  </si>
  <si>
    <t>Total number of children  in post-sentence detention, at the end of the year: GIRLS</t>
  </si>
  <si>
    <t xml:space="preserve"> Total number of children aged 14-17 years old in post-sentence detention, at the end of the year</t>
  </si>
  <si>
    <t>Indicator 34: Rate of children detained during the year (per 100,000)</t>
  </si>
  <si>
    <t>Total number of children  detained in pre-sentence detention, during the year + Total number of children  detained in post-sentence detention, during the year</t>
  </si>
  <si>
    <t>Total number of children  detained in pre-sentence detention, during the year: BOYS + Total number of children  detained in post-sentence detention, during the year: BOYS</t>
  </si>
  <si>
    <t>Total number of children  detained in pre-sentence detention, during the year: GIRLS + Total number of children  detained in post-sentence detention, during the year: GIRLS</t>
  </si>
  <si>
    <t>Total number of children aged 14-17 years old detained in pre-sentence detention, during the year + Total number of children aged 14-17 years old detained in post-sentence detention, during the year</t>
  </si>
  <si>
    <t>Average population aged 14-17 years old * 100 000</t>
  </si>
  <si>
    <t xml:space="preserve">Total number of children  detained in pre-sentence detention, during the year </t>
  </si>
  <si>
    <t xml:space="preserve">Total number of children  detained in pre-sentence detention, during the year: BOYS </t>
  </si>
  <si>
    <t xml:space="preserve">Total number of children  detained in pre-sentence detention, during the year: GIRLS </t>
  </si>
  <si>
    <t xml:space="preserve">Total number of children aged 14-17 years old detained in pre-sentence detention, during the year </t>
  </si>
  <si>
    <t xml:space="preserve"> Total number of children  detained in post-sentence detention, during the year</t>
  </si>
  <si>
    <t xml:space="preserve"> Total number of children  detained in post-sentence detention, during the year: BOYS</t>
  </si>
  <si>
    <t>Total number of children  detained in post-sentence detention, during the year: GIRLS</t>
  </si>
  <si>
    <t xml:space="preserve"> Total number of children aged 14-17 years old detained in post-sentence detention, during the year</t>
  </si>
  <si>
    <t xml:space="preserve">Indicator 36: Percentage of children sentenced to custodial sentences during the year </t>
  </si>
  <si>
    <t>Total number of children  sentenced to custodial sentences, during the year</t>
  </si>
  <si>
    <t>Total number of children aged 0-17 sentenced to custodial sentences, during the year + Total number of children aged 0-17 sentenced to alternative measures, during the year</t>
  </si>
  <si>
    <t>Not applicable until 2023</t>
  </si>
  <si>
    <t>Total number of children  sentenced to custodial sentences, during the year: BOYS</t>
  </si>
  <si>
    <t>Total number of children aged 0-17 sentenced to custodial sentences, during the year: BOYS + Total number of children aged 0-17 sentenced to alternative measures, during the year: BOYS</t>
  </si>
  <si>
    <t>Total number of children  sentenced to custodial sentences, during the year: GIRLS</t>
  </si>
  <si>
    <t>Total number of children aged 0-17 sentenced to custodial sentences, during the year: GIRLS + Total number of children aged 0-17 sentenced to alternative measures, during the year: GIRLS</t>
  </si>
  <si>
    <t>Not applicable</t>
  </si>
  <si>
    <t>Total number of children aged 14-17 years old sentenced to custodial sentences, during the year</t>
  </si>
  <si>
    <t>Total number of children aged 14-17 years old sentenced to custodial sentences, during the year + Total number of children aged 14-17 years old sentenced to alternative measures, during the year</t>
  </si>
  <si>
    <t>Indicator 37: Percentage of children sentenced with alternative measures during the year</t>
  </si>
  <si>
    <t>Total number of children  sentenced to alternative measures, during the year</t>
  </si>
  <si>
    <t>Total number of children  sentenced to alternative measures, during the year: BOYS</t>
  </si>
  <si>
    <t>Total number of children  sentenced to alternative measures, during the year: GIRLS</t>
  </si>
  <si>
    <t>Total number of children aged 14-17 years old sentenced to alternative measures, during the year</t>
  </si>
  <si>
    <t>Total number of children aged 14-17 years old sentenced to custodial sentences, during the year + Total number of children aged 14 years old sentenced to alternative measures, during the year</t>
  </si>
  <si>
    <t>Indicator 38: Number of children who brought or on whose behalf a complaint was brought to independent human rights mechanisms during the year</t>
  </si>
  <si>
    <t>Total number of children aged 0-17 who brought or on whose behalf a complaint was brought by an adult to independent human rights mechanisms, during the year: BOYS</t>
  </si>
  <si>
    <t>partial data</t>
  </si>
  <si>
    <t>Total number of children aged 0-17 who brought or on whose behalf a complaint was brought by an adult to independent human rights mechanisms, during the year: GIRLS</t>
  </si>
  <si>
    <t>Total number of children aged 0-2 who brought or on whose behalf a complaint was brought by an adult to independent human rights mechanisms, during the year</t>
  </si>
  <si>
    <t>Total number of children with disabilities aged 0-17 who brought or on whose behalf a complaint was brought by an adult to independent human rights mechanisms, during the year</t>
  </si>
  <si>
    <t>real zero (partial data)</t>
  </si>
  <si>
    <t>Indicator 39: Number of child victims of violence registered by child/social welfare authorities during the year</t>
  </si>
  <si>
    <t>Total number of child victims of violence aged 0-17 registered by child/social welfare authorities, during the year: BOYS</t>
  </si>
  <si>
    <t>Total number of child victims of violence aged 0-17 registered by child/social welfare authorities, during the year: GIRLS</t>
  </si>
  <si>
    <t>Total number of child victims of violence aged 0-2 registered by child/social welfare authorities, during the year</t>
  </si>
  <si>
    <t xml:space="preserve">Total number of child WITH DISABILITY victims of violence aged 0-17 registered by child/social welfare authorities, during the year: </t>
  </si>
  <si>
    <t>Indicator 40: Number of child victims of violence registered by healthcare  authorities during the year</t>
  </si>
  <si>
    <t>Total number of child victims of violence aged 0-17 registered by healthcare authorities, during the year: BOYS</t>
  </si>
  <si>
    <t>Total number of child victims of violence aged 0-17 registered by healthcare authorities, during the year: GIRLS</t>
  </si>
  <si>
    <t>Total number of child victims of violence aged 0-2 registered by healthcare authorities, during the year</t>
  </si>
  <si>
    <t xml:space="preserve">Total number of child WITH DISABILITY victims of violence aged 0-17 registered by healthcare authorities, during the year: </t>
  </si>
  <si>
    <t>Indicator 41: Number of child victims of violence registered by education  authorities during the year</t>
  </si>
  <si>
    <t>Total number of child victims of violence aged 0-17 registered by education authorities, during the year: BOYS</t>
  </si>
  <si>
    <t>Total number of child victims of violence aged 0-17 registered by education authorities, during the year: GIRLS</t>
  </si>
  <si>
    <t>Total number of child victims of violence aged 0-2 registered by education authorities, during the year</t>
  </si>
  <si>
    <t xml:space="preserve">Total number of child WITH DISABILITY victims of violence aged 0-17 registered by education authorities, during the year: </t>
  </si>
  <si>
    <t>Indicator 51: Number of children with disabilities in education.</t>
  </si>
  <si>
    <t>Number of children with disabilities in education: BOYS</t>
  </si>
  <si>
    <t>Number of children with disabilities in education: GIRLS</t>
  </si>
  <si>
    <t>Number of children with disabilities in education: ORDINARY SCHOOL</t>
  </si>
  <si>
    <t>of which in boarding school</t>
  </si>
  <si>
    <t>Number of children with disabilities in education: ORDINARY SCHOOL OF WHICH BOARDING SCHOOL</t>
  </si>
  <si>
    <t>Number of children with disabilities in education: SPECIAL SCHOOL</t>
  </si>
  <si>
    <t>Number of children with disabilities in education: SPECIAL SCHOOL OF WHICH BOARDING SCHOOL</t>
  </si>
  <si>
    <t>Number of children with disabilities in education: HOME SCHOOLING</t>
  </si>
  <si>
    <t>Number of children with disabilities in education: ISCED 0</t>
  </si>
  <si>
    <t>Number of children with disabilities in education: ISCED 1</t>
  </si>
  <si>
    <t>Number of children with disabilities in education: ISCED 2</t>
  </si>
  <si>
    <t>Number of children with disabilities in education: ISCED 3</t>
  </si>
  <si>
    <t>Indicator 52: Proportion of children registered as with disabilities at the end of the year.</t>
  </si>
  <si>
    <t>Total number of registered as children aged 0-17 with disabilities (at the end of the year)</t>
  </si>
  <si>
    <t>Indicator 53: Proportion of children newly registered as with disabilities (during the year)</t>
  </si>
  <si>
    <t>SUB-DOMAIN : Children in Alternative Care</t>
  </si>
  <si>
    <t>Indicator</t>
  </si>
  <si>
    <t>FORMAL RESIDENTIAL CARE</t>
  </si>
  <si>
    <t>FORMAL FAMILY-BASED CARE</t>
  </si>
  <si>
    <t xml:space="preserve">ADOPTION OF CHILDREN </t>
  </si>
  <si>
    <t>SUB-DOMAIN: JUSTICE FOR CHILDREN</t>
  </si>
  <si>
    <t xml:space="preserve"> CHILD VICTIMS AND WITNESSES OF CRIME</t>
  </si>
  <si>
    <t>DIVERSION; SENTENCING AND DETENTION OF CHILDREN</t>
  </si>
  <si>
    <t>ACCESS TO INDEPENDENT HUMAN RIGHTS MECHANISMS</t>
  </si>
  <si>
    <t>SUB-DOMAIN : VIOLENCE AGAINST CHILDREN</t>
  </si>
  <si>
    <t>CHILDREN WITH DISABILITIES: HEALTH</t>
  </si>
  <si>
    <t>CHILDREN WITH DISABILITIES: EDUCATION</t>
  </si>
  <si>
    <t>SUB-DOMAIN :  CHILDREN IN ALTERNATIVE CARE</t>
  </si>
  <si>
    <t>SUB-DOMAIN : JUSTICE FOR CHILDREN</t>
  </si>
  <si>
    <t xml:space="preserve">SUB-DOMAIN: VIOLENCE AGAINST CHILDREN </t>
  </si>
  <si>
    <t>Estimated population at 31.12.2024 (01.01.2025)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</si>
</sst>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 #,##0.00_-;\-* #,##0.00_-;_-* &quot;-&quot;??_-;_-@_-"/>
    <numFmt numFmtId="165" formatCode="General_)"/>
    <numFmt numFmtId="166" formatCode="#,##0_ ;\-#,##0\ "/>
    <numFmt numFmtId="167" formatCode="_-* #,##0_-;\-* #,##0_-;_-* &quot;-&quot;??_-;_-@_-"/>
    <numFmt numFmtId="168" formatCode="#,##0.0"/>
    <numFmt numFmtId="169" formatCode="_-* #,##0.0_-;\-* #,##0.0_-;_-* &quot;-&quot;??_-;_-@_-"/>
    <numFmt numFmtId="170" formatCode="0.0"/>
  </numFmts>
  <fonts count="80"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Times New Roman"/>
      <family val="1"/>
    </font>
    <font>
      <b/>
      <sz val="14"/>
      <name val="Arial"/>
      <family val="2"/>
    </font>
    <font>
      <sz val="12"/>
      <name val="Arial"/>
      <family val="2"/>
    </font>
    <font>
      <b/>
      <sz val="16"/>
      <name val="Arial"/>
      <family val="2"/>
    </font>
    <font>
      <b/>
      <sz val="12"/>
      <name val="Arial"/>
      <family val="2"/>
    </font>
    <font>
      <sz val="11"/>
      <name val="Arial"/>
      <family val="2"/>
    </font>
    <font>
      <b/>
      <sz val="10"/>
      <name val="Arial"/>
      <family val="2"/>
    </font>
    <font>
      <sz val="11"/>
      <color indexed="8"/>
      <name val="Calibri"/>
      <family val="2"/>
    </font>
    <font>
      <b/>
      <sz val="14"/>
      <color indexed="8"/>
      <name val="Arial"/>
      <family val="2"/>
    </font>
    <font>
      <sz val="11"/>
      <color indexed="8"/>
      <name val="Arial"/>
      <family val="2"/>
    </font>
    <font>
      <sz val="12"/>
      <color indexed="8"/>
      <name val="Arial"/>
      <family val="2"/>
    </font>
    <font>
      <sz val="12"/>
      <color theme="1"/>
      <name val="Calibri"/>
      <family val="2"/>
      <scheme val="minor"/>
    </font>
    <font>
      <b/>
      <i/>
      <sz val="12"/>
      <name val="Arial"/>
      <family val="2"/>
    </font>
    <font>
      <b/>
      <sz val="16"/>
      <color indexed="36"/>
      <name val="Arial"/>
      <family val="2"/>
    </font>
    <font>
      <b/>
      <sz val="14"/>
      <color indexed="30"/>
      <name val="Arial"/>
      <family val="2"/>
    </font>
    <font>
      <b/>
      <sz val="11"/>
      <name val="Arial"/>
      <family val="2"/>
    </font>
    <font>
      <u/>
      <sz val="7.2"/>
      <color theme="10"/>
      <name val="Arial"/>
      <family val="2"/>
    </font>
    <font>
      <u/>
      <sz val="12"/>
      <color theme="10"/>
      <name val="Arial"/>
      <family val="2"/>
    </font>
    <font>
      <b/>
      <sz val="16"/>
      <color rgb="FF0070C0"/>
      <name val="Arial"/>
      <family val="2"/>
    </font>
    <font>
      <sz val="11"/>
      <color theme="1"/>
      <name val="Calibri"/>
      <family val="2"/>
      <charset val="186"/>
      <scheme val="minor"/>
    </font>
    <font>
      <u/>
      <sz val="11"/>
      <color theme="10"/>
      <name val="Calibri"/>
      <family val="2"/>
      <charset val="186"/>
      <scheme val="minor"/>
    </font>
    <font>
      <sz val="12"/>
      <color theme="1"/>
      <name val="Times New Roman"/>
      <family val="2"/>
    </font>
    <font>
      <b/>
      <sz val="10"/>
      <color rgb="FFFF0000"/>
      <name val="Arial"/>
      <family val="2"/>
    </font>
    <font>
      <b/>
      <sz val="20"/>
      <color indexed="8"/>
      <name val="Arial"/>
      <family val="2"/>
    </font>
    <font>
      <sz val="20"/>
      <color indexed="8"/>
      <name val="Arial"/>
      <family val="2"/>
    </font>
    <font>
      <b/>
      <i/>
      <u/>
      <sz val="20"/>
      <color indexed="8"/>
      <name val="Arial"/>
      <family val="2"/>
    </font>
    <font>
      <i/>
      <sz val="12"/>
      <name val="Arial"/>
      <family val="2"/>
    </font>
    <font>
      <b/>
      <u/>
      <sz val="12"/>
      <color theme="1"/>
      <name val="Arial"/>
      <family val="2"/>
    </font>
    <font>
      <b/>
      <u/>
      <sz val="12"/>
      <color rgb="FF0070C0"/>
      <name val="Arial"/>
      <family val="2"/>
    </font>
    <font>
      <sz val="12"/>
      <color theme="1"/>
      <name val="Arial"/>
      <family val="2"/>
    </font>
    <font>
      <u/>
      <sz val="12"/>
      <name val="Arial"/>
      <family val="2"/>
    </font>
    <font>
      <b/>
      <sz val="14"/>
      <color theme="1"/>
      <name val="Arial"/>
      <family val="2"/>
    </font>
    <font>
      <b/>
      <sz val="11"/>
      <color rgb="FF0070C0"/>
      <name val="Arial"/>
      <family val="2"/>
    </font>
    <font>
      <b/>
      <sz val="12"/>
      <color rgb="FF0070C0"/>
      <name val="Arial"/>
      <family val="2"/>
    </font>
    <font>
      <b/>
      <u/>
      <sz val="18"/>
      <name val="Arial"/>
      <family val="2"/>
    </font>
    <font>
      <b/>
      <sz val="11"/>
      <color rgb="FFFF0000"/>
      <name val="Arial"/>
      <family val="2"/>
    </font>
    <font>
      <b/>
      <sz val="13"/>
      <name val="Arial"/>
      <family val="2"/>
    </font>
    <font>
      <b/>
      <sz val="18"/>
      <name val="Arial"/>
      <family val="2"/>
    </font>
    <font>
      <b/>
      <u/>
      <sz val="16"/>
      <color theme="1"/>
      <name val="Arial"/>
      <family val="2"/>
    </font>
    <font>
      <b/>
      <u/>
      <sz val="14"/>
      <name val="Arial"/>
      <family val="2"/>
    </font>
    <font>
      <b/>
      <sz val="20"/>
      <color theme="0"/>
      <name val="Arial"/>
      <family val="2"/>
    </font>
    <font>
      <b/>
      <sz val="9"/>
      <name val="Arial"/>
      <family val="2"/>
    </font>
    <font>
      <sz val="12"/>
      <color rgb="FFFF0000"/>
      <name val="Arial"/>
      <family val="2"/>
    </font>
    <font>
      <b/>
      <u/>
      <sz val="16"/>
      <name val="Arial"/>
      <family val="2"/>
    </font>
    <font>
      <sz val="12"/>
      <color rgb="FF0070C0"/>
      <name val="Arial"/>
      <family val="2"/>
    </font>
    <font>
      <sz val="12"/>
      <color rgb="FF00B050"/>
      <name val="Arial"/>
      <family val="2"/>
    </font>
    <font>
      <sz val="10"/>
      <name val="Arial"/>
      <family val="2"/>
      <charset val="1"/>
    </font>
    <font>
      <u/>
      <sz val="7.2"/>
      <color rgb="FF0000FF"/>
      <name val="Arial"/>
      <family val="2"/>
      <charset val="1"/>
    </font>
    <font>
      <b/>
      <sz val="12"/>
      <color rgb="FFFF0000"/>
      <name val="Arial"/>
      <family val="2"/>
    </font>
    <font>
      <sz val="10"/>
      <color theme="1"/>
      <name val="Arial"/>
      <family val="2"/>
    </font>
    <font>
      <sz val="12"/>
      <color theme="0" tint="-0.14999847407452621"/>
      <name val="Arial"/>
      <family val="2"/>
    </font>
    <font>
      <sz val="14"/>
      <color theme="1"/>
      <name val="Arial"/>
      <family val="2"/>
    </font>
    <font>
      <b/>
      <sz val="12"/>
      <color theme="1"/>
      <name val="Arial"/>
      <family val="2"/>
    </font>
    <font>
      <b/>
      <sz val="10"/>
      <color theme="1"/>
      <name val="Arial"/>
      <family val="2"/>
    </font>
    <font>
      <sz val="10"/>
      <color rgb="FF00B050"/>
      <name val="Arial"/>
      <family val="2"/>
    </font>
    <font>
      <i/>
      <sz val="10"/>
      <color theme="1"/>
      <name val="Arial"/>
      <family val="2"/>
    </font>
    <font>
      <sz val="20"/>
      <color theme="1"/>
      <name val="Arial"/>
      <family val="2"/>
    </font>
    <font>
      <sz val="11"/>
      <color theme="1"/>
      <name val="Arial"/>
      <family val="2"/>
    </font>
    <font>
      <b/>
      <sz val="20"/>
      <color theme="1"/>
      <name val="Arial"/>
      <family val="2"/>
    </font>
    <font>
      <b/>
      <sz val="20"/>
      <color rgb="FFC00000"/>
      <name val="Arial"/>
      <family val="2"/>
    </font>
    <font>
      <b/>
      <sz val="11"/>
      <color theme="1"/>
      <name val="Arial"/>
      <family val="2"/>
    </font>
    <font>
      <b/>
      <sz val="11"/>
      <name val="Calibri"/>
      <family val="2"/>
    </font>
    <font>
      <sz val="11"/>
      <name val="Calibri"/>
      <family val="2"/>
    </font>
    <font>
      <sz val="12"/>
      <color rgb="FF000000"/>
      <name val="Calibri"/>
      <family val="2"/>
    </font>
    <font>
      <b/>
      <sz val="12"/>
      <color rgb="FFC00000"/>
      <name val="Arial"/>
      <family val="2"/>
    </font>
    <font>
      <b/>
      <sz val="11"/>
      <color rgb="FFC00000"/>
      <name val="Arial"/>
      <family val="2"/>
    </font>
    <font>
      <sz val="8"/>
      <name val="Arial"/>
      <family val="2"/>
    </font>
    <font>
      <sz val="12"/>
      <color rgb="FFC00000"/>
      <name val="Arial"/>
      <family val="2"/>
    </font>
  </fonts>
  <fills count="20">
    <fill>
      <patternFill patternType="none"/>
    </fill>
    <fill>
      <patternFill patternType="gray125"/>
    </fill>
    <fill>
      <patternFill patternType="solid">
        <fgColor theme="0" tint="-0.14999847407452621"/>
        <bgColor indexed="64"/>
      </patternFill>
    </fill>
    <fill>
      <patternFill patternType="solid">
        <fgColor indexed="22"/>
        <bgColor indexed="31"/>
      </patternFill>
    </fill>
    <fill>
      <patternFill patternType="solid">
        <fgColor theme="0"/>
        <bgColor indexed="64"/>
      </patternFill>
    </fill>
    <fill>
      <patternFill patternType="solid">
        <fgColor theme="3" tint="0.79998168889431442"/>
        <bgColor indexed="64"/>
      </patternFill>
    </fill>
    <fill>
      <patternFill patternType="solid">
        <fgColor rgb="FF00B0F0"/>
        <bgColor indexed="64"/>
      </patternFill>
    </fill>
    <fill>
      <patternFill patternType="solid">
        <fgColor rgb="FFFF0000"/>
        <bgColor indexed="64"/>
      </patternFill>
    </fill>
    <fill>
      <patternFill patternType="solid">
        <fgColor rgb="FFFFFF00"/>
        <bgColor indexed="64"/>
      </patternFill>
    </fill>
    <fill>
      <patternFill patternType="solid">
        <fgColor rgb="FFDEEAF6"/>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002060"/>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0" tint="-0.14996795556505021"/>
        <bgColor indexed="64"/>
      </patternFill>
    </fill>
  </fills>
  <borders count="97">
    <border>
      <left/>
      <right/>
      <top/>
      <bottom/>
      <diagonal/>
    </border>
    <border>
      <left style="medium">
        <color indexed="64"/>
      </left>
      <right style="dotted">
        <color auto="1"/>
      </right>
      <top style="medium">
        <color indexed="64"/>
      </top>
      <bottom style="medium">
        <color indexed="64"/>
      </bottom>
      <diagonal/>
    </border>
    <border>
      <left style="dotted">
        <color auto="1"/>
      </left>
      <right style="dotted">
        <color auto="1"/>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auto="1"/>
      </left>
      <right style="dotted">
        <color auto="1"/>
      </right>
      <top/>
      <bottom style="dotted">
        <color auto="1"/>
      </bottom>
      <diagonal/>
    </border>
    <border>
      <left style="dotted">
        <color auto="1"/>
      </left>
      <right style="dotted">
        <color auto="1"/>
      </right>
      <top style="dotted">
        <color auto="1"/>
      </top>
      <bottom/>
      <diagonal/>
    </border>
    <border>
      <left style="dotted">
        <color auto="1"/>
      </left>
      <right style="dotted">
        <color auto="1"/>
      </right>
      <top/>
      <bottom style="dotted">
        <color auto="1"/>
      </bottom>
      <diagonal/>
    </border>
    <border>
      <left style="medium">
        <color auto="1"/>
      </left>
      <right style="dotted">
        <color auto="1"/>
      </right>
      <top style="dotted">
        <color auto="1"/>
      </top>
      <bottom style="dotted">
        <color auto="1"/>
      </bottom>
      <diagonal/>
    </border>
    <border>
      <left style="dotted">
        <color auto="1"/>
      </left>
      <right style="dotted">
        <color auto="1"/>
      </right>
      <top style="dotted">
        <color auto="1"/>
      </top>
      <bottom style="dotted">
        <color auto="1"/>
      </bottom>
      <diagonal/>
    </border>
    <border>
      <left style="medium">
        <color auto="1"/>
      </left>
      <right style="dotted">
        <color auto="1"/>
      </right>
      <top style="dotted">
        <color auto="1"/>
      </top>
      <bottom/>
      <diagonal/>
    </border>
    <border>
      <left style="medium">
        <color auto="1"/>
      </left>
      <right style="dotted">
        <color auto="1"/>
      </right>
      <top/>
      <bottom/>
      <diagonal/>
    </border>
    <border>
      <left style="dotted">
        <color auto="1"/>
      </left>
      <right style="dotted">
        <color auto="1"/>
      </right>
      <top/>
      <bottom/>
      <diagonal/>
    </border>
    <border>
      <left style="medium">
        <color indexed="64"/>
      </left>
      <right style="medium">
        <color indexed="64"/>
      </right>
      <top style="medium">
        <color indexed="64"/>
      </top>
      <bottom style="medium">
        <color indexed="64"/>
      </bottom>
      <diagonal/>
    </border>
    <border>
      <left style="dotted">
        <color auto="1"/>
      </left>
      <right/>
      <top style="dotted">
        <color auto="1"/>
      </top>
      <bottom/>
      <diagonal/>
    </border>
    <border>
      <left style="dotted">
        <color auto="1"/>
      </left>
      <right/>
      <top style="dotted">
        <color auto="1"/>
      </top>
      <bottom style="dotted">
        <color auto="1"/>
      </bottom>
      <diagonal/>
    </border>
    <border>
      <left style="medium">
        <color indexed="64"/>
      </left>
      <right style="medium">
        <color indexed="64"/>
      </right>
      <top/>
      <bottom/>
      <diagonal/>
    </border>
    <border>
      <left style="medium">
        <color indexed="64"/>
      </left>
      <right style="medium">
        <color indexed="64"/>
      </right>
      <top style="dotted">
        <color auto="1"/>
      </top>
      <bottom/>
      <diagonal/>
    </border>
    <border>
      <left style="medium">
        <color indexed="64"/>
      </left>
      <right style="medium">
        <color indexed="64"/>
      </right>
      <top style="dotted">
        <color auto="1"/>
      </top>
      <bottom style="dotted">
        <color auto="1"/>
      </bottom>
      <diagonal/>
    </border>
    <border>
      <left style="dotted">
        <color auto="1"/>
      </left>
      <right/>
      <top/>
      <bottom style="dotted">
        <color auto="1"/>
      </bottom>
      <diagonal/>
    </border>
    <border>
      <left style="dotted">
        <color auto="1"/>
      </left>
      <right/>
      <top/>
      <bottom/>
      <diagonal/>
    </border>
    <border>
      <left style="medium">
        <color indexed="64"/>
      </left>
      <right style="medium">
        <color indexed="64"/>
      </right>
      <top/>
      <bottom style="dotted">
        <color indexed="64"/>
      </bottom>
      <diagonal/>
    </border>
    <border>
      <left/>
      <right/>
      <top style="dotted">
        <color indexed="64"/>
      </top>
      <bottom style="dotted">
        <color indexed="64"/>
      </bottom>
      <diagonal/>
    </border>
    <border>
      <left/>
      <right/>
      <top style="dotted">
        <color auto="1"/>
      </top>
      <bottom/>
      <diagonal/>
    </border>
    <border>
      <left/>
      <right/>
      <top/>
      <bottom style="dotted">
        <color indexed="64"/>
      </bottom>
      <diagonal/>
    </border>
    <border>
      <left style="medium">
        <color auto="1"/>
      </left>
      <right/>
      <top/>
      <bottom style="dotted">
        <color auto="1"/>
      </bottom>
      <diagonal/>
    </border>
    <border>
      <left style="medium">
        <color auto="1"/>
      </left>
      <right/>
      <top style="dotted">
        <color auto="1"/>
      </top>
      <bottom style="dotted">
        <color auto="1"/>
      </bottom>
      <diagonal/>
    </border>
    <border>
      <left style="medium">
        <color auto="1"/>
      </left>
      <right/>
      <top style="dotted">
        <color auto="1"/>
      </top>
      <bottom/>
      <diagonal/>
    </border>
    <border>
      <left style="medium">
        <color auto="1"/>
      </left>
      <right/>
      <top/>
      <bottom/>
      <diagonal/>
    </border>
    <border>
      <left style="medium">
        <color auto="1"/>
      </left>
      <right style="medium">
        <color auto="1"/>
      </right>
      <top style="medium">
        <color auto="1"/>
      </top>
      <bottom/>
      <diagonal/>
    </border>
    <border>
      <left style="thin">
        <color auto="1"/>
      </left>
      <right style="medium">
        <color auto="1"/>
      </right>
      <top style="medium">
        <color auto="1"/>
      </top>
      <bottom style="medium">
        <color auto="1"/>
      </bottom>
      <diagonal/>
    </border>
    <border>
      <left style="thin">
        <color auto="1"/>
      </left>
      <right style="medium">
        <color auto="1"/>
      </right>
      <top style="medium">
        <color auto="1"/>
      </top>
      <bottom/>
      <diagonal/>
    </border>
    <border>
      <left style="medium">
        <color indexed="64"/>
      </left>
      <right style="medium">
        <color indexed="64"/>
      </right>
      <top/>
      <bottom style="medium">
        <color indexed="64"/>
      </bottom>
      <diagonal/>
    </border>
    <border>
      <left style="dotted">
        <color auto="1"/>
      </left>
      <right style="dotted">
        <color auto="1"/>
      </right>
      <top style="dotted">
        <color auto="1"/>
      </top>
      <bottom style="medium">
        <color auto="1"/>
      </bottom>
      <diagonal/>
    </border>
    <border>
      <left style="medium">
        <color auto="1"/>
      </left>
      <right style="thin">
        <color auto="1"/>
      </right>
      <top style="medium">
        <color auto="1"/>
      </top>
      <bottom style="medium">
        <color auto="1"/>
      </bottom>
      <diagonal/>
    </border>
    <border>
      <left style="medium">
        <color indexed="64"/>
      </left>
      <right/>
      <top style="medium">
        <color indexed="64"/>
      </top>
      <bottom style="medium">
        <color indexed="64"/>
      </bottom>
      <diagonal/>
    </border>
    <border>
      <left style="dotted">
        <color auto="1"/>
      </left>
      <right/>
      <top style="dotted">
        <color auto="1"/>
      </top>
      <bottom style="medium">
        <color indexed="64"/>
      </bottom>
      <diagonal/>
    </border>
    <border>
      <left style="medium">
        <color auto="1"/>
      </left>
      <right style="thin">
        <color auto="1"/>
      </right>
      <top style="medium">
        <color auto="1"/>
      </top>
      <bottom/>
      <diagonal/>
    </border>
    <border>
      <left/>
      <right style="medium">
        <color indexed="64"/>
      </right>
      <top/>
      <bottom style="medium">
        <color indexed="64"/>
      </bottom>
      <diagonal/>
    </border>
    <border>
      <left style="medium">
        <color auto="1"/>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diagonal/>
    </border>
    <border>
      <left style="medium">
        <color indexed="64"/>
      </left>
      <right/>
      <top/>
      <bottom style="medium">
        <color indexed="64"/>
      </bottom>
      <diagonal/>
    </border>
    <border>
      <left/>
      <right style="medium">
        <color indexed="64"/>
      </right>
      <top style="medium">
        <color indexed="64"/>
      </top>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style="thin">
        <color auto="1"/>
      </left>
      <right/>
      <top style="medium">
        <color auto="1"/>
      </top>
      <bottom/>
      <diagonal/>
    </border>
    <border>
      <left style="thin">
        <color indexed="64"/>
      </left>
      <right/>
      <top/>
      <bottom/>
      <diagonal/>
    </border>
    <border>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style="thin">
        <color auto="1"/>
      </right>
      <top style="medium">
        <color auto="1"/>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diagonal/>
    </border>
    <border>
      <left style="medium">
        <color indexed="64"/>
      </left>
      <right style="medium">
        <color indexed="64"/>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top style="dotted">
        <color auto="1"/>
      </top>
      <bottom style="medium">
        <color indexed="64"/>
      </bottom>
      <diagonal/>
    </border>
    <border>
      <left style="dotted">
        <color auto="1"/>
      </left>
      <right style="thin">
        <color indexed="64"/>
      </right>
      <top style="dotted">
        <color auto="1"/>
      </top>
      <bottom style="dotted">
        <color auto="1"/>
      </bottom>
      <diagonal/>
    </border>
    <border>
      <left style="medium">
        <color indexed="64"/>
      </left>
      <right style="medium">
        <color indexed="64"/>
      </right>
      <top style="dotted">
        <color auto="1"/>
      </top>
      <bottom style="medium">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auto="1"/>
      </left>
      <right style="medium">
        <color auto="1"/>
      </right>
      <top style="thin">
        <color auto="1"/>
      </top>
      <bottom style="thin">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thin">
        <color auto="1"/>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indexed="63"/>
      </left>
      <right style="thin">
        <color indexed="63"/>
      </right>
      <top/>
      <bottom style="thin">
        <color indexed="63"/>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auto="1"/>
      </left>
      <right style="thin">
        <color auto="1"/>
      </right>
      <top/>
      <bottom style="thin">
        <color auto="1"/>
      </bottom>
      <diagonal/>
    </border>
  </borders>
  <cellStyleXfs count="233">
    <xf numFmtId="0" fontId="0" fillId="0" borderId="0"/>
    <xf numFmtId="0" fontId="11" fillId="0" borderId="0"/>
    <xf numFmtId="0" fontId="19" fillId="0" borderId="0"/>
    <xf numFmtId="0" fontId="28" fillId="0" borderId="0" applyNumberFormat="0" applyFill="0" applyBorder="0" applyAlignment="0" applyProtection="0">
      <alignment vertical="top"/>
      <protection locked="0"/>
    </xf>
    <xf numFmtId="0" fontId="10" fillId="0" borderId="0"/>
    <xf numFmtId="0" fontId="11" fillId="0" borderId="0"/>
    <xf numFmtId="0" fontId="23" fillId="0" borderId="0"/>
    <xf numFmtId="0" fontId="31" fillId="0" borderId="0"/>
    <xf numFmtId="0" fontId="32" fillId="0" borderId="0" applyNumberFormat="0" applyFill="0" applyBorder="0" applyAlignment="0" applyProtection="0"/>
    <xf numFmtId="0" fontId="11" fillId="0" borderId="0"/>
    <xf numFmtId="0" fontId="33" fillId="0" borderId="0"/>
    <xf numFmtId="164" fontId="11" fillId="0" borderId="0" applyFont="0" applyFill="0" applyBorder="0" applyAlignment="0" applyProtection="0"/>
    <xf numFmtId="9" fontId="11" fillId="0" borderId="0" applyFont="0" applyFill="0" applyBorder="0" applyAlignment="0" applyProtection="0"/>
    <xf numFmtId="0" fontId="9" fillId="0" borderId="0"/>
    <xf numFmtId="164" fontId="9" fillId="0" borderId="0" applyFont="0" applyFill="0" applyBorder="0" applyAlignment="0" applyProtection="0"/>
    <xf numFmtId="0" fontId="8" fillId="0" borderId="0"/>
    <xf numFmtId="0" fontId="7" fillId="0" borderId="0"/>
    <xf numFmtId="43" fontId="11" fillId="0" borderId="0" applyFont="0" applyFill="0" applyBorder="0" applyAlignment="0" applyProtection="0"/>
    <xf numFmtId="43" fontId="11" fillId="0" borderId="0" applyFont="0" applyFill="0" applyBorder="0" applyAlignment="0" applyProtection="0"/>
    <xf numFmtId="164" fontId="7" fillId="0" borderId="0" applyFont="0" applyFill="0" applyBorder="0" applyAlignment="0" applyProtection="0"/>
    <xf numFmtId="164" fontId="11" fillId="0" borderId="0" applyFont="0" applyFill="0" applyBorder="0" applyAlignment="0" applyProtection="0"/>
    <xf numFmtId="9" fontId="7" fillId="0" borderId="0" applyFont="0" applyFill="0" applyBorder="0" applyAlignment="0" applyProtection="0"/>
    <xf numFmtId="0" fontId="6" fillId="0" borderId="0"/>
    <xf numFmtId="164" fontId="6"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0" fontId="58" fillId="0" borderId="0"/>
    <xf numFmtId="0" fontId="59" fillId="0" borderId="0" applyBorder="0" applyProtection="0"/>
    <xf numFmtId="0" fontId="4" fillId="0" borderId="0"/>
    <xf numFmtId="0" fontId="4" fillId="0" borderId="0"/>
    <xf numFmtId="164"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cellStyleXfs>
  <cellXfs count="532">
    <xf numFmtId="0" fontId="0" fillId="0" borderId="0" xfId="0"/>
    <xf numFmtId="0" fontId="12" fillId="0" borderId="0" xfId="0" applyFont="1"/>
    <xf numFmtId="0" fontId="14" fillId="0" borderId="0" xfId="0" applyFont="1" applyAlignment="1">
      <alignment horizontal="center" vertical="top" wrapText="1"/>
    </xf>
    <xf numFmtId="1" fontId="14" fillId="0" borderId="0" xfId="0" applyNumberFormat="1" applyFont="1" applyAlignment="1">
      <alignment horizontal="left" vertical="top"/>
    </xf>
    <xf numFmtId="1" fontId="15" fillId="0" borderId="0" xfId="0" applyNumberFormat="1" applyFont="1" applyAlignment="1">
      <alignment horizontal="left" vertical="top"/>
    </xf>
    <xf numFmtId="1" fontId="16" fillId="2" borderId="1" xfId="0" applyNumberFormat="1" applyFont="1" applyFill="1" applyBorder="1" applyAlignment="1">
      <alignment horizontal="left" vertical="top"/>
    </xf>
    <xf numFmtId="0" fontId="17" fillId="0" borderId="0" xfId="0" applyFont="1"/>
    <xf numFmtId="0" fontId="18" fillId="0" borderId="0" xfId="0" applyFont="1"/>
    <xf numFmtId="0" fontId="21" fillId="0" borderId="0" xfId="2" applyFont="1"/>
    <xf numFmtId="0" fontId="22" fillId="0" borderId="0" xfId="2" applyFont="1"/>
    <xf numFmtId="3" fontId="14" fillId="0" borderId="9" xfId="0" applyNumberFormat="1" applyFont="1" applyBorder="1" applyProtection="1">
      <protection locked="0"/>
    </xf>
    <xf numFmtId="1" fontId="16" fillId="2" borderId="13" xfId="0" applyNumberFormat="1" applyFont="1" applyFill="1" applyBorder="1" applyAlignment="1">
      <alignment horizontal="center" vertical="center" wrapText="1"/>
    </xf>
    <xf numFmtId="1" fontId="24" fillId="0" borderId="0" xfId="0" applyNumberFormat="1" applyFont="1" applyAlignment="1">
      <alignment horizontal="left" vertical="top" wrapText="1"/>
    </xf>
    <xf numFmtId="0" fontId="14" fillId="0" borderId="9" xfId="0" applyFont="1" applyBorder="1" applyProtection="1">
      <protection locked="0"/>
    </xf>
    <xf numFmtId="0" fontId="14" fillId="2" borderId="22" xfId="0" applyFont="1" applyFill="1" applyBorder="1" applyProtection="1">
      <protection locked="0"/>
    </xf>
    <xf numFmtId="0" fontId="16" fillId="2" borderId="24" xfId="0" applyFont="1" applyFill="1" applyBorder="1" applyProtection="1">
      <protection locked="0"/>
    </xf>
    <xf numFmtId="0" fontId="17" fillId="0" borderId="0" xfId="0" applyFont="1" applyAlignment="1">
      <alignment horizontal="right"/>
    </xf>
    <xf numFmtId="0" fontId="14" fillId="0" borderId="0" xfId="0" applyFont="1" applyAlignment="1">
      <alignment horizontal="right"/>
    </xf>
    <xf numFmtId="0" fontId="17" fillId="0" borderId="0" xfId="0" applyFont="1" applyAlignment="1">
      <alignment horizontal="right" wrapText="1"/>
    </xf>
    <xf numFmtId="14" fontId="27" fillId="0" borderId="0" xfId="0" applyNumberFormat="1" applyFont="1" applyAlignment="1">
      <alignment horizontal="right"/>
    </xf>
    <xf numFmtId="0" fontId="20" fillId="0" borderId="0" xfId="2" applyFont="1"/>
    <xf numFmtId="0" fontId="29" fillId="0" borderId="0" xfId="3" applyFont="1" applyAlignment="1" applyProtection="1"/>
    <xf numFmtId="0" fontId="22" fillId="0" borderId="0" xfId="2" applyFont="1" applyAlignment="1">
      <alignment horizontal="left" vertical="top"/>
    </xf>
    <xf numFmtId="0" fontId="17" fillId="4" borderId="0" xfId="0" applyFont="1" applyFill="1"/>
    <xf numFmtId="0" fontId="17" fillId="0" borderId="9" xfId="0" applyFont="1" applyBorder="1" applyAlignment="1">
      <alignment horizontal="right"/>
    </xf>
    <xf numFmtId="1" fontId="17" fillId="2" borderId="14" xfId="0" applyNumberFormat="1" applyFont="1" applyFill="1" applyBorder="1" applyAlignment="1">
      <alignment horizontal="right"/>
    </xf>
    <xf numFmtId="1" fontId="25" fillId="2" borderId="6" xfId="0" applyNumberFormat="1" applyFont="1" applyFill="1" applyBorder="1" applyAlignment="1">
      <alignment horizontal="left" vertical="top" wrapText="1"/>
    </xf>
    <xf numFmtId="1" fontId="16" fillId="2" borderId="2" xfId="0" applyNumberFormat="1" applyFont="1" applyFill="1" applyBorder="1" applyAlignment="1">
      <alignment horizontal="left" vertical="top"/>
    </xf>
    <xf numFmtId="0" fontId="16" fillId="2" borderId="2" xfId="0" applyFont="1" applyFill="1" applyBorder="1" applyAlignment="1">
      <alignment horizontal="center" vertical="center"/>
    </xf>
    <xf numFmtId="1" fontId="26" fillId="2" borderId="19" xfId="0" applyNumberFormat="1" applyFont="1" applyFill="1" applyBorder="1" applyAlignment="1">
      <alignment horizontal="left" vertical="top" wrapText="1"/>
    </xf>
    <xf numFmtId="1" fontId="17" fillId="2" borderId="12" xfId="0" applyNumberFormat="1" applyFont="1" applyFill="1" applyBorder="1" applyAlignment="1">
      <alignment horizontal="right"/>
    </xf>
    <xf numFmtId="1" fontId="16" fillId="0" borderId="14" xfId="0" applyNumberFormat="1" applyFont="1" applyBorder="1" applyAlignment="1">
      <alignment horizontal="left" vertical="top" wrapText="1"/>
    </xf>
    <xf numFmtId="1" fontId="14" fillId="2" borderId="15" xfId="0" applyNumberFormat="1" applyFont="1" applyFill="1" applyBorder="1" applyAlignment="1">
      <alignment horizontal="left" vertical="top" wrapText="1"/>
    </xf>
    <xf numFmtId="0" fontId="27" fillId="2" borderId="9" xfId="0" applyFont="1" applyFill="1" applyBorder="1" applyAlignment="1">
      <alignment horizontal="right"/>
    </xf>
    <xf numFmtId="1" fontId="14" fillId="0" borderId="19" xfId="0" applyNumberFormat="1" applyFont="1" applyBorder="1" applyAlignment="1">
      <alignment horizontal="right" vertical="top" wrapText="1"/>
    </xf>
    <xf numFmtId="1" fontId="14" fillId="0" borderId="15" xfId="0" applyNumberFormat="1" applyFont="1" applyBorder="1" applyAlignment="1">
      <alignment horizontal="right" vertical="top" wrapText="1"/>
    </xf>
    <xf numFmtId="3" fontId="14" fillId="0" borderId="0" xfId="0" applyNumberFormat="1" applyFont="1" applyAlignment="1">
      <alignment horizontal="center" vertical="top" wrapText="1"/>
    </xf>
    <xf numFmtId="0" fontId="21" fillId="2" borderId="0" xfId="0" applyFont="1" applyFill="1" applyAlignment="1">
      <alignment horizontal="left" vertical="top"/>
    </xf>
    <xf numFmtId="0" fontId="17" fillId="2" borderId="0" xfId="0" applyFont="1" applyFill="1" applyAlignment="1">
      <alignment horizontal="left" vertical="top"/>
    </xf>
    <xf numFmtId="0" fontId="17" fillId="2" borderId="0" xfId="0" applyFont="1" applyFill="1" applyAlignment="1">
      <alignment vertical="top"/>
    </xf>
    <xf numFmtId="0" fontId="16" fillId="2" borderId="23" xfId="0" applyFont="1" applyFill="1" applyBorder="1" applyProtection="1">
      <protection locked="0"/>
    </xf>
    <xf numFmtId="166" fontId="16" fillId="2" borderId="22" xfId="11" applyNumberFormat="1" applyFont="1" applyFill="1" applyBorder="1" applyAlignment="1" applyProtection="1">
      <alignment horizontal="right"/>
      <protection locked="0"/>
    </xf>
    <xf numFmtId="1" fontId="16" fillId="2" borderId="35" xfId="0" applyNumberFormat="1" applyFont="1" applyFill="1" applyBorder="1" applyAlignment="1">
      <alignment horizontal="left" vertical="top"/>
    </xf>
    <xf numFmtId="0" fontId="17" fillId="2" borderId="28" xfId="0" applyFont="1" applyFill="1" applyBorder="1"/>
    <xf numFmtId="3" fontId="14" fillId="0" borderId="33" xfId="0" applyNumberFormat="1" applyFont="1" applyBorder="1" applyProtection="1">
      <protection locked="0"/>
    </xf>
    <xf numFmtId="0" fontId="14" fillId="0" borderId="33" xfId="0" applyFont="1" applyBorder="1" applyProtection="1">
      <protection locked="0"/>
    </xf>
    <xf numFmtId="0" fontId="15" fillId="0" borderId="0" xfId="0" applyFont="1" applyAlignment="1">
      <alignment horizontal="left"/>
    </xf>
    <xf numFmtId="0" fontId="14" fillId="0" borderId="0" xfId="0" applyFont="1"/>
    <xf numFmtId="0" fontId="14" fillId="0" borderId="46" xfId="0" applyFont="1" applyBorder="1" applyAlignment="1">
      <alignment horizontal="left" vertical="center" wrapText="1" indent="2"/>
    </xf>
    <xf numFmtId="0" fontId="36" fillId="0" borderId="0" xfId="2" applyFont="1" applyAlignment="1">
      <alignment horizontal="left" vertical="top"/>
    </xf>
    <xf numFmtId="0" fontId="36" fillId="0" borderId="0" xfId="2" applyFont="1"/>
    <xf numFmtId="0" fontId="37" fillId="0" borderId="0" xfId="2" applyFont="1"/>
    <xf numFmtId="0" fontId="35" fillId="0" borderId="0" xfId="2" applyFont="1"/>
    <xf numFmtId="0" fontId="14" fillId="0" borderId="0" xfId="0" applyFont="1" applyAlignment="1">
      <alignment wrapText="1"/>
    </xf>
    <xf numFmtId="165" fontId="13" fillId="0" borderId="0" xfId="0" applyNumberFormat="1" applyFont="1" applyAlignment="1">
      <alignment horizontal="left" vertical="top" wrapText="1"/>
    </xf>
    <xf numFmtId="0" fontId="14" fillId="8" borderId="0" xfId="0" applyFont="1" applyFill="1" applyAlignment="1">
      <alignment wrapText="1"/>
    </xf>
    <xf numFmtId="0" fontId="34" fillId="2" borderId="22" xfId="0" applyFont="1" applyFill="1" applyBorder="1" applyProtection="1">
      <protection locked="0" hidden="1"/>
    </xf>
    <xf numFmtId="0" fontId="40" fillId="0" borderId="0" xfId="0" applyFont="1" applyAlignment="1">
      <alignment horizontal="left" vertical="top" wrapText="1"/>
    </xf>
    <xf numFmtId="0" fontId="14" fillId="0" borderId="46" xfId="0" applyFont="1" applyBorder="1" applyAlignment="1" applyProtection="1">
      <alignment horizontal="center" vertical="center"/>
      <protection hidden="1"/>
    </xf>
    <xf numFmtId="0" fontId="14" fillId="0" borderId="0" xfId="0" applyFont="1" applyAlignment="1">
      <alignment horizontal="center" vertical="top"/>
    </xf>
    <xf numFmtId="165" fontId="16" fillId="0" borderId="0" xfId="0" applyNumberFormat="1" applyFont="1" applyAlignment="1">
      <alignment horizontal="left" vertical="top"/>
    </xf>
    <xf numFmtId="165" fontId="16" fillId="0" borderId="0" xfId="0" applyNumberFormat="1" applyFont="1" applyAlignment="1">
      <alignment vertical="top" wrapText="1"/>
    </xf>
    <xf numFmtId="165" fontId="16" fillId="0" borderId="0" xfId="0" applyNumberFormat="1" applyFont="1" applyAlignment="1">
      <alignment horizontal="left" vertical="top" wrapText="1"/>
    </xf>
    <xf numFmtId="0" fontId="39" fillId="0" borderId="0" xfId="0" applyFont="1"/>
    <xf numFmtId="0" fontId="16" fillId="0" borderId="0" xfId="0" applyFont="1" applyAlignment="1">
      <alignment vertical="center" wrapText="1"/>
    </xf>
    <xf numFmtId="0" fontId="40" fillId="0" borderId="0" xfId="0" applyFont="1" applyAlignment="1">
      <alignment vertical="top" wrapText="1"/>
    </xf>
    <xf numFmtId="0" fontId="41" fillId="0" borderId="0" xfId="0" applyFont="1" applyAlignment="1">
      <alignment horizontal="center" vertical="top" wrapText="1"/>
    </xf>
    <xf numFmtId="0" fontId="41" fillId="0" borderId="0" xfId="0" applyFont="1" applyAlignment="1">
      <alignment horizontal="left" vertical="top" wrapText="1"/>
    </xf>
    <xf numFmtId="0" fontId="41" fillId="0" borderId="0" xfId="0" applyFont="1" applyAlignment="1">
      <alignment vertical="top" wrapText="1"/>
    </xf>
    <xf numFmtId="0" fontId="14" fillId="0" borderId="46" xfId="0" applyFont="1" applyBorder="1" applyAlignment="1">
      <alignment horizontal="center" vertical="center"/>
    </xf>
    <xf numFmtId="0" fontId="14" fillId="0" borderId="54" xfId="0" applyFont="1" applyBorder="1" applyAlignment="1">
      <alignment horizontal="center" vertical="center"/>
    </xf>
    <xf numFmtId="0" fontId="24" fillId="0" borderId="43" xfId="0" applyFont="1" applyBorder="1" applyAlignment="1">
      <alignment horizontal="center" vertical="center"/>
    </xf>
    <xf numFmtId="0" fontId="38" fillId="0" borderId="46" xfId="0" applyFont="1" applyBorder="1" applyAlignment="1">
      <alignment horizontal="center" vertical="center" wrapText="1"/>
    </xf>
    <xf numFmtId="0" fontId="24" fillId="0" borderId="46" xfId="0" applyFont="1" applyBorder="1" applyAlignment="1">
      <alignment horizontal="center" vertical="center"/>
    </xf>
    <xf numFmtId="0" fontId="14" fillId="0" borderId="49" xfId="0" applyFont="1" applyBorder="1" applyAlignment="1">
      <alignment horizontal="center" vertical="center" wrapText="1"/>
    </xf>
    <xf numFmtId="0" fontId="13" fillId="10" borderId="39" xfId="0" applyFont="1" applyFill="1" applyBorder="1" applyAlignment="1">
      <alignment horizontal="center" vertical="top"/>
    </xf>
    <xf numFmtId="0" fontId="13" fillId="10" borderId="56" xfId="0" applyFont="1" applyFill="1" applyBorder="1" applyAlignment="1">
      <alignment horizontal="left" vertical="center"/>
    </xf>
    <xf numFmtId="0" fontId="13" fillId="10" borderId="56" xfId="0" applyFont="1" applyFill="1" applyBorder="1"/>
    <xf numFmtId="0" fontId="13" fillId="10" borderId="56" xfId="0" applyFont="1" applyFill="1" applyBorder="1" applyAlignment="1">
      <alignment wrapText="1"/>
    </xf>
    <xf numFmtId="0" fontId="14" fillId="0" borderId="34" xfId="0" applyFont="1" applyBorder="1" applyAlignment="1">
      <alignment horizontal="center" vertical="center"/>
    </xf>
    <xf numFmtId="0" fontId="14" fillId="0" borderId="59" xfId="0" applyFont="1" applyBorder="1" applyAlignment="1">
      <alignment horizontal="left" vertical="center" wrapText="1"/>
    </xf>
    <xf numFmtId="0" fontId="14" fillId="0" borderId="59" xfId="0" applyFont="1" applyBorder="1"/>
    <xf numFmtId="0" fontId="14" fillId="0" borderId="34" xfId="0" applyFont="1" applyBorder="1" applyAlignment="1">
      <alignment horizontal="center" vertical="top"/>
    </xf>
    <xf numFmtId="0" fontId="14" fillId="0" borderId="0" xfId="0" applyFont="1" applyAlignment="1">
      <alignment horizontal="center" vertical="center"/>
    </xf>
    <xf numFmtId="0" fontId="14" fillId="0" borderId="0" xfId="0" applyFont="1" applyAlignment="1">
      <alignment horizontal="left" vertical="top" wrapText="1"/>
    </xf>
    <xf numFmtId="0" fontId="14" fillId="0" borderId="43" xfId="0" applyFont="1" applyBorder="1" applyAlignment="1" applyProtection="1">
      <alignment horizontal="center" vertical="center"/>
      <protection hidden="1"/>
    </xf>
    <xf numFmtId="0" fontId="14" fillId="0" borderId="60" xfId="0" applyFont="1" applyBorder="1"/>
    <xf numFmtId="1" fontId="17" fillId="2" borderId="0" xfId="0" applyNumberFormat="1" applyFont="1" applyFill="1" applyAlignment="1">
      <alignment horizontal="right"/>
    </xf>
    <xf numFmtId="0" fontId="14" fillId="2" borderId="23" xfId="0" applyFont="1" applyFill="1" applyBorder="1"/>
    <xf numFmtId="1" fontId="30" fillId="2" borderId="12" xfId="0" applyNumberFormat="1" applyFont="1" applyFill="1" applyBorder="1" applyAlignment="1">
      <alignment horizontal="left" vertical="top" wrapText="1"/>
    </xf>
    <xf numFmtId="0" fontId="14" fillId="2" borderId="24" xfId="0" applyFont="1" applyFill="1" applyBorder="1"/>
    <xf numFmtId="0" fontId="16" fillId="2" borderId="23" xfId="0" applyFont="1" applyFill="1" applyBorder="1"/>
    <xf numFmtId="1" fontId="44" fillId="2" borderId="0" xfId="0" applyNumberFormat="1" applyFont="1" applyFill="1" applyAlignment="1">
      <alignment horizontal="right"/>
    </xf>
    <xf numFmtId="0" fontId="45" fillId="2" borderId="23" xfId="0" applyFont="1" applyFill="1" applyBorder="1"/>
    <xf numFmtId="0" fontId="27" fillId="2" borderId="20" xfId="0" applyFont="1" applyFill="1" applyBorder="1" applyAlignment="1">
      <alignment horizontal="right"/>
    </xf>
    <xf numFmtId="0" fontId="27" fillId="2" borderId="7" xfId="0" applyFont="1" applyFill="1" applyBorder="1" applyAlignment="1">
      <alignment horizontal="right"/>
    </xf>
    <xf numFmtId="0" fontId="16" fillId="2" borderId="24" xfId="0" applyFont="1" applyFill="1" applyBorder="1"/>
    <xf numFmtId="0" fontId="16" fillId="2" borderId="22" xfId="0" applyFont="1" applyFill="1" applyBorder="1"/>
    <xf numFmtId="0" fontId="14" fillId="2" borderId="22" xfId="0" applyFont="1" applyFill="1" applyBorder="1"/>
    <xf numFmtId="0" fontId="27" fillId="2" borderId="24" xfId="0" applyFont="1" applyFill="1" applyBorder="1" applyAlignment="1">
      <alignment horizontal="right"/>
    </xf>
    <xf numFmtId="0" fontId="16" fillId="2" borderId="22" xfId="0" applyFont="1" applyFill="1" applyBorder="1" applyProtection="1">
      <protection hidden="1"/>
    </xf>
    <xf numFmtId="0" fontId="14" fillId="2" borderId="22" xfId="0" applyFont="1" applyFill="1" applyBorder="1" applyProtection="1">
      <protection hidden="1"/>
    </xf>
    <xf numFmtId="0" fontId="34" fillId="2" borderId="22" xfId="0" applyFont="1" applyFill="1" applyBorder="1" applyProtection="1">
      <protection hidden="1"/>
    </xf>
    <xf numFmtId="0" fontId="14" fillId="2" borderId="23" xfId="0" applyFont="1" applyFill="1" applyBorder="1" applyProtection="1">
      <protection hidden="1"/>
    </xf>
    <xf numFmtId="0" fontId="16" fillId="0" borderId="9" xfId="0" applyFont="1" applyBorder="1" applyAlignment="1">
      <alignment horizontal="left" vertical="top" wrapText="1"/>
    </xf>
    <xf numFmtId="1" fontId="14" fillId="2" borderId="9" xfId="0" applyNumberFormat="1" applyFont="1" applyFill="1" applyBorder="1" applyAlignment="1">
      <alignment horizontal="left" vertical="top" wrapText="1"/>
    </xf>
    <xf numFmtId="0" fontId="17" fillId="2" borderId="15" xfId="0" applyFont="1" applyFill="1" applyBorder="1" applyAlignment="1">
      <alignment horizontal="right"/>
    </xf>
    <xf numFmtId="0" fontId="14" fillId="0" borderId="7" xfId="0" applyFont="1" applyBorder="1" applyAlignment="1">
      <alignment horizontal="right" wrapText="1"/>
    </xf>
    <xf numFmtId="0" fontId="14" fillId="0" borderId="6" xfId="0" applyFont="1" applyBorder="1" applyAlignment="1">
      <alignment horizontal="right" wrapText="1"/>
    </xf>
    <xf numFmtId="0" fontId="27" fillId="2" borderId="15" xfId="0" applyFont="1" applyFill="1" applyBorder="1" applyAlignment="1">
      <alignment horizontal="right"/>
    </xf>
    <xf numFmtId="0" fontId="14" fillId="0" borderId="9" xfId="0" applyFont="1" applyBorder="1" applyAlignment="1">
      <alignment horizontal="right" wrapText="1"/>
    </xf>
    <xf numFmtId="0" fontId="17" fillId="0" borderId="6" xfId="0" applyFont="1" applyBorder="1" applyAlignment="1">
      <alignment horizontal="right"/>
    </xf>
    <xf numFmtId="0" fontId="14" fillId="0" borderId="9" xfId="0" applyFont="1" applyBorder="1" applyAlignment="1">
      <alignment horizontal="right" vertical="top" wrapText="1"/>
    </xf>
    <xf numFmtId="0" fontId="17" fillId="0" borderId="7" xfId="0" applyFont="1" applyBorder="1" applyAlignment="1">
      <alignment horizontal="right"/>
    </xf>
    <xf numFmtId="0" fontId="16" fillId="0" borderId="9" xfId="0" applyFont="1" applyBorder="1" applyAlignment="1">
      <alignment wrapText="1"/>
    </xf>
    <xf numFmtId="0" fontId="17" fillId="0" borderId="9" xfId="0" applyFont="1" applyBorder="1" applyAlignment="1">
      <alignment horizontal="right" wrapText="1"/>
    </xf>
    <xf numFmtId="0" fontId="22" fillId="0" borderId="9" xfId="0" applyFont="1" applyBorder="1" applyAlignment="1">
      <alignment horizontal="right" wrapText="1"/>
    </xf>
    <xf numFmtId="1" fontId="17" fillId="0" borderId="9" xfId="0" applyNumberFormat="1" applyFont="1" applyBorder="1" applyAlignment="1">
      <alignment horizontal="right" vertical="top" wrapText="1"/>
    </xf>
    <xf numFmtId="0" fontId="14" fillId="0" borderId="19" xfId="0" applyFont="1" applyBorder="1" applyAlignment="1">
      <alignment horizontal="right" vertical="center" wrapText="1"/>
    </xf>
    <xf numFmtId="0" fontId="14" fillId="0" borderId="14" xfId="0" applyFont="1" applyBorder="1" applyAlignment="1">
      <alignment horizontal="right" vertical="center" wrapText="1"/>
    </xf>
    <xf numFmtId="0" fontId="14" fillId="0" borderId="15" xfId="0" applyFont="1" applyBorder="1" applyAlignment="1">
      <alignment horizontal="right" vertical="center" wrapText="1"/>
    </xf>
    <xf numFmtId="1" fontId="17" fillId="2" borderId="6" xfId="0" applyNumberFormat="1" applyFont="1" applyFill="1" applyBorder="1" applyAlignment="1">
      <alignment horizontal="right"/>
    </xf>
    <xf numFmtId="1" fontId="17" fillId="0" borderId="33" xfId="0" applyNumberFormat="1" applyFont="1" applyBorder="1" applyAlignment="1">
      <alignment horizontal="right" vertical="top" wrapText="1"/>
    </xf>
    <xf numFmtId="0" fontId="14" fillId="0" borderId="4" xfId="0" applyFont="1" applyBorder="1"/>
    <xf numFmtId="0" fontId="16" fillId="0" borderId="46" xfId="0" applyFont="1" applyBorder="1" applyAlignment="1">
      <alignment horizontal="center" vertical="center"/>
    </xf>
    <xf numFmtId="0" fontId="16" fillId="0" borderId="43" xfId="0" applyFont="1" applyBorder="1" applyAlignment="1">
      <alignment horizontal="center" vertical="center"/>
    </xf>
    <xf numFmtId="0" fontId="14" fillId="0" borderId="61" xfId="0" applyFont="1" applyBorder="1" applyAlignment="1">
      <alignment horizontal="center" vertical="center"/>
    </xf>
    <xf numFmtId="0" fontId="24" fillId="0" borderId="48" xfId="0" applyFont="1" applyBorder="1" applyAlignment="1">
      <alignment horizontal="center" vertical="center"/>
    </xf>
    <xf numFmtId="0" fontId="14" fillId="0" borderId="49" xfId="0" applyFont="1" applyBorder="1" applyAlignment="1">
      <alignment horizontal="center" vertical="center"/>
    </xf>
    <xf numFmtId="0" fontId="35" fillId="0" borderId="0" xfId="2" applyFont="1" applyAlignment="1">
      <alignment horizontal="left" vertical="top"/>
    </xf>
    <xf numFmtId="1" fontId="16" fillId="0" borderId="0" xfId="0" applyNumberFormat="1" applyFont="1" applyAlignment="1">
      <alignment vertical="top"/>
    </xf>
    <xf numFmtId="1" fontId="13" fillId="0" borderId="0" xfId="0" applyNumberFormat="1" applyFont="1" applyAlignment="1">
      <alignment vertical="top"/>
    </xf>
    <xf numFmtId="0" fontId="48" fillId="0" borderId="49" xfId="0" applyFont="1" applyBorder="1" applyAlignment="1">
      <alignment vertical="center"/>
    </xf>
    <xf numFmtId="0" fontId="48" fillId="0" borderId="0" xfId="0" applyFont="1" applyAlignment="1">
      <alignment vertical="center"/>
    </xf>
    <xf numFmtId="0" fontId="47" fillId="0" borderId="0" xfId="0" applyFont="1" applyAlignment="1">
      <alignment vertical="center"/>
    </xf>
    <xf numFmtId="0" fontId="47" fillId="0" borderId="0" xfId="0" applyFont="1" applyAlignment="1">
      <alignment horizontal="center" vertical="top" wrapText="1"/>
    </xf>
    <xf numFmtId="0" fontId="34" fillId="2" borderId="0" xfId="0" applyFont="1" applyFill="1" applyProtection="1">
      <protection hidden="1"/>
    </xf>
    <xf numFmtId="1" fontId="14" fillId="2" borderId="6" xfId="0" applyNumberFormat="1" applyFont="1" applyFill="1" applyBorder="1" applyAlignment="1">
      <alignment horizontal="left" vertical="top" wrapText="1"/>
    </xf>
    <xf numFmtId="0" fontId="17" fillId="2" borderId="14" xfId="0" applyFont="1" applyFill="1" applyBorder="1" applyAlignment="1">
      <alignment horizontal="right"/>
    </xf>
    <xf numFmtId="0" fontId="50" fillId="0" borderId="0" xfId="0" applyFont="1" applyAlignment="1">
      <alignment vertical="top"/>
    </xf>
    <xf numFmtId="0" fontId="14" fillId="0" borderId="43" xfId="0" applyFont="1" applyBorder="1" applyAlignment="1" applyProtection="1">
      <alignment vertical="center"/>
      <protection hidden="1"/>
    </xf>
    <xf numFmtId="0" fontId="14" fillId="0" borderId="46" xfId="0" applyFont="1" applyBorder="1" applyAlignment="1" applyProtection="1">
      <alignment vertical="center"/>
      <protection hidden="1"/>
    </xf>
    <xf numFmtId="0" fontId="14" fillId="0" borderId="54" xfId="0" applyFont="1" applyBorder="1" applyAlignment="1" applyProtection="1">
      <alignment vertical="center"/>
      <protection hidden="1"/>
    </xf>
    <xf numFmtId="0" fontId="27" fillId="2" borderId="6" xfId="0" applyFont="1" applyFill="1" applyBorder="1" applyAlignment="1">
      <alignment horizontal="right"/>
    </xf>
    <xf numFmtId="0" fontId="49" fillId="4" borderId="0" xfId="0" applyFont="1" applyFill="1" applyAlignment="1">
      <alignment horizontal="center"/>
    </xf>
    <xf numFmtId="0" fontId="0" fillId="14" borderId="0" xfId="0" applyFill="1"/>
    <xf numFmtId="0" fontId="16" fillId="6" borderId="0" xfId="0" applyFont="1" applyFill="1" applyAlignment="1">
      <alignment vertical="center" wrapText="1"/>
    </xf>
    <xf numFmtId="0" fontId="41" fillId="4" borderId="0" xfId="0" applyFont="1" applyFill="1" applyAlignment="1">
      <alignment wrapText="1"/>
    </xf>
    <xf numFmtId="0" fontId="41" fillId="4" borderId="0" xfId="0" applyFont="1" applyFill="1"/>
    <xf numFmtId="9" fontId="0" fillId="0" borderId="0" xfId="12" applyFont="1" applyBorder="1" applyAlignment="1" applyProtection="1">
      <alignment vertical="center"/>
      <protection hidden="1"/>
    </xf>
    <xf numFmtId="1" fontId="16" fillId="0" borderId="0" xfId="0" applyNumberFormat="1" applyFont="1" applyAlignment="1">
      <alignment horizontal="left" vertical="top" wrapText="1"/>
    </xf>
    <xf numFmtId="3" fontId="14" fillId="0" borderId="0" xfId="0" applyNumberFormat="1" applyFont="1" applyProtection="1">
      <protection locked="0"/>
    </xf>
    <xf numFmtId="1" fontId="25" fillId="2" borderId="12" xfId="0" applyNumberFormat="1" applyFont="1" applyFill="1" applyBorder="1" applyAlignment="1">
      <alignment horizontal="left" vertical="center" wrapText="1"/>
    </xf>
    <xf numFmtId="0" fontId="14" fillId="0" borderId="0" xfId="0" applyFont="1" applyProtection="1">
      <protection locked="0"/>
    </xf>
    <xf numFmtId="0" fontId="14" fillId="0" borderId="31" xfId="0" applyFont="1" applyBorder="1" applyProtection="1">
      <protection locked="0"/>
    </xf>
    <xf numFmtId="0" fontId="14" fillId="0" borderId="52" xfId="0" applyFont="1" applyBorder="1" applyProtection="1">
      <protection locked="0"/>
    </xf>
    <xf numFmtId="0" fontId="14" fillId="0" borderId="55" xfId="0" applyFont="1" applyBorder="1" applyProtection="1">
      <protection locked="0"/>
    </xf>
    <xf numFmtId="0" fontId="14" fillId="0" borderId="31" xfId="0" applyFont="1" applyBorder="1" applyAlignment="1" applyProtection="1">
      <alignment horizontal="center" vertical="center"/>
      <protection locked="0"/>
    </xf>
    <xf numFmtId="0" fontId="14" fillId="0" borderId="52" xfId="0" applyFont="1" applyBorder="1" applyAlignment="1" applyProtection="1">
      <alignment horizontal="center" vertical="center"/>
      <protection locked="0"/>
    </xf>
    <xf numFmtId="0" fontId="13" fillId="10" borderId="45" xfId="0" applyFont="1" applyFill="1" applyBorder="1" applyProtection="1">
      <protection locked="0"/>
    </xf>
    <xf numFmtId="0" fontId="14" fillId="0" borderId="30" xfId="0" applyFont="1" applyBorder="1" applyProtection="1">
      <protection locked="0"/>
    </xf>
    <xf numFmtId="49" fontId="53" fillId="2" borderId="29" xfId="0" applyNumberFormat="1" applyFont="1" applyFill="1" applyBorder="1" applyAlignment="1">
      <alignment horizontal="left" vertical="top" wrapText="1"/>
    </xf>
    <xf numFmtId="0" fontId="17" fillId="2" borderId="15" xfId="0" applyFont="1" applyFill="1" applyBorder="1" applyAlignment="1" applyProtection="1">
      <alignment horizontal="right"/>
      <protection hidden="1"/>
    </xf>
    <xf numFmtId="0" fontId="54" fillId="2" borderId="22" xfId="0" applyFont="1" applyFill="1" applyBorder="1" applyProtection="1">
      <protection hidden="1"/>
    </xf>
    <xf numFmtId="0" fontId="0" fillId="0" borderId="0" xfId="0" applyAlignment="1" applyProtection="1">
      <alignment horizontal="left" wrapText="1"/>
      <protection hidden="1"/>
    </xf>
    <xf numFmtId="0" fontId="0" fillId="0" borderId="0" xfId="0" applyProtection="1">
      <protection hidden="1"/>
    </xf>
    <xf numFmtId="0" fontId="0" fillId="0" borderId="28" xfId="0" applyBorder="1" applyAlignment="1" applyProtection="1">
      <alignment horizontal="left" wrapText="1"/>
      <protection hidden="1"/>
    </xf>
    <xf numFmtId="0" fontId="18" fillId="14" borderId="28" xfId="0" applyFont="1" applyFill="1" applyBorder="1" applyAlignment="1" applyProtection="1">
      <alignment horizontal="left" wrapText="1"/>
      <protection hidden="1"/>
    </xf>
    <xf numFmtId="0" fontId="0" fillId="0" borderId="28" xfId="0" applyBorder="1" applyAlignment="1" applyProtection="1">
      <alignment horizontal="left" vertical="center" wrapText="1"/>
      <protection hidden="1"/>
    </xf>
    <xf numFmtId="0" fontId="18" fillId="14" borderId="28" xfId="0" applyFont="1" applyFill="1" applyBorder="1" applyAlignment="1" applyProtection="1">
      <alignment horizontal="left" vertical="center" wrapText="1"/>
      <protection hidden="1"/>
    </xf>
    <xf numFmtId="0" fontId="18" fillId="4" borderId="28" xfId="0" applyFont="1" applyFill="1" applyBorder="1" applyAlignment="1" applyProtection="1">
      <alignment horizontal="left" vertical="center" wrapText="1"/>
      <protection hidden="1"/>
    </xf>
    <xf numFmtId="0" fontId="0" fillId="0" borderId="44" xfId="0" applyBorder="1" applyAlignment="1" applyProtection="1">
      <alignment horizontal="left" vertical="center" wrapText="1"/>
      <protection hidden="1"/>
    </xf>
    <xf numFmtId="165" fontId="13" fillId="0" borderId="0" xfId="0" applyNumberFormat="1" applyFont="1" applyAlignment="1">
      <alignment horizontal="left" vertical="top"/>
    </xf>
    <xf numFmtId="0" fontId="14" fillId="0" borderId="36" xfId="0" applyFont="1" applyBorder="1" applyAlignment="1">
      <alignment horizontal="right" vertical="center" wrapText="1"/>
    </xf>
    <xf numFmtId="0" fontId="38" fillId="0" borderId="20" xfId="0" applyFont="1" applyBorder="1" applyAlignment="1">
      <alignment horizontal="right" vertical="center" wrapText="1"/>
    </xf>
    <xf numFmtId="0" fontId="38" fillId="0" borderId="15" xfId="0" applyFont="1" applyBorder="1" applyAlignment="1">
      <alignment horizontal="right" vertical="center" wrapText="1"/>
    </xf>
    <xf numFmtId="0" fontId="0" fillId="0" borderId="57" xfId="0" applyBorder="1" applyAlignment="1" applyProtection="1">
      <alignment vertical="center"/>
      <protection hidden="1"/>
    </xf>
    <xf numFmtId="1" fontId="16" fillId="2" borderId="3" xfId="0" applyNumberFormat="1" applyFont="1" applyFill="1" applyBorder="1" applyAlignment="1">
      <alignment horizontal="center" vertical="center"/>
    </xf>
    <xf numFmtId="3" fontId="54" fillId="0" borderId="9" xfId="0" applyNumberFormat="1" applyFont="1" applyBorder="1" applyProtection="1">
      <protection locked="0"/>
    </xf>
    <xf numFmtId="0" fontId="54" fillId="0" borderId="9" xfId="0" applyFont="1" applyBorder="1" applyProtection="1">
      <protection locked="0"/>
    </xf>
    <xf numFmtId="0" fontId="14" fillId="0" borderId="0" xfId="0" applyFont="1" applyAlignment="1">
      <alignment vertical="center" wrapText="1"/>
    </xf>
    <xf numFmtId="0" fontId="55" fillId="0" borderId="0" xfId="0" applyFont="1"/>
    <xf numFmtId="0" fontId="13" fillId="17" borderId="0" xfId="0" applyFont="1" applyFill="1"/>
    <xf numFmtId="3" fontId="56" fillId="0" borderId="9" xfId="0" applyNumberFormat="1" applyFont="1" applyBorder="1" applyProtection="1">
      <protection locked="0"/>
    </xf>
    <xf numFmtId="0" fontId="56" fillId="0" borderId="9" xfId="0" applyFont="1" applyBorder="1" applyProtection="1">
      <protection locked="0"/>
    </xf>
    <xf numFmtId="3" fontId="57" fillId="0" borderId="9" xfId="0" applyNumberFormat="1" applyFont="1" applyBorder="1" applyProtection="1">
      <protection locked="0"/>
    </xf>
    <xf numFmtId="0" fontId="57" fillId="0" borderId="9" xfId="0" applyFont="1" applyBorder="1" applyProtection="1">
      <protection locked="0"/>
    </xf>
    <xf numFmtId="3" fontId="57" fillId="0" borderId="33" xfId="0" applyNumberFormat="1" applyFont="1" applyBorder="1" applyProtection="1">
      <protection locked="0"/>
    </xf>
    <xf numFmtId="0" fontId="57" fillId="0" borderId="33" xfId="0" applyFont="1" applyBorder="1" applyProtection="1">
      <protection locked="0"/>
    </xf>
    <xf numFmtId="0" fontId="17" fillId="4" borderId="0" xfId="0" applyFont="1" applyFill="1" applyAlignment="1">
      <alignment wrapText="1"/>
    </xf>
    <xf numFmtId="3" fontId="17" fillId="4" borderId="0" xfId="0" applyNumberFormat="1" applyFont="1" applyFill="1" applyAlignment="1">
      <alignment horizontal="left" vertical="top"/>
    </xf>
    <xf numFmtId="0" fontId="17" fillId="0" borderId="0" xfId="0" applyFont="1" applyAlignment="1">
      <alignment horizontal="left" vertical="top" wrapText="1"/>
    </xf>
    <xf numFmtId="0" fontId="17" fillId="4" borderId="16" xfId="0" applyFont="1" applyFill="1" applyBorder="1" applyAlignment="1">
      <alignment horizontal="left" vertical="top" wrapText="1"/>
    </xf>
    <xf numFmtId="0" fontId="17" fillId="0" borderId="16" xfId="0" applyFont="1" applyBorder="1" applyAlignment="1">
      <alignment horizontal="left" vertical="top" wrapText="1"/>
    </xf>
    <xf numFmtId="3" fontId="17" fillId="4" borderId="16" xfId="0" applyNumberFormat="1" applyFont="1" applyFill="1" applyBorder="1" applyAlignment="1">
      <alignment horizontal="left" vertical="top" wrapText="1"/>
    </xf>
    <xf numFmtId="0" fontId="27" fillId="0" borderId="16" xfId="0" applyFont="1" applyBorder="1" applyAlignment="1">
      <alignment horizontal="left" vertical="top" wrapText="1"/>
    </xf>
    <xf numFmtId="0" fontId="17" fillId="0" borderId="0" xfId="0" applyFont="1" applyAlignment="1">
      <alignment wrapText="1"/>
    </xf>
    <xf numFmtId="49" fontId="14" fillId="2" borderId="29" xfId="0" applyNumberFormat="1" applyFont="1" applyFill="1" applyBorder="1" applyAlignment="1" applyProtection="1">
      <alignment horizontal="left" vertical="top" wrapText="1"/>
      <protection locked="0"/>
    </xf>
    <xf numFmtId="49" fontId="18" fillId="2" borderId="21" xfId="0" applyNumberFormat="1" applyFont="1" applyFill="1" applyBorder="1" applyAlignment="1">
      <alignment horizontal="center" vertical="center" wrapText="1"/>
    </xf>
    <xf numFmtId="49" fontId="14" fillId="0" borderId="0" xfId="0" applyNumberFormat="1" applyFont="1" applyAlignment="1" applyProtection="1">
      <alignment horizontal="left" vertical="top" wrapText="1"/>
      <protection locked="0"/>
    </xf>
    <xf numFmtId="0" fontId="18" fillId="0" borderId="0" xfId="0" applyFont="1" applyAlignment="1">
      <alignment wrapText="1"/>
    </xf>
    <xf numFmtId="49" fontId="16" fillId="2" borderId="18" xfId="0" applyNumberFormat="1" applyFont="1" applyFill="1" applyBorder="1" applyAlignment="1" applyProtection="1">
      <alignment horizontal="left" vertical="top" wrapText="1"/>
      <protection hidden="1"/>
    </xf>
    <xf numFmtId="0" fontId="17" fillId="0" borderId="0" xfId="0" applyFont="1" applyAlignment="1" applyProtection="1">
      <alignment wrapText="1"/>
      <protection hidden="1"/>
    </xf>
    <xf numFmtId="49" fontId="16" fillId="2" borderId="17" xfId="0" applyNumberFormat="1" applyFont="1" applyFill="1" applyBorder="1" applyAlignment="1" applyProtection="1">
      <alignment horizontal="left" vertical="top" wrapText="1"/>
      <protection locked="0"/>
    </xf>
    <xf numFmtId="49" fontId="16" fillId="2" borderId="21" xfId="0" applyNumberFormat="1" applyFont="1" applyFill="1" applyBorder="1" applyAlignment="1" applyProtection="1">
      <alignment horizontal="left" vertical="top" wrapText="1"/>
      <protection locked="0"/>
    </xf>
    <xf numFmtId="49" fontId="14" fillId="0" borderId="18" xfId="0" applyNumberFormat="1" applyFont="1" applyBorder="1" applyAlignment="1" applyProtection="1">
      <alignment horizontal="left" vertical="top" wrapText="1"/>
      <protection locked="0"/>
    </xf>
    <xf numFmtId="49" fontId="16" fillId="2" borderId="18" xfId="0" applyNumberFormat="1" applyFont="1" applyFill="1" applyBorder="1" applyAlignment="1" applyProtection="1">
      <alignment horizontal="left" vertical="top" wrapText="1"/>
      <protection locked="0"/>
    </xf>
    <xf numFmtId="0" fontId="14" fillId="0" borderId="37" xfId="0" applyFont="1" applyBorder="1" applyAlignment="1">
      <alignment horizontal="center" vertical="center"/>
    </xf>
    <xf numFmtId="0" fontId="14" fillId="0" borderId="43" xfId="0" applyFont="1" applyBorder="1" applyAlignment="1">
      <alignment horizontal="left" vertical="center" wrapText="1"/>
    </xf>
    <xf numFmtId="165" fontId="13" fillId="0" borderId="0" xfId="0" applyNumberFormat="1" applyFont="1" applyAlignment="1" applyProtection="1">
      <alignment horizontal="left" vertical="top" wrapText="1"/>
      <protection locked="0"/>
    </xf>
    <xf numFmtId="165" fontId="13" fillId="0" borderId="0" xfId="0" applyNumberFormat="1" applyFont="1" applyAlignment="1" applyProtection="1">
      <alignment vertical="top"/>
      <protection locked="0"/>
    </xf>
    <xf numFmtId="1" fontId="14" fillId="0" borderId="0" xfId="0" applyNumberFormat="1" applyFont="1" applyAlignment="1" applyProtection="1">
      <alignment horizontal="left" vertical="top"/>
      <protection locked="0"/>
    </xf>
    <xf numFmtId="1" fontId="15" fillId="0" borderId="0" xfId="0" applyNumberFormat="1" applyFont="1" applyAlignment="1" applyProtection="1">
      <alignment horizontal="left" vertical="top"/>
      <protection locked="0"/>
    </xf>
    <xf numFmtId="1" fontId="16" fillId="2" borderId="13" xfId="0" applyNumberFormat="1" applyFont="1" applyFill="1" applyBorder="1" applyAlignment="1">
      <alignment horizontal="left" vertical="top" wrapText="1"/>
    </xf>
    <xf numFmtId="3" fontId="14" fillId="0" borderId="67" xfId="33" applyNumberFormat="1" applyFont="1" applyBorder="1" applyProtection="1">
      <protection locked="0"/>
    </xf>
    <xf numFmtId="0" fontId="24" fillId="0" borderId="48" xfId="0" applyFont="1" applyBorder="1" applyAlignment="1">
      <alignment horizontal="center" vertical="center" wrapText="1"/>
    </xf>
    <xf numFmtId="0" fontId="16" fillId="18" borderId="71" xfId="0" applyFont="1" applyFill="1" applyBorder="1" applyAlignment="1">
      <alignment vertical="center"/>
    </xf>
    <xf numFmtId="0" fontId="16" fillId="2" borderId="72" xfId="0" applyFont="1" applyFill="1" applyBorder="1" applyAlignment="1">
      <alignment vertical="center"/>
    </xf>
    <xf numFmtId="0" fontId="14" fillId="0" borderId="72" xfId="0" applyFont="1" applyBorder="1" applyAlignment="1">
      <alignment horizontal="left" vertical="center" wrapText="1" indent="2"/>
    </xf>
    <xf numFmtId="0" fontId="17" fillId="4" borderId="76" xfId="0" applyFont="1" applyFill="1" applyBorder="1" applyAlignment="1">
      <alignment horizontal="left" vertical="top" wrapText="1"/>
    </xf>
    <xf numFmtId="0" fontId="17" fillId="0" borderId="76" xfId="0" applyFont="1" applyBorder="1" applyAlignment="1">
      <alignment horizontal="left" vertical="top" wrapText="1"/>
    </xf>
    <xf numFmtId="0" fontId="17" fillId="4" borderId="77" xfId="0" applyFont="1" applyFill="1" applyBorder="1" applyAlignment="1">
      <alignment horizontal="left" vertical="top" wrapText="1"/>
    </xf>
    <xf numFmtId="0" fontId="13" fillId="8" borderId="72" xfId="0" applyFont="1" applyFill="1" applyBorder="1" applyAlignment="1">
      <alignment horizontal="center" vertical="center"/>
    </xf>
    <xf numFmtId="0" fontId="41" fillId="0" borderId="72" xfId="0" applyFont="1" applyBorder="1" applyAlignment="1">
      <alignment horizontal="left" vertical="center" wrapText="1"/>
    </xf>
    <xf numFmtId="0" fontId="43" fillId="7" borderId="72" xfId="0" applyFont="1" applyFill="1" applyBorder="1" applyAlignment="1">
      <alignment horizontal="center" vertical="center" wrapText="1"/>
    </xf>
    <xf numFmtId="0" fontId="16" fillId="10" borderId="71" xfId="0" applyFont="1" applyFill="1" applyBorder="1" applyAlignment="1">
      <alignment horizontal="center" vertical="center" wrapText="1"/>
    </xf>
    <xf numFmtId="0" fontId="16" fillId="10" borderId="71" xfId="0" applyFont="1" applyFill="1" applyBorder="1" applyAlignment="1">
      <alignment horizontal="center" vertical="top" wrapText="1"/>
    </xf>
    <xf numFmtId="0" fontId="24" fillId="0" borderId="71" xfId="0" applyFont="1" applyBorder="1" applyAlignment="1">
      <alignment horizontal="center" vertical="center"/>
    </xf>
    <xf numFmtId="0" fontId="14" fillId="0" borderId="71" xfId="0" applyFont="1" applyBorder="1" applyAlignment="1" applyProtection="1">
      <alignment horizontal="center" vertical="center"/>
      <protection hidden="1"/>
    </xf>
    <xf numFmtId="0" fontId="14" fillId="0" borderId="79" xfId="0" applyFont="1" applyBorder="1" applyAlignment="1" applyProtection="1">
      <alignment horizontal="center" vertical="center"/>
      <protection locked="0"/>
    </xf>
    <xf numFmtId="0" fontId="24" fillId="0" borderId="80" xfId="0" applyFont="1" applyBorder="1" applyAlignment="1">
      <alignment horizontal="center" vertical="center"/>
    </xf>
    <xf numFmtId="0" fontId="14" fillId="0" borderId="79" xfId="0" applyFont="1" applyBorder="1" applyProtection="1">
      <protection locked="0"/>
    </xf>
    <xf numFmtId="0" fontId="60" fillId="2" borderId="23" xfId="0" applyFont="1" applyFill="1" applyBorder="1" applyProtection="1">
      <protection locked="0"/>
    </xf>
    <xf numFmtId="0" fontId="18" fillId="2" borderId="22" xfId="0" applyFont="1" applyFill="1" applyBorder="1" applyProtection="1">
      <protection hidden="1"/>
    </xf>
    <xf numFmtId="0" fontId="17" fillId="0" borderId="0" xfId="0" applyFont="1" applyProtection="1">
      <protection locked="0"/>
    </xf>
    <xf numFmtId="1" fontId="16" fillId="2" borderId="13" xfId="0" applyNumberFormat="1" applyFont="1" applyFill="1" applyBorder="1" applyAlignment="1" applyProtection="1">
      <alignment horizontal="center" vertical="center" wrapText="1"/>
      <protection locked="0"/>
    </xf>
    <xf numFmtId="0" fontId="17" fillId="4" borderId="16" xfId="0" applyFont="1" applyFill="1" applyBorder="1" applyProtection="1">
      <protection locked="0"/>
    </xf>
    <xf numFmtId="0" fontId="17" fillId="0" borderId="16" xfId="0" applyFont="1" applyBorder="1" applyProtection="1">
      <protection locked="0"/>
    </xf>
    <xf numFmtId="0" fontId="17" fillId="4" borderId="76" xfId="0" applyFont="1" applyFill="1" applyBorder="1" applyAlignment="1" applyProtection="1">
      <alignment horizontal="left" vertical="top" wrapText="1"/>
      <protection locked="0"/>
    </xf>
    <xf numFmtId="3" fontId="17" fillId="4" borderId="16" xfId="0" applyNumberFormat="1" applyFont="1" applyFill="1" applyBorder="1" applyAlignment="1" applyProtection="1">
      <alignment horizontal="left" vertical="top"/>
      <protection locked="0"/>
    </xf>
    <xf numFmtId="0" fontId="18" fillId="0" borderId="16" xfId="0" applyFont="1" applyBorder="1" applyProtection="1">
      <protection locked="0"/>
    </xf>
    <xf numFmtId="0" fontId="17" fillId="0" borderId="32" xfId="0" applyFont="1" applyBorder="1" applyProtection="1">
      <protection locked="0"/>
    </xf>
    <xf numFmtId="166" fontId="16" fillId="19" borderId="22" xfId="11" applyNumberFormat="1" applyFont="1" applyFill="1" applyBorder="1" applyAlignment="1" applyProtection="1">
      <alignment horizontal="right"/>
      <protection locked="0"/>
    </xf>
    <xf numFmtId="0" fontId="14" fillId="2" borderId="11" xfId="0" applyFont="1" applyFill="1" applyBorder="1" applyAlignment="1">
      <alignment horizontal="center" vertical="center"/>
    </xf>
    <xf numFmtId="49" fontId="14" fillId="0" borderId="26" xfId="0" applyNumberFormat="1" applyFont="1" applyBorder="1" applyAlignment="1">
      <alignment horizontal="center" vertical="center"/>
    </xf>
    <xf numFmtId="49" fontId="14" fillId="19" borderId="28" xfId="0" applyNumberFormat="1" applyFont="1" applyFill="1" applyBorder="1" applyAlignment="1">
      <alignment horizontal="center" vertical="center" wrapText="1"/>
    </xf>
    <xf numFmtId="49" fontId="14" fillId="0" borderId="27" xfId="0" applyNumberFormat="1" applyFont="1" applyBorder="1" applyAlignment="1">
      <alignment horizontal="center" vertical="center"/>
    </xf>
    <xf numFmtId="49" fontId="14" fillId="2" borderId="28" xfId="0" applyNumberFormat="1" applyFont="1" applyFill="1" applyBorder="1" applyAlignment="1">
      <alignment horizontal="center" vertical="center" wrapText="1"/>
    </xf>
    <xf numFmtId="49" fontId="14" fillId="0" borderId="25" xfId="0" applyNumberFormat="1" applyFont="1" applyBorder="1" applyAlignment="1">
      <alignment horizontal="center" vertical="center"/>
    </xf>
    <xf numFmtId="49" fontId="14" fillId="0" borderId="0" xfId="0" applyNumberFormat="1" applyFont="1" applyAlignment="1">
      <alignment horizontal="center" vertical="center"/>
    </xf>
    <xf numFmtId="0" fontId="14" fillId="0" borderId="50" xfId="0" applyFont="1" applyBorder="1"/>
    <xf numFmtId="0" fontId="14" fillId="0" borderId="50" xfId="0" applyFont="1" applyBorder="1" applyAlignment="1">
      <alignment wrapText="1"/>
    </xf>
    <xf numFmtId="0" fontId="14" fillId="0" borderId="0" xfId="0" applyFont="1" applyAlignment="1" applyProtection="1">
      <alignment wrapText="1"/>
      <protection locked="0"/>
    </xf>
    <xf numFmtId="0" fontId="47" fillId="0" borderId="0" xfId="0" applyFont="1"/>
    <xf numFmtId="0" fontId="54" fillId="0" borderId="0" xfId="0" applyFont="1"/>
    <xf numFmtId="49" fontId="14" fillId="2" borderId="0" xfId="0" applyNumberFormat="1" applyFont="1" applyFill="1" applyAlignment="1">
      <alignment horizontal="center" vertical="center"/>
    </xf>
    <xf numFmtId="49" fontId="62" fillId="2" borderId="28" xfId="0" applyNumberFormat="1" applyFont="1" applyFill="1" applyBorder="1" applyAlignment="1">
      <alignment horizontal="center" vertical="center"/>
    </xf>
    <xf numFmtId="0" fontId="0" fillId="0" borderId="0" xfId="0" applyAlignment="1">
      <alignment wrapText="1"/>
    </xf>
    <xf numFmtId="0" fontId="0" fillId="0" borderId="16" xfId="0" applyBorder="1" applyAlignment="1">
      <alignment horizontal="left" vertical="top" wrapText="1"/>
    </xf>
    <xf numFmtId="0" fontId="0" fillId="0" borderId="16" xfId="0" applyBorder="1" applyProtection="1">
      <protection locked="0"/>
    </xf>
    <xf numFmtId="0" fontId="0" fillId="2" borderId="0" xfId="0" applyFill="1"/>
    <xf numFmtId="49" fontId="0" fillId="2" borderId="21" xfId="0" applyNumberFormat="1" applyFill="1" applyBorder="1" applyAlignment="1" applyProtection="1">
      <alignment horizontal="left" vertical="top" wrapText="1"/>
      <protection locked="0"/>
    </xf>
    <xf numFmtId="49" fontId="14" fillId="2" borderId="11" xfId="0" applyNumberFormat="1" applyFont="1" applyFill="1" applyBorder="1" applyAlignment="1" applyProtection="1">
      <alignment horizontal="center" vertical="center"/>
      <protection hidden="1"/>
    </xf>
    <xf numFmtId="49" fontId="14" fillId="0" borderId="24" xfId="0" applyNumberFormat="1" applyFont="1" applyBorder="1" applyAlignment="1">
      <alignment horizontal="center" vertical="center"/>
    </xf>
    <xf numFmtId="49" fontId="14" fillId="0" borderId="5" xfId="0" applyNumberFormat="1" applyFont="1" applyBorder="1" applyAlignment="1">
      <alignment horizontal="center" vertical="center"/>
    </xf>
    <xf numFmtId="49" fontId="14" fillId="0" borderId="23" xfId="0" applyNumberFormat="1" applyFont="1" applyBorder="1" applyAlignment="1">
      <alignment horizontal="center" vertical="center"/>
    </xf>
    <xf numFmtId="49" fontId="14" fillId="0" borderId="10" xfId="0" applyNumberFormat="1" applyFont="1" applyBorder="1" applyAlignment="1">
      <alignment horizontal="center" vertical="center"/>
    </xf>
    <xf numFmtId="49" fontId="16" fillId="2" borderId="0" xfId="0" applyNumberFormat="1" applyFont="1" applyFill="1" applyAlignment="1">
      <alignment horizontal="center" vertical="center"/>
    </xf>
    <xf numFmtId="49" fontId="16" fillId="2" borderId="11" xfId="0" applyNumberFormat="1" applyFont="1" applyFill="1" applyBorder="1" applyAlignment="1" applyProtection="1">
      <alignment horizontal="center" vertical="center"/>
      <protection hidden="1"/>
    </xf>
    <xf numFmtId="49" fontId="14" fillId="0" borderId="11" xfId="0" applyNumberFormat="1" applyFont="1" applyBorder="1" applyAlignment="1">
      <alignment horizontal="center" vertical="center"/>
    </xf>
    <xf numFmtId="49" fontId="14" fillId="0" borderId="28" xfId="0" applyNumberFormat="1" applyFont="1" applyBorder="1" applyAlignment="1">
      <alignment horizontal="center" vertical="center"/>
    </xf>
    <xf numFmtId="49" fontId="63" fillId="0" borderId="0" xfId="0" applyNumberFormat="1" applyFont="1"/>
    <xf numFmtId="49" fontId="63" fillId="0" borderId="28" xfId="0" applyNumberFormat="1" applyFont="1" applyBorder="1"/>
    <xf numFmtId="49" fontId="63" fillId="2" borderId="0" xfId="0" applyNumberFormat="1" applyFont="1" applyFill="1"/>
    <xf numFmtId="49" fontId="63" fillId="2" borderId="11" xfId="0" applyNumberFormat="1" applyFont="1" applyFill="1" applyBorder="1" applyProtection="1">
      <protection hidden="1"/>
    </xf>
    <xf numFmtId="49" fontId="63" fillId="0" borderId="24" xfId="0" applyNumberFormat="1" applyFont="1" applyBorder="1"/>
    <xf numFmtId="49" fontId="63" fillId="0" borderId="25" xfId="0" applyNumberFormat="1" applyFont="1" applyBorder="1"/>
    <xf numFmtId="49" fontId="63" fillId="0" borderId="23" xfId="0" applyNumberFormat="1" applyFont="1" applyBorder="1"/>
    <xf numFmtId="49" fontId="63" fillId="0" borderId="27" xfId="0" applyNumberFormat="1" applyFont="1" applyBorder="1"/>
    <xf numFmtId="49" fontId="14" fillId="0" borderId="22" xfId="0" applyNumberFormat="1" applyFont="1" applyBorder="1" applyAlignment="1">
      <alignment horizontal="center" vertical="center"/>
    </xf>
    <xf numFmtId="49" fontId="14" fillId="0" borderId="8" xfId="0" applyNumberFormat="1" applyFont="1" applyBorder="1" applyAlignment="1">
      <alignment horizontal="center" vertical="center"/>
    </xf>
    <xf numFmtId="49" fontId="14" fillId="2" borderId="28" xfId="0" applyNumberFormat="1" applyFont="1" applyFill="1" applyBorder="1" applyAlignment="1" applyProtection="1">
      <alignment horizontal="center" vertical="center"/>
      <protection hidden="1"/>
    </xf>
    <xf numFmtId="49" fontId="14" fillId="0" borderId="19" xfId="0" applyNumberFormat="1" applyFont="1" applyBorder="1" applyAlignment="1">
      <alignment horizontal="center" vertical="center"/>
    </xf>
    <xf numFmtId="49" fontId="14" fillId="0" borderId="14" xfId="0" applyNumberFormat="1" applyFont="1" applyBorder="1" applyAlignment="1">
      <alignment horizontal="center" vertical="center"/>
    </xf>
    <xf numFmtId="49" fontId="14" fillId="2" borderId="11" xfId="0" applyNumberFormat="1" applyFont="1" applyFill="1" applyBorder="1" applyAlignment="1">
      <alignment horizontal="center" vertical="center"/>
    </xf>
    <xf numFmtId="49" fontId="16" fillId="2" borderId="11" xfId="0" applyNumberFormat="1" applyFont="1" applyFill="1" applyBorder="1" applyAlignment="1">
      <alignment horizontal="center" vertical="center"/>
    </xf>
    <xf numFmtId="49" fontId="45" fillId="2" borderId="28" xfId="0" applyNumberFormat="1" applyFont="1" applyFill="1" applyBorder="1" applyAlignment="1">
      <alignment horizontal="center" vertical="center"/>
    </xf>
    <xf numFmtId="49" fontId="14" fillId="0" borderId="20" xfId="0" applyNumberFormat="1" applyFont="1" applyBorder="1" applyAlignment="1">
      <alignment horizontal="center" vertical="center"/>
    </xf>
    <xf numFmtId="49" fontId="41" fillId="2" borderId="0" xfId="0" applyNumberFormat="1" applyFont="1" applyFill="1" applyAlignment="1">
      <alignment horizontal="center" vertical="center"/>
    </xf>
    <xf numFmtId="49" fontId="41" fillId="2" borderId="11" xfId="0" applyNumberFormat="1" applyFont="1" applyFill="1" applyBorder="1" applyAlignment="1">
      <alignment horizontal="center" vertical="center"/>
    </xf>
    <xf numFmtId="49" fontId="22" fillId="2" borderId="0" xfId="0" applyNumberFormat="1" applyFont="1" applyFill="1" applyAlignment="1">
      <alignment horizontal="center" vertical="center"/>
    </xf>
    <xf numFmtId="49" fontId="22" fillId="2" borderId="11" xfId="0" applyNumberFormat="1" applyFont="1" applyFill="1" applyBorder="1" applyAlignment="1">
      <alignment horizontal="center" vertical="center"/>
    </xf>
    <xf numFmtId="49" fontId="22" fillId="0" borderId="20" xfId="0" applyNumberFormat="1" applyFont="1" applyBorder="1" applyAlignment="1">
      <alignment horizontal="center" vertical="center"/>
    </xf>
    <xf numFmtId="49" fontId="22" fillId="0" borderId="11" xfId="0" applyNumberFormat="1" applyFont="1" applyBorder="1" applyAlignment="1">
      <alignment horizontal="center" vertical="center"/>
    </xf>
    <xf numFmtId="49" fontId="22" fillId="0" borderId="19" xfId="0" applyNumberFormat="1" applyFont="1" applyBorder="1" applyAlignment="1">
      <alignment horizontal="center" vertical="center"/>
    </xf>
    <xf numFmtId="49" fontId="22" fillId="0" borderId="5" xfId="0" applyNumberFormat="1" applyFont="1" applyBorder="1" applyAlignment="1">
      <alignment horizontal="center" vertical="center"/>
    </xf>
    <xf numFmtId="49" fontId="22" fillId="0" borderId="14" xfId="0" applyNumberFormat="1" applyFont="1" applyBorder="1" applyAlignment="1">
      <alignment horizontal="center" vertical="center"/>
    </xf>
    <xf numFmtId="49" fontId="22" fillId="0" borderId="10" xfId="0" applyNumberFormat="1" applyFont="1" applyBorder="1" applyAlignment="1">
      <alignment horizontal="center" vertical="center"/>
    </xf>
    <xf numFmtId="49" fontId="22" fillId="0" borderId="15" xfId="0" applyNumberFormat="1" applyFont="1" applyBorder="1" applyAlignment="1">
      <alignment horizontal="center" vertical="center"/>
    </xf>
    <xf numFmtId="49" fontId="22" fillId="0" borderId="8" xfId="0" applyNumberFormat="1" applyFont="1" applyBorder="1" applyAlignment="1">
      <alignment horizontal="center" vertical="center"/>
    </xf>
    <xf numFmtId="0" fontId="0" fillId="0" borderId="0" xfId="0" applyAlignment="1">
      <alignment horizontal="left" vertical="top"/>
    </xf>
    <xf numFmtId="0" fontId="0" fillId="0" borderId="16" xfId="0" applyBorder="1" applyAlignment="1" applyProtection="1">
      <alignment horizontal="left" vertical="top"/>
      <protection locked="0"/>
    </xf>
    <xf numFmtId="49" fontId="16" fillId="2" borderId="28" xfId="0" applyNumberFormat="1" applyFont="1" applyFill="1" applyBorder="1" applyAlignment="1">
      <alignment horizontal="center" vertical="center"/>
    </xf>
    <xf numFmtId="49" fontId="14" fillId="2" borderId="28" xfId="0" applyNumberFormat="1" applyFont="1" applyFill="1" applyBorder="1" applyAlignment="1">
      <alignment horizontal="center" vertical="center"/>
    </xf>
    <xf numFmtId="49" fontId="41" fillId="2" borderId="28" xfId="0" applyNumberFormat="1" applyFont="1" applyFill="1" applyBorder="1" applyAlignment="1">
      <alignment horizontal="center" vertical="center"/>
    </xf>
    <xf numFmtId="0" fontId="14" fillId="0" borderId="18" xfId="33" applyFont="1" applyBorder="1" applyAlignment="1" applyProtection="1">
      <alignment horizontal="left" vertical="top" wrapText="1"/>
      <protection locked="0"/>
    </xf>
    <xf numFmtId="49" fontId="14" fillId="0" borderId="66" xfId="0" applyNumberFormat="1" applyFont="1" applyBorder="1" applyAlignment="1">
      <alignment horizontal="center" vertical="center"/>
    </xf>
    <xf numFmtId="49" fontId="14" fillId="0" borderId="68" xfId="0" applyNumberFormat="1" applyFont="1" applyBorder="1" applyAlignment="1" applyProtection="1">
      <alignment horizontal="left" vertical="top" wrapText="1"/>
      <protection locked="0"/>
    </xf>
    <xf numFmtId="49" fontId="18" fillId="6" borderId="21" xfId="0" applyNumberFormat="1" applyFont="1" applyFill="1" applyBorder="1" applyAlignment="1">
      <alignment horizontal="center" vertical="center" wrapText="1"/>
    </xf>
    <xf numFmtId="0" fontId="0" fillId="0" borderId="0" xfId="0" applyProtection="1">
      <protection locked="0"/>
    </xf>
    <xf numFmtId="0" fontId="16" fillId="0" borderId="0" xfId="0" applyFont="1" applyAlignment="1" applyProtection="1">
      <alignment vertical="center" wrapText="1"/>
      <protection locked="0"/>
    </xf>
    <xf numFmtId="0" fontId="64" fillId="0" borderId="13" xfId="0" applyFont="1" applyBorder="1" applyAlignment="1" applyProtection="1">
      <alignment vertical="center" wrapText="1"/>
      <protection locked="0"/>
    </xf>
    <xf numFmtId="0" fontId="41" fillId="0" borderId="38" xfId="0" applyFont="1" applyBorder="1" applyAlignment="1" applyProtection="1">
      <alignment horizontal="left" vertical="top" wrapText="1"/>
      <protection locked="0"/>
    </xf>
    <xf numFmtId="0" fontId="65" fillId="0" borderId="13" xfId="0" applyFont="1" applyBorder="1" applyAlignment="1" applyProtection="1">
      <alignment vertical="center" wrapText="1"/>
      <protection locked="0"/>
    </xf>
    <xf numFmtId="0" fontId="61" fillId="0" borderId="38" xfId="0" applyFont="1" applyBorder="1" applyAlignment="1" applyProtection="1">
      <alignment horizontal="left" vertical="top" wrapText="1"/>
      <protection locked="0"/>
    </xf>
    <xf numFmtId="0" fontId="41" fillId="0" borderId="0" xfId="0" applyFont="1" applyAlignment="1" applyProtection="1">
      <alignment horizontal="left" vertical="top"/>
      <protection locked="0"/>
    </xf>
    <xf numFmtId="0" fontId="61" fillId="0" borderId="13" xfId="0" applyFont="1" applyBorder="1" applyAlignment="1" applyProtection="1">
      <alignment horizontal="left" vertical="top" wrapText="1"/>
      <protection locked="0"/>
    </xf>
    <xf numFmtId="0" fontId="61" fillId="0" borderId="13" xfId="0" applyFont="1" applyBorder="1" applyAlignment="1" applyProtection="1">
      <alignment vertical="center" wrapText="1"/>
      <protection locked="0"/>
    </xf>
    <xf numFmtId="0" fontId="65" fillId="0" borderId="38" xfId="0" applyFont="1" applyBorder="1" applyAlignment="1" applyProtection="1">
      <alignment horizontal="left" vertical="top" wrapText="1"/>
      <protection locked="0"/>
    </xf>
    <xf numFmtId="0" fontId="0" fillId="0" borderId="38" xfId="0" applyBorder="1" applyAlignment="1" applyProtection="1">
      <alignment horizontal="left" vertical="top" wrapText="1"/>
      <protection locked="0"/>
    </xf>
    <xf numFmtId="0" fontId="0" fillId="0" borderId="13" xfId="0" applyBorder="1" applyAlignment="1" applyProtection="1">
      <alignment wrapText="1"/>
      <protection locked="0"/>
    </xf>
    <xf numFmtId="0" fontId="18" fillId="0" borderId="38" xfId="0" applyFont="1" applyBorder="1" applyAlignment="1" applyProtection="1">
      <alignment horizontal="left" vertical="top" wrapText="1"/>
      <protection locked="0"/>
    </xf>
    <xf numFmtId="0" fontId="65" fillId="0" borderId="13" xfId="0" applyFont="1" applyBorder="1" applyAlignment="1" applyProtection="1">
      <alignment horizontal="left" vertical="top" wrapText="1"/>
      <protection locked="0"/>
    </xf>
    <xf numFmtId="0" fontId="65" fillId="0" borderId="64" xfId="0" applyFont="1" applyBorder="1" applyAlignment="1" applyProtection="1">
      <alignment vertical="center" wrapText="1"/>
      <protection locked="0"/>
    </xf>
    <xf numFmtId="0" fontId="0" fillId="0" borderId="65" xfId="0" applyBorder="1" applyAlignment="1" applyProtection="1">
      <alignment horizontal="left" vertical="top" wrapText="1"/>
      <protection locked="0"/>
    </xf>
    <xf numFmtId="0" fontId="65" fillId="0" borderId="32" xfId="0" applyFont="1" applyBorder="1" applyAlignment="1" applyProtection="1">
      <alignment vertical="center" wrapText="1"/>
      <protection locked="0"/>
    </xf>
    <xf numFmtId="0" fontId="51" fillId="6" borderId="0" xfId="3" applyFont="1" applyFill="1" applyAlignment="1" applyProtection="1">
      <alignment horizontal="center" vertical="center"/>
    </xf>
    <xf numFmtId="0" fontId="68" fillId="0" borderId="0" xfId="13" applyFont="1" applyAlignment="1">
      <alignment wrapText="1"/>
    </xf>
    <xf numFmtId="0" fontId="69" fillId="0" borderId="0" xfId="13" applyFont="1" applyAlignment="1">
      <alignment horizontal="left" vertical="center" wrapText="1"/>
    </xf>
    <xf numFmtId="0" fontId="69" fillId="0" borderId="0" xfId="13" applyFont="1" applyAlignment="1">
      <alignment wrapText="1"/>
    </xf>
    <xf numFmtId="0" fontId="69" fillId="0" borderId="0" xfId="13" applyFont="1" applyAlignment="1" applyProtection="1">
      <alignment wrapText="1"/>
      <protection locked="0"/>
    </xf>
    <xf numFmtId="0" fontId="70" fillId="0" borderId="0" xfId="13" applyFont="1" applyAlignment="1">
      <alignment vertical="center" wrapText="1"/>
    </xf>
    <xf numFmtId="0" fontId="47" fillId="0" borderId="0" xfId="13" applyFont="1" applyAlignment="1">
      <alignment wrapText="1"/>
    </xf>
    <xf numFmtId="0" fontId="43" fillId="2" borderId="13" xfId="13" applyFont="1" applyFill="1" applyBorder="1" applyAlignment="1">
      <alignment horizontal="center" vertical="center" wrapText="1"/>
    </xf>
    <xf numFmtId="0" fontId="43" fillId="2" borderId="47" xfId="13" applyFont="1" applyFill="1" applyBorder="1" applyAlignment="1">
      <alignment horizontal="center" vertical="center" wrapText="1"/>
    </xf>
    <xf numFmtId="0" fontId="43" fillId="2" borderId="30" xfId="13" applyFont="1" applyFill="1" applyBorder="1" applyAlignment="1">
      <alignment horizontal="center" vertical="center" wrapText="1"/>
    </xf>
    <xf numFmtId="0" fontId="43" fillId="2" borderId="30" xfId="13" applyFont="1" applyFill="1" applyBorder="1" applyAlignment="1" applyProtection="1">
      <alignment horizontal="center" vertical="center" wrapText="1"/>
      <protection locked="0"/>
    </xf>
    <xf numFmtId="167" fontId="69" fillId="0" borderId="62" xfId="14" applyNumberFormat="1" applyFont="1" applyFill="1" applyBorder="1" applyAlignment="1">
      <alignment horizontal="left" vertical="center" wrapText="1"/>
    </xf>
    <xf numFmtId="49" fontId="69" fillId="0" borderId="41" xfId="14" applyNumberFormat="1" applyFont="1" applyFill="1" applyBorder="1" applyAlignment="1">
      <alignment horizontal="left" vertical="center" wrapText="1"/>
    </xf>
    <xf numFmtId="167" fontId="69" fillId="0" borderId="41" xfId="14" applyNumberFormat="1" applyFont="1" applyFill="1" applyBorder="1" applyAlignment="1">
      <alignment horizontal="left" vertical="center" wrapText="1"/>
    </xf>
    <xf numFmtId="168" fontId="72" fillId="0" borderId="41" xfId="14" applyNumberFormat="1" applyFont="1" applyBorder="1" applyAlignment="1" applyProtection="1">
      <alignment horizontal="right" vertical="center" wrapText="1"/>
      <protection hidden="1"/>
    </xf>
    <xf numFmtId="0" fontId="69" fillId="0" borderId="42" xfId="13" applyFont="1" applyBorder="1" applyAlignment="1" applyProtection="1">
      <alignment wrapText="1"/>
      <protection locked="0"/>
    </xf>
    <xf numFmtId="167" fontId="69" fillId="0" borderId="75" xfId="14" applyNumberFormat="1" applyFont="1" applyFill="1" applyBorder="1" applyAlignment="1">
      <alignment horizontal="left" vertical="center" wrapText="1"/>
    </xf>
    <xf numFmtId="49" fontId="69" fillId="0" borderId="72" xfId="14" applyNumberFormat="1" applyFont="1" applyFill="1" applyBorder="1" applyAlignment="1">
      <alignment horizontal="left" vertical="center" wrapText="1"/>
    </xf>
    <xf numFmtId="167" fontId="69" fillId="0" borderId="72" xfId="14" applyNumberFormat="1" applyFont="1" applyFill="1" applyBorder="1" applyAlignment="1">
      <alignment horizontal="left" vertical="center" wrapText="1"/>
    </xf>
    <xf numFmtId="168" fontId="72" fillId="0" borderId="72" xfId="14" applyNumberFormat="1" applyFont="1" applyBorder="1" applyAlignment="1" applyProtection="1">
      <alignment horizontal="right" vertical="center" wrapText="1"/>
      <protection hidden="1"/>
    </xf>
    <xf numFmtId="0" fontId="69" fillId="0" borderId="84" xfId="13" applyFont="1" applyBorder="1" applyAlignment="1" applyProtection="1">
      <alignment wrapText="1"/>
      <protection locked="0"/>
    </xf>
    <xf numFmtId="167" fontId="69" fillId="0" borderId="85" xfId="14" applyNumberFormat="1" applyFont="1" applyFill="1" applyBorder="1" applyAlignment="1">
      <alignment horizontal="left" vertical="center" wrapText="1"/>
    </xf>
    <xf numFmtId="49" fontId="69" fillId="0" borderId="78" xfId="14" applyNumberFormat="1" applyFont="1" applyFill="1" applyBorder="1" applyAlignment="1">
      <alignment horizontal="left" vertical="center" wrapText="1"/>
    </xf>
    <xf numFmtId="167" fontId="69" fillId="0" borderId="78" xfId="14" applyNumberFormat="1" applyFont="1" applyFill="1" applyBorder="1" applyAlignment="1">
      <alignment horizontal="left" vertical="center" wrapText="1"/>
    </xf>
    <xf numFmtId="168" fontId="72" fillId="0" borderId="78" xfId="14" applyNumberFormat="1" applyFont="1" applyBorder="1" applyAlignment="1" applyProtection="1">
      <alignment horizontal="right" vertical="center" wrapText="1"/>
      <protection hidden="1"/>
    </xf>
    <xf numFmtId="0" fontId="69" fillId="0" borderId="86" xfId="13" applyFont="1" applyBorder="1" applyAlignment="1" applyProtection="1">
      <alignment wrapText="1"/>
      <protection locked="0"/>
    </xf>
    <xf numFmtId="9" fontId="72" fillId="0" borderId="41" xfId="12" applyFont="1" applyBorder="1" applyAlignment="1" applyProtection="1">
      <alignment horizontal="right" vertical="center" wrapText="1"/>
      <protection hidden="1"/>
    </xf>
    <xf numFmtId="9" fontId="72" fillId="0" borderId="72" xfId="12" applyFont="1" applyBorder="1" applyAlignment="1" applyProtection="1">
      <alignment horizontal="right" vertical="center" wrapText="1"/>
      <protection hidden="1"/>
    </xf>
    <xf numFmtId="9" fontId="72" fillId="0" borderId="78" xfId="12" applyFont="1" applyBorder="1" applyAlignment="1" applyProtection="1">
      <alignment horizontal="right" vertical="center" wrapText="1"/>
      <protection hidden="1"/>
    </xf>
    <xf numFmtId="3" fontId="72" fillId="0" borderId="41" xfId="13" applyNumberFormat="1" applyFont="1" applyBorder="1" applyAlignment="1" applyProtection="1">
      <alignment horizontal="right" vertical="center" wrapText="1"/>
      <protection hidden="1"/>
    </xf>
    <xf numFmtId="3" fontId="72" fillId="0" borderId="72" xfId="13" applyNumberFormat="1" applyFont="1" applyBorder="1" applyAlignment="1" applyProtection="1">
      <alignment horizontal="right" vertical="center" wrapText="1"/>
      <protection hidden="1"/>
    </xf>
    <xf numFmtId="0" fontId="69" fillId="0" borderId="63" xfId="13" applyFont="1" applyBorder="1" applyAlignment="1">
      <alignment horizontal="left" vertical="center" wrapText="1"/>
    </xf>
    <xf numFmtId="167" fontId="69" fillId="0" borderId="71" xfId="14" applyNumberFormat="1" applyFont="1" applyFill="1" applyBorder="1" applyAlignment="1">
      <alignment horizontal="left" vertical="center" wrapText="1"/>
    </xf>
    <xf numFmtId="3" fontId="72" fillId="0" borderId="71" xfId="13" applyNumberFormat="1" applyFont="1" applyBorder="1" applyAlignment="1" applyProtection="1">
      <alignment horizontal="right" vertical="center" wrapText="1"/>
      <protection hidden="1"/>
    </xf>
    <xf numFmtId="0" fontId="69" fillId="0" borderId="79" xfId="13" applyFont="1" applyBorder="1" applyAlignment="1" applyProtection="1">
      <alignment wrapText="1"/>
      <protection locked="0"/>
    </xf>
    <xf numFmtId="169" fontId="72" fillId="0" borderId="41" xfId="14" applyNumberFormat="1" applyFont="1" applyBorder="1" applyAlignment="1" applyProtection="1">
      <alignment horizontal="right" vertical="center" wrapText="1"/>
      <protection hidden="1"/>
    </xf>
    <xf numFmtId="169" fontId="72" fillId="0" borderId="72" xfId="14" applyNumberFormat="1" applyFont="1" applyBorder="1" applyAlignment="1" applyProtection="1">
      <alignment horizontal="right" vertical="center" wrapText="1"/>
      <protection hidden="1"/>
    </xf>
    <xf numFmtId="169" fontId="72" fillId="0" borderId="78" xfId="14" applyNumberFormat="1" applyFont="1" applyBorder="1" applyAlignment="1" applyProtection="1">
      <alignment horizontal="right" vertical="center" wrapText="1"/>
      <protection hidden="1"/>
    </xf>
    <xf numFmtId="0" fontId="69" fillId="0" borderId="75" xfId="13" applyFont="1" applyBorder="1" applyAlignment="1">
      <alignment horizontal="left" vertical="center" wrapText="1"/>
    </xf>
    <xf numFmtId="167" fontId="69" fillId="0" borderId="63" xfId="14" applyNumberFormat="1" applyFont="1" applyFill="1" applyBorder="1" applyAlignment="1">
      <alignment horizontal="left" vertical="center" wrapText="1"/>
    </xf>
    <xf numFmtId="9" fontId="72" fillId="0" borderId="71" xfId="12" applyFont="1" applyBorder="1" applyAlignment="1" applyProtection="1">
      <alignment horizontal="right" vertical="center" wrapText="1"/>
      <protection hidden="1"/>
    </xf>
    <xf numFmtId="0" fontId="69" fillId="0" borderId="85" xfId="13" applyFont="1" applyBorder="1" applyAlignment="1">
      <alignment horizontal="left" vertical="center" wrapText="1"/>
    </xf>
    <xf numFmtId="3" fontId="72" fillId="0" borderId="78" xfId="13" applyNumberFormat="1" applyFont="1" applyBorder="1" applyAlignment="1" applyProtection="1">
      <alignment horizontal="right" vertical="center" wrapText="1"/>
      <protection hidden="1"/>
    </xf>
    <xf numFmtId="0" fontId="72" fillId="0" borderId="29" xfId="13" applyFont="1" applyBorder="1" applyAlignment="1">
      <alignment vertical="center" wrapText="1"/>
    </xf>
    <xf numFmtId="0" fontId="69" fillId="0" borderId="58" xfId="13" applyFont="1" applyBorder="1" applyAlignment="1">
      <alignment horizontal="left" vertical="center" wrapText="1"/>
    </xf>
    <xf numFmtId="49" fontId="69" fillId="0" borderId="43" xfId="14" applyNumberFormat="1" applyFont="1" applyFill="1" applyBorder="1" applyAlignment="1">
      <alignment horizontal="left" vertical="center" wrapText="1"/>
    </xf>
    <xf numFmtId="9" fontId="72" fillId="0" borderId="43" xfId="12" applyFont="1" applyBorder="1" applyAlignment="1" applyProtection="1">
      <alignment horizontal="right" vertical="center" wrapText="1"/>
      <protection hidden="1"/>
    </xf>
    <xf numFmtId="169" fontId="72" fillId="0" borderId="41" xfId="11" applyNumberFormat="1" applyFont="1" applyBorder="1" applyAlignment="1" applyProtection="1">
      <alignment horizontal="right" vertical="center" wrapText="1"/>
      <protection hidden="1"/>
    </xf>
    <xf numFmtId="169" fontId="72" fillId="0" borderId="72" xfId="11" applyNumberFormat="1" applyFont="1" applyBorder="1" applyAlignment="1" applyProtection="1">
      <alignment horizontal="right" vertical="center" wrapText="1"/>
      <protection hidden="1"/>
    </xf>
    <xf numFmtId="49" fontId="69" fillId="0" borderId="71" xfId="14" applyNumberFormat="1" applyFont="1" applyFill="1" applyBorder="1" applyAlignment="1">
      <alignment horizontal="left" vertical="center" wrapText="1"/>
    </xf>
    <xf numFmtId="169" fontId="72" fillId="0" borderId="71" xfId="11" applyNumberFormat="1" applyFont="1" applyBorder="1" applyAlignment="1" applyProtection="1">
      <alignment horizontal="right" vertical="center" wrapText="1"/>
      <protection hidden="1"/>
    </xf>
    <xf numFmtId="0" fontId="69" fillId="0" borderId="84" xfId="13" applyFont="1" applyBorder="1" applyAlignment="1" applyProtection="1">
      <alignment horizontal="left" vertical="center" wrapText="1"/>
      <protection locked="0"/>
    </xf>
    <xf numFmtId="0" fontId="69" fillId="0" borderId="31" xfId="13" applyFont="1" applyBorder="1" applyAlignment="1" applyProtection="1">
      <alignment wrapText="1"/>
      <protection locked="0"/>
    </xf>
    <xf numFmtId="168" fontId="72" fillId="0" borderId="41" xfId="13" applyNumberFormat="1" applyFont="1" applyBorder="1" applyAlignment="1" applyProtection="1">
      <alignment horizontal="right" vertical="center" wrapText="1"/>
      <protection hidden="1"/>
    </xf>
    <xf numFmtId="168" fontId="72" fillId="0" borderId="72" xfId="13" applyNumberFormat="1" applyFont="1" applyBorder="1" applyAlignment="1" applyProtection="1">
      <alignment horizontal="right" vertical="center" wrapText="1"/>
      <protection hidden="1"/>
    </xf>
    <xf numFmtId="168" fontId="72" fillId="0" borderId="71" xfId="13" applyNumberFormat="1" applyFont="1" applyBorder="1" applyAlignment="1" applyProtection="1">
      <alignment horizontal="right" vertical="center" wrapText="1"/>
      <protection hidden="1"/>
    </xf>
    <xf numFmtId="0" fontId="69" fillId="0" borderId="42" xfId="13" applyFont="1" applyBorder="1" applyAlignment="1" applyProtection="1">
      <alignment vertical="center" wrapText="1"/>
      <protection locked="0"/>
    </xf>
    <xf numFmtId="0" fontId="69" fillId="0" borderId="84" xfId="13" applyFont="1" applyBorder="1" applyAlignment="1" applyProtection="1">
      <alignment vertical="center" wrapText="1"/>
      <protection locked="0"/>
    </xf>
    <xf numFmtId="0" fontId="69" fillId="0" borderId="62" xfId="13" applyFont="1" applyBorder="1" applyAlignment="1">
      <alignment horizontal="left" vertical="center" wrapText="1"/>
    </xf>
    <xf numFmtId="0" fontId="69" fillId="0" borderId="41" xfId="13" applyFont="1" applyBorder="1" applyAlignment="1">
      <alignment horizontal="left" vertical="center" wrapText="1"/>
    </xf>
    <xf numFmtId="9" fontId="69" fillId="0" borderId="42" xfId="13" applyNumberFormat="1" applyFont="1" applyBorder="1" applyAlignment="1" applyProtection="1">
      <alignment wrapText="1"/>
      <protection locked="0"/>
    </xf>
    <xf numFmtId="0" fontId="69" fillId="0" borderId="72" xfId="13" applyFont="1" applyBorder="1" applyAlignment="1">
      <alignment horizontal="left" vertical="center" wrapText="1"/>
    </xf>
    <xf numFmtId="9" fontId="69" fillId="0" borderId="84" xfId="13" applyNumberFormat="1" applyFont="1" applyBorder="1" applyAlignment="1" applyProtection="1">
      <alignment wrapText="1"/>
      <protection locked="0"/>
    </xf>
    <xf numFmtId="3" fontId="69" fillId="0" borderId="72" xfId="13" applyNumberFormat="1" applyFont="1" applyBorder="1" applyAlignment="1" applyProtection="1">
      <alignment horizontal="right" vertical="center" wrapText="1"/>
      <protection hidden="1"/>
    </xf>
    <xf numFmtId="3" fontId="69" fillId="0" borderId="71" xfId="13" applyNumberFormat="1" applyFont="1" applyBorder="1" applyAlignment="1" applyProtection="1">
      <alignment horizontal="right" vertical="center" wrapText="1"/>
      <protection hidden="1"/>
    </xf>
    <xf numFmtId="3" fontId="69" fillId="0" borderId="41" xfId="13" applyNumberFormat="1" applyFont="1" applyBorder="1" applyAlignment="1" applyProtection="1">
      <alignment horizontal="right" vertical="center" wrapText="1"/>
      <protection hidden="1"/>
    </xf>
    <xf numFmtId="0" fontId="69" fillId="0" borderId="78" xfId="13" applyFont="1" applyBorder="1" applyAlignment="1">
      <alignment horizontal="left" vertical="center" wrapText="1"/>
    </xf>
    <xf numFmtId="0" fontId="72" fillId="0" borderId="64" xfId="13" applyFont="1" applyBorder="1" applyAlignment="1">
      <alignment vertical="center" wrapText="1"/>
    </xf>
    <xf numFmtId="9" fontId="69" fillId="0" borderId="41" xfId="12" applyFont="1" applyBorder="1" applyAlignment="1" applyProtection="1">
      <alignment horizontal="right" vertical="center" wrapText="1"/>
      <protection hidden="1"/>
    </xf>
    <xf numFmtId="0" fontId="72" fillId="0" borderId="77" xfId="13" applyFont="1" applyBorder="1" applyAlignment="1">
      <alignment vertical="center" wrapText="1"/>
    </xf>
    <xf numFmtId="9" fontId="69" fillId="0" borderId="78" xfId="12" applyFont="1" applyBorder="1" applyAlignment="1" applyProtection="1">
      <alignment horizontal="right" vertical="center" wrapText="1"/>
      <protection hidden="1"/>
    </xf>
    <xf numFmtId="0" fontId="46" fillId="6" borderId="0" xfId="3" applyFont="1" applyFill="1" applyAlignment="1" applyProtection="1">
      <alignment horizontal="center" vertical="center"/>
    </xf>
    <xf numFmtId="0" fontId="18" fillId="14" borderId="0" xfId="0" applyFont="1" applyFill="1" applyProtection="1">
      <protection hidden="1"/>
    </xf>
    <xf numFmtId="170" fontId="0" fillId="0" borderId="0" xfId="0" applyNumberFormat="1" applyAlignment="1" applyProtection="1">
      <alignment vertical="center"/>
      <protection hidden="1"/>
    </xf>
    <xf numFmtId="0" fontId="0" fillId="0" borderId="0" xfId="0" applyAlignment="1" applyProtection="1">
      <alignment vertical="center"/>
      <protection hidden="1"/>
    </xf>
    <xf numFmtId="0" fontId="0" fillId="14" borderId="0" xfId="0" applyFill="1" applyAlignment="1" applyProtection="1">
      <alignment vertical="center"/>
      <protection hidden="1"/>
    </xf>
    <xf numFmtId="3" fontId="0" fillId="0" borderId="0" xfId="0" applyNumberFormat="1" applyAlignment="1" applyProtection="1">
      <alignment vertical="center"/>
      <protection hidden="1"/>
    </xf>
    <xf numFmtId="168" fontId="0" fillId="0" borderId="0" xfId="0" applyNumberFormat="1" applyAlignment="1" applyProtection="1">
      <alignment vertical="center"/>
      <protection hidden="1"/>
    </xf>
    <xf numFmtId="0" fontId="18" fillId="4" borderId="0" xfId="0" applyFont="1" applyFill="1" applyAlignment="1" applyProtection="1">
      <alignment horizontal="center" vertical="center" wrapText="1"/>
      <protection hidden="1"/>
    </xf>
    <xf numFmtId="0" fontId="16" fillId="17" borderId="46" xfId="0" applyFont="1" applyFill="1" applyBorder="1" applyAlignment="1">
      <alignment horizontal="left" vertical="center" wrapText="1"/>
    </xf>
    <xf numFmtId="0" fontId="16" fillId="18" borderId="46" xfId="0" applyFont="1" applyFill="1" applyBorder="1" applyAlignment="1">
      <alignment horizontal="left" vertical="center" wrapText="1"/>
    </xf>
    <xf numFmtId="0" fontId="60" fillId="2" borderId="23" xfId="0" applyFont="1" applyFill="1" applyBorder="1" applyAlignment="1" applyProtection="1">
      <alignment wrapText="1"/>
      <protection locked="0"/>
    </xf>
    <xf numFmtId="0" fontId="17" fillId="4" borderId="16" xfId="0" applyFont="1" applyFill="1" applyBorder="1" applyAlignment="1" applyProtection="1">
      <alignment vertical="top" wrapText="1"/>
      <protection locked="0"/>
    </xf>
    <xf numFmtId="0" fontId="17" fillId="0" borderId="16" xfId="0" applyFont="1" applyBorder="1" applyAlignment="1" applyProtection="1">
      <alignment vertical="top" wrapText="1"/>
      <protection locked="0"/>
    </xf>
    <xf numFmtId="0" fontId="17" fillId="0" borderId="0" xfId="0" applyFont="1" applyAlignment="1" applyProtection="1">
      <alignment vertical="top" wrapText="1"/>
      <protection locked="0"/>
    </xf>
    <xf numFmtId="0" fontId="14" fillId="0" borderId="0" xfId="0" applyFont="1" applyAlignment="1" applyProtection="1">
      <alignment vertical="top" wrapText="1"/>
      <protection locked="0"/>
    </xf>
    <xf numFmtId="1" fontId="16" fillId="2" borderId="13" xfId="0" applyNumberFormat="1" applyFont="1" applyFill="1" applyBorder="1" applyAlignment="1" applyProtection="1">
      <alignment horizontal="center" vertical="top" wrapText="1"/>
      <protection locked="0"/>
    </xf>
    <xf numFmtId="0" fontId="0" fillId="0" borderId="16" xfId="0" applyBorder="1" applyAlignment="1" applyProtection="1">
      <alignment vertical="top" wrapText="1"/>
      <protection locked="0"/>
    </xf>
    <xf numFmtId="3" fontId="17" fillId="4" borderId="16" xfId="0" applyNumberFormat="1" applyFont="1" applyFill="1" applyBorder="1" applyAlignment="1" applyProtection="1">
      <alignment horizontal="left" vertical="top" wrapText="1"/>
      <protection locked="0"/>
    </xf>
    <xf numFmtId="0" fontId="17" fillId="0" borderId="88" xfId="0" applyFont="1" applyBorder="1" applyAlignment="1" applyProtection="1">
      <alignment vertical="top" wrapText="1"/>
      <protection locked="0"/>
    </xf>
    <xf numFmtId="0" fontId="17" fillId="4" borderId="88" xfId="0" applyFont="1" applyFill="1" applyBorder="1" applyAlignment="1" applyProtection="1">
      <alignment vertical="top" wrapText="1"/>
      <protection locked="0"/>
    </xf>
    <xf numFmtId="0" fontId="0" fillId="0" borderId="16" xfId="0" applyBorder="1" applyAlignment="1" applyProtection="1">
      <alignment horizontal="left" vertical="top" wrapText="1"/>
      <protection locked="0"/>
    </xf>
    <xf numFmtId="0" fontId="18" fillId="0" borderId="16" xfId="0" applyFont="1" applyBorder="1" applyAlignment="1" applyProtection="1">
      <alignment vertical="top" wrapText="1"/>
      <protection locked="0"/>
    </xf>
    <xf numFmtId="0" fontId="17" fillId="0" borderId="32" xfId="0" applyFont="1" applyBorder="1" applyAlignment="1" applyProtection="1">
      <alignment vertical="top" wrapText="1"/>
      <protection locked="0"/>
    </xf>
    <xf numFmtId="49" fontId="54" fillId="0" borderId="18" xfId="0" applyNumberFormat="1" applyFont="1" applyBorder="1" applyAlignment="1" applyProtection="1">
      <alignment horizontal="left" vertical="top" wrapText="1"/>
      <protection locked="0"/>
    </xf>
    <xf numFmtId="0" fontId="75" fillId="0" borderId="0" xfId="0" applyFont="1" applyAlignment="1" applyProtection="1">
      <alignment vertical="top" wrapText="1"/>
      <protection locked="0"/>
    </xf>
    <xf numFmtId="1" fontId="16" fillId="0" borderId="72" xfId="0" applyNumberFormat="1" applyFont="1" applyBorder="1" applyAlignment="1">
      <alignment horizontal="left" vertical="top" wrapText="1"/>
    </xf>
    <xf numFmtId="0" fontId="17" fillId="0" borderId="72" xfId="0" applyFont="1" applyBorder="1" applyAlignment="1">
      <alignment horizontal="right"/>
    </xf>
    <xf numFmtId="1" fontId="14" fillId="19" borderId="72" xfId="0" applyNumberFormat="1" applyFont="1" applyFill="1" applyBorder="1" applyAlignment="1">
      <alignment horizontal="left" vertical="top" wrapText="1"/>
    </xf>
    <xf numFmtId="0" fontId="27" fillId="19" borderId="72" xfId="0" applyFont="1" applyFill="1" applyBorder="1" applyAlignment="1">
      <alignment horizontal="right"/>
    </xf>
    <xf numFmtId="1" fontId="76" fillId="0" borderId="14" xfId="0" applyNumberFormat="1" applyFont="1" applyBorder="1" applyAlignment="1">
      <alignment horizontal="right" vertical="top" wrapText="1"/>
    </xf>
    <xf numFmtId="0" fontId="77" fillId="0" borderId="9" xfId="0" applyFont="1" applyBorder="1" applyAlignment="1">
      <alignment horizontal="right"/>
    </xf>
    <xf numFmtId="3" fontId="76" fillId="0" borderId="9" xfId="0" applyNumberFormat="1" applyFont="1" applyBorder="1" applyProtection="1">
      <protection locked="0"/>
    </xf>
    <xf numFmtId="1" fontId="76" fillId="0" borderId="15" xfId="0" applyNumberFormat="1" applyFont="1" applyBorder="1" applyAlignment="1">
      <alignment horizontal="right" vertical="top" wrapText="1"/>
    </xf>
    <xf numFmtId="49" fontId="16" fillId="8" borderId="18" xfId="0" applyNumberFormat="1" applyFont="1" applyFill="1" applyBorder="1" applyAlignment="1" applyProtection="1">
      <alignment horizontal="left" vertical="top" wrapText="1"/>
      <protection hidden="1"/>
    </xf>
    <xf numFmtId="3" fontId="14" fillId="0" borderId="9" xfId="0" applyNumberFormat="1" applyFont="1" applyBorder="1" applyAlignment="1" applyProtection="1">
      <alignment vertical="center"/>
      <protection locked="0"/>
    </xf>
    <xf numFmtId="49" fontId="79" fillId="0" borderId="18" xfId="0" applyNumberFormat="1" applyFont="1" applyBorder="1" applyAlignment="1" applyProtection="1">
      <alignment horizontal="left" vertical="top" wrapText="1"/>
      <protection locked="0"/>
    </xf>
    <xf numFmtId="0" fontId="0" fillId="0" borderId="29" xfId="0" applyBorder="1" applyProtection="1">
      <protection locked="0"/>
    </xf>
    <xf numFmtId="0" fontId="0" fillId="0" borderId="29" xfId="0" applyBorder="1" applyAlignment="1" applyProtection="1">
      <alignment vertical="top" wrapText="1"/>
      <protection locked="0"/>
    </xf>
    <xf numFmtId="0" fontId="17" fillId="4" borderId="16" xfId="0" applyFont="1" applyFill="1" applyBorder="1" applyAlignment="1" applyProtection="1">
      <alignment horizontal="left" vertical="top" wrapText="1"/>
      <protection locked="0"/>
    </xf>
    <xf numFmtId="49" fontId="14" fillId="0" borderId="16" xfId="0" applyNumberFormat="1" applyFont="1" applyBorder="1" applyAlignment="1" applyProtection="1">
      <alignment horizontal="left" vertical="top" wrapText="1"/>
      <protection locked="0"/>
    </xf>
    <xf numFmtId="49" fontId="14" fillId="8" borderId="18" xfId="0" applyNumberFormat="1" applyFont="1" applyFill="1" applyBorder="1" applyAlignment="1" applyProtection="1">
      <alignment horizontal="left" vertical="top" wrapText="1"/>
      <protection locked="0"/>
    </xf>
    <xf numFmtId="0" fontId="17" fillId="0" borderId="13" xfId="0" applyFont="1" applyBorder="1" applyAlignment="1" applyProtection="1">
      <alignment horizontal="left" vertical="top" wrapText="1"/>
      <protection locked="0"/>
    </xf>
    <xf numFmtId="9" fontId="72" fillId="8" borderId="41" xfId="12" applyFont="1" applyFill="1" applyBorder="1" applyAlignment="1" applyProtection="1">
      <alignment horizontal="right" vertical="center" wrapText="1"/>
      <protection hidden="1"/>
    </xf>
    <xf numFmtId="49" fontId="14" fillId="0" borderId="18" xfId="0" applyNumberFormat="1" applyFont="1" applyBorder="1" applyAlignment="1" applyProtection="1">
      <alignment vertical="top" wrapText="1"/>
      <protection locked="0"/>
    </xf>
    <xf numFmtId="0" fontId="14" fillId="0" borderId="28" xfId="0" applyFont="1" applyBorder="1" applyAlignment="1">
      <alignment horizontal="center" vertical="center"/>
    </xf>
    <xf numFmtId="0" fontId="14" fillId="0" borderId="89" xfId="0" applyFont="1" applyBorder="1" applyProtection="1">
      <protection locked="0"/>
    </xf>
    <xf numFmtId="0" fontId="14" fillId="0" borderId="54" xfId="0" applyFont="1" applyBorder="1" applyAlignment="1" applyProtection="1">
      <alignment horizontal="center" vertical="center"/>
      <protection hidden="1"/>
    </xf>
    <xf numFmtId="0" fontId="14" fillId="0" borderId="0" xfId="0" applyFont="1" applyAlignment="1">
      <alignment horizontal="left" vertical="center" wrapText="1"/>
    </xf>
    <xf numFmtId="0" fontId="14" fillId="0" borderId="0" xfId="0" applyFont="1" applyAlignment="1" applyProtection="1">
      <alignment horizontal="center" vertical="center"/>
      <protection hidden="1"/>
    </xf>
    <xf numFmtId="0" fontId="48" fillId="0" borderId="91" xfId="0" applyFont="1" applyBorder="1" applyAlignment="1">
      <alignment vertical="center"/>
    </xf>
    <xf numFmtId="0" fontId="48" fillId="0" borderId="92" xfId="0" applyFont="1" applyBorder="1" applyAlignment="1">
      <alignment vertical="center"/>
    </xf>
    <xf numFmtId="0" fontId="47" fillId="0" borderId="92" xfId="0" applyFont="1" applyBorder="1" applyAlignment="1">
      <alignment vertical="center"/>
    </xf>
    <xf numFmtId="0" fontId="47" fillId="0" borderId="92" xfId="0" applyFont="1" applyBorder="1"/>
    <xf numFmtId="0" fontId="47" fillId="0" borderId="92" xfId="0" applyFont="1" applyBorder="1" applyAlignment="1">
      <alignment horizontal="center" vertical="top" wrapText="1"/>
    </xf>
    <xf numFmtId="0" fontId="14" fillId="0" borderId="93" xfId="0" applyFont="1" applyBorder="1"/>
    <xf numFmtId="0" fontId="14" fillId="0" borderId="91" xfId="0" applyFont="1" applyBorder="1" applyAlignment="1">
      <alignment horizontal="center" vertical="center"/>
    </xf>
    <xf numFmtId="0" fontId="14" fillId="0" borderId="94" xfId="0" applyFont="1" applyBorder="1" applyAlignment="1" applyProtection="1">
      <alignment horizontal="center" vertical="center"/>
      <protection hidden="1"/>
    </xf>
    <xf numFmtId="0" fontId="14" fillId="0" borderId="95" xfId="0" applyFont="1" applyBorder="1" applyProtection="1">
      <protection locked="0"/>
    </xf>
    <xf numFmtId="0" fontId="14" fillId="0" borderId="94" xfId="0" applyFont="1" applyBorder="1" applyAlignment="1">
      <alignment horizontal="center" vertical="center"/>
    </xf>
    <xf numFmtId="0" fontId="14" fillId="0" borderId="95" xfId="0" applyFont="1" applyBorder="1" applyAlignment="1" applyProtection="1">
      <alignment horizontal="center" vertical="center"/>
      <protection locked="0"/>
    </xf>
    <xf numFmtId="0" fontId="14" fillId="0" borderId="94" xfId="0" applyFont="1" applyBorder="1" applyAlignment="1" applyProtection="1">
      <alignment vertical="center"/>
      <protection hidden="1"/>
    </xf>
    <xf numFmtId="3" fontId="14" fillId="8" borderId="9" xfId="0" applyNumberFormat="1" applyFont="1" applyFill="1" applyBorder="1" applyProtection="1">
      <protection locked="0"/>
    </xf>
    <xf numFmtId="0" fontId="14" fillId="8" borderId="9" xfId="0" applyFont="1" applyFill="1" applyBorder="1" applyProtection="1">
      <protection locked="0"/>
    </xf>
    <xf numFmtId="0" fontId="35" fillId="3" borderId="69" xfId="2" applyFont="1" applyFill="1" applyBorder="1" applyAlignment="1">
      <alignment horizontal="left" vertical="center"/>
    </xf>
    <xf numFmtId="0" fontId="36" fillId="0" borderId="69" xfId="2" applyFont="1" applyBorder="1" applyAlignment="1" applyProtection="1">
      <alignment horizontal="left" vertical="top"/>
      <protection locked="0"/>
    </xf>
    <xf numFmtId="0" fontId="35" fillId="5" borderId="70" xfId="2" applyFont="1" applyFill="1" applyBorder="1" applyAlignment="1" applyProtection="1">
      <alignment horizontal="left" vertical="center"/>
      <protection locked="0"/>
    </xf>
    <xf numFmtId="0" fontId="35" fillId="5" borderId="90" xfId="2" applyFont="1" applyFill="1" applyBorder="1" applyAlignment="1" applyProtection="1">
      <alignment horizontal="left" vertical="center"/>
      <protection locked="0"/>
    </xf>
    <xf numFmtId="15" fontId="36" fillId="0" borderId="70" xfId="2" applyNumberFormat="1" applyFont="1" applyBorder="1" applyAlignment="1" applyProtection="1">
      <alignment horizontal="left" vertical="center"/>
      <protection locked="0"/>
    </xf>
    <xf numFmtId="15" fontId="36" fillId="0" borderId="90" xfId="2" applyNumberFormat="1" applyFont="1" applyBorder="1" applyAlignment="1" applyProtection="1">
      <alignment horizontal="left" vertical="center"/>
      <protection locked="0"/>
    </xf>
    <xf numFmtId="0" fontId="36" fillId="0" borderId="70" xfId="2" applyFont="1" applyBorder="1" applyAlignment="1" applyProtection="1">
      <alignment horizontal="left" vertical="top" wrapText="1"/>
      <protection locked="0"/>
    </xf>
    <xf numFmtId="0" fontId="36" fillId="0" borderId="90" xfId="2" applyFont="1" applyBorder="1" applyAlignment="1" applyProtection="1">
      <alignment horizontal="left" vertical="top" wrapText="1"/>
      <protection locked="0"/>
    </xf>
    <xf numFmtId="1" fontId="16" fillId="2" borderId="3" xfId="0" applyNumberFormat="1" applyFont="1" applyFill="1" applyBorder="1" applyAlignment="1">
      <alignment horizontal="center" vertical="center"/>
    </xf>
    <xf numFmtId="1" fontId="16" fillId="2" borderId="4" xfId="0" applyNumberFormat="1" applyFont="1" applyFill="1" applyBorder="1" applyAlignment="1">
      <alignment horizontal="center" vertical="center"/>
    </xf>
    <xf numFmtId="0" fontId="49" fillId="7" borderId="0" xfId="0" applyFont="1" applyFill="1" applyAlignment="1">
      <alignment horizontal="center" vertical="center" wrapText="1"/>
    </xf>
    <xf numFmtId="0" fontId="16" fillId="6" borderId="0" xfId="0" applyFont="1" applyFill="1" applyAlignment="1">
      <alignment horizontal="center" vertical="center" wrapText="1"/>
    </xf>
    <xf numFmtId="0" fontId="15" fillId="10" borderId="73" xfId="0" applyFont="1" applyFill="1" applyBorder="1" applyAlignment="1">
      <alignment horizontal="center" vertical="center"/>
    </xf>
    <xf numFmtId="0" fontId="15" fillId="10" borderId="74" xfId="0" applyFont="1" applyFill="1" applyBorder="1" applyAlignment="1">
      <alignment horizontal="center" vertical="center"/>
    </xf>
    <xf numFmtId="0" fontId="15" fillId="10" borderId="75" xfId="0" applyFont="1" applyFill="1" applyBorder="1" applyAlignment="1">
      <alignment horizontal="center" vertical="center"/>
    </xf>
    <xf numFmtId="0" fontId="16" fillId="0" borderId="0" xfId="0" applyFont="1" applyAlignment="1">
      <alignment horizontal="center" vertical="center" wrapText="1"/>
    </xf>
    <xf numFmtId="0" fontId="64" fillId="9" borderId="35" xfId="0" applyFont="1" applyFill="1" applyBorder="1" applyAlignment="1" applyProtection="1">
      <alignment horizontal="center" vertical="center" wrapText="1"/>
      <protection locked="0"/>
    </xf>
    <xf numFmtId="0" fontId="64" fillId="9" borderId="47" xfId="0" applyFont="1" applyFill="1" applyBorder="1" applyAlignment="1" applyProtection="1">
      <alignment horizontal="center" vertical="center" wrapText="1"/>
      <protection locked="0"/>
    </xf>
    <xf numFmtId="165" fontId="13" fillId="0" borderId="0" xfId="0" applyNumberFormat="1" applyFont="1" applyAlignment="1" applyProtection="1">
      <alignment horizontal="center" vertical="top" wrapText="1"/>
      <protection locked="0"/>
    </xf>
    <xf numFmtId="0" fontId="14" fillId="0" borderId="41" xfId="0" applyFont="1" applyBorder="1" applyAlignment="1">
      <alignment horizontal="left" vertical="center" wrapText="1"/>
    </xf>
    <xf numFmtId="0" fontId="14" fillId="0" borderId="72" xfId="0" applyFont="1" applyBorder="1" applyAlignment="1">
      <alignment horizontal="left" vertical="center" wrapText="1"/>
    </xf>
    <xf numFmtId="165" fontId="49" fillId="0" borderId="0" xfId="0" applyNumberFormat="1" applyFont="1" applyAlignment="1">
      <alignment horizontal="left" vertical="center"/>
    </xf>
    <xf numFmtId="165" fontId="49" fillId="0" borderId="0" xfId="0" applyNumberFormat="1" applyFont="1" applyAlignment="1">
      <alignment horizontal="left" vertical="center" wrapText="1"/>
    </xf>
    <xf numFmtId="0" fontId="14" fillId="0" borderId="37"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53" xfId="0" applyFont="1" applyBorder="1" applyAlignment="1">
      <alignment horizontal="center" vertical="center" wrapText="1"/>
    </xf>
    <xf numFmtId="0" fontId="14" fillId="0" borderId="43" xfId="0" applyFont="1" applyBorder="1" applyAlignment="1">
      <alignment horizontal="left" vertical="center" wrapText="1"/>
    </xf>
    <xf numFmtId="0" fontId="14" fillId="0" borderId="46" xfId="0" applyFont="1" applyBorder="1" applyAlignment="1">
      <alignment horizontal="left" vertical="center" wrapText="1"/>
    </xf>
    <xf numFmtId="0" fontId="14" fillId="0" borderId="54" xfId="0" applyFont="1" applyBorder="1" applyAlignment="1">
      <alignment horizontal="left" vertical="center" wrapText="1"/>
    </xf>
    <xf numFmtId="0" fontId="14" fillId="0" borderId="78" xfId="0" applyFont="1" applyBorder="1" applyAlignment="1">
      <alignment horizontal="left" vertical="center" wrapText="1"/>
    </xf>
    <xf numFmtId="0" fontId="14" fillId="0" borderId="37" xfId="0" applyFont="1" applyBorder="1" applyAlignment="1">
      <alignment horizontal="center" vertical="center"/>
    </xf>
    <xf numFmtId="0" fontId="14" fillId="0" borderId="51" xfId="0" applyFont="1" applyBorder="1" applyAlignment="1">
      <alignment horizontal="center" vertical="center"/>
    </xf>
    <xf numFmtId="0" fontId="14" fillId="0" borderId="53" xfId="0" applyFont="1" applyBorder="1" applyAlignment="1">
      <alignment horizontal="center" vertical="center"/>
    </xf>
    <xf numFmtId="0" fontId="14" fillId="0" borderId="94" xfId="0" applyFont="1" applyBorder="1" applyAlignment="1">
      <alignment horizontal="left" vertical="center" wrapText="1"/>
    </xf>
    <xf numFmtId="0" fontId="14" fillId="0" borderId="71" xfId="0" applyFont="1" applyBorder="1" applyAlignment="1">
      <alignment horizontal="left" vertical="center" wrapText="1"/>
    </xf>
    <xf numFmtId="0" fontId="0" fillId="0" borderId="46" xfId="0" applyBorder="1" applyAlignment="1">
      <alignment horizontal="left" vertical="center" wrapText="1"/>
    </xf>
    <xf numFmtId="0" fontId="0" fillId="0" borderId="54" xfId="0" applyBorder="1" applyAlignment="1">
      <alignment horizontal="left" vertical="center" wrapText="1"/>
    </xf>
    <xf numFmtId="0" fontId="14" fillId="0" borderId="40" xfId="0" applyFont="1" applyBorder="1" applyAlignment="1">
      <alignment horizontal="center" vertical="center"/>
    </xf>
    <xf numFmtId="0" fontId="14" fillId="0" borderId="81" xfId="0" applyFont="1" applyBorder="1" applyAlignment="1">
      <alignment horizontal="center" vertical="center"/>
    </xf>
    <xf numFmtId="0" fontId="14" fillId="0" borderId="82" xfId="0" applyFont="1" applyBorder="1" applyAlignment="1">
      <alignment horizontal="center" vertical="center"/>
    </xf>
    <xf numFmtId="0" fontId="14" fillId="0" borderId="96" xfId="0" applyFont="1" applyBorder="1" applyAlignment="1">
      <alignment horizontal="center" vertical="center"/>
    </xf>
    <xf numFmtId="0" fontId="14" fillId="0" borderId="83" xfId="0" applyFont="1" applyBorder="1" applyAlignment="1">
      <alignment horizontal="center" vertical="center"/>
    </xf>
    <xf numFmtId="0" fontId="72" fillId="0" borderId="64" xfId="13" applyFont="1" applyBorder="1" applyAlignment="1">
      <alignment horizontal="left" vertical="center" wrapText="1"/>
    </xf>
    <xf numFmtId="0" fontId="72" fillId="0" borderId="76" xfId="13" applyFont="1" applyBorder="1" applyAlignment="1">
      <alignment horizontal="left" vertical="center" wrapText="1"/>
    </xf>
    <xf numFmtId="0" fontId="72" fillId="0" borderId="87" xfId="13" applyFont="1" applyBorder="1" applyAlignment="1">
      <alignment horizontal="left" vertical="center" wrapText="1"/>
    </xf>
    <xf numFmtId="0" fontId="11" fillId="0" borderId="76" xfId="0" applyFont="1" applyBorder="1" applyAlignment="1">
      <alignment horizontal="left" vertical="center" wrapText="1"/>
    </xf>
    <xf numFmtId="0" fontId="72" fillId="0" borderId="29" xfId="13" applyFont="1" applyBorder="1" applyAlignment="1">
      <alignment horizontal="left" vertical="center" wrapText="1"/>
    </xf>
    <xf numFmtId="0" fontId="72" fillId="0" borderId="16" xfId="13" applyFont="1" applyBorder="1" applyAlignment="1">
      <alignment horizontal="left" vertical="center" wrapText="1"/>
    </xf>
    <xf numFmtId="0" fontId="72" fillId="0" borderId="32" xfId="13" applyFont="1" applyBorder="1" applyAlignment="1">
      <alignment horizontal="left" vertical="center" wrapText="1"/>
    </xf>
    <xf numFmtId="0" fontId="72" fillId="0" borderId="77" xfId="13" applyFont="1" applyBorder="1" applyAlignment="1">
      <alignment horizontal="left" vertical="center" wrapText="1"/>
    </xf>
    <xf numFmtId="0" fontId="71" fillId="0" borderId="0" xfId="13" applyFont="1" applyAlignment="1">
      <alignment horizontal="center" vertical="center" wrapText="1"/>
    </xf>
    <xf numFmtId="0" fontId="71" fillId="0" borderId="0" xfId="13" applyFont="1" applyAlignment="1">
      <alignment horizontal="center" vertical="center" textRotation="255" wrapText="1"/>
    </xf>
    <xf numFmtId="0" fontId="71" fillId="0" borderId="0" xfId="13" applyFont="1" applyAlignment="1">
      <alignment horizontal="left" vertical="center" wrapText="1"/>
    </xf>
    <xf numFmtId="0" fontId="18" fillId="15" borderId="28" xfId="0" applyFont="1" applyFill="1" applyBorder="1" applyAlignment="1" applyProtection="1">
      <alignment horizontal="center" vertical="center" wrapText="1"/>
      <protection hidden="1"/>
    </xf>
    <xf numFmtId="0" fontId="18" fillId="15" borderId="0" xfId="0" applyFont="1" applyFill="1" applyAlignment="1" applyProtection="1">
      <alignment horizontal="center" vertical="center" wrapText="1"/>
      <protection hidden="1"/>
    </xf>
    <xf numFmtId="0" fontId="18" fillId="15" borderId="39" xfId="0" applyFont="1" applyFill="1" applyBorder="1" applyAlignment="1" applyProtection="1">
      <alignment horizontal="center" wrapText="1"/>
      <protection hidden="1"/>
    </xf>
    <xf numFmtId="0" fontId="18" fillId="15" borderId="56" xfId="0" applyFont="1" applyFill="1" applyBorder="1" applyAlignment="1" applyProtection="1">
      <alignment horizontal="center" wrapText="1"/>
      <protection hidden="1"/>
    </xf>
    <xf numFmtId="0" fontId="52" fillId="16" borderId="35" xfId="0" applyFont="1" applyFill="1" applyBorder="1" applyAlignment="1" applyProtection="1">
      <alignment horizontal="center" wrapText="1"/>
      <protection hidden="1"/>
    </xf>
    <xf numFmtId="0" fontId="52" fillId="16" borderId="60" xfId="0" applyFont="1" applyFill="1" applyBorder="1" applyAlignment="1" applyProtection="1">
      <alignment horizontal="center" wrapText="1"/>
      <protection hidden="1"/>
    </xf>
    <xf numFmtId="0" fontId="18" fillId="8" borderId="35" xfId="0" applyFont="1" applyFill="1" applyBorder="1" applyAlignment="1">
      <alignment horizontal="center" vertical="center"/>
    </xf>
    <xf numFmtId="0" fontId="18" fillId="8" borderId="60" xfId="0" applyFont="1" applyFill="1" applyBorder="1" applyAlignment="1">
      <alignment horizontal="center" vertical="center"/>
    </xf>
    <xf numFmtId="0" fontId="18" fillId="8" borderId="47" xfId="0" applyFont="1" applyFill="1" applyBorder="1" applyAlignment="1">
      <alignment horizontal="center" vertical="center"/>
    </xf>
    <xf numFmtId="0" fontId="18" fillId="11" borderId="35" xfId="0" applyFont="1" applyFill="1" applyBorder="1" applyAlignment="1">
      <alignment horizontal="center" vertical="center"/>
    </xf>
    <xf numFmtId="0" fontId="18" fillId="11" borderId="60" xfId="0" applyFont="1" applyFill="1" applyBorder="1" applyAlignment="1">
      <alignment horizontal="center" vertical="center"/>
    </xf>
    <xf numFmtId="0" fontId="18" fillId="11" borderId="47" xfId="0" applyFont="1" applyFill="1" applyBorder="1" applyAlignment="1">
      <alignment horizontal="center" vertical="center"/>
    </xf>
    <xf numFmtId="0" fontId="18" fillId="12" borderId="35" xfId="0" applyFont="1" applyFill="1" applyBorder="1" applyAlignment="1">
      <alignment horizontal="center" vertical="center"/>
    </xf>
    <xf numFmtId="0" fontId="18" fillId="12" borderId="60" xfId="0" applyFont="1" applyFill="1" applyBorder="1" applyAlignment="1">
      <alignment horizontal="center" vertical="center"/>
    </xf>
    <xf numFmtId="0" fontId="18" fillId="12" borderId="47" xfId="0" applyFont="1" applyFill="1" applyBorder="1" applyAlignment="1">
      <alignment horizontal="center" vertical="center"/>
    </xf>
    <xf numFmtId="0" fontId="49" fillId="14" borderId="0" xfId="0" applyFont="1" applyFill="1" applyAlignment="1">
      <alignment horizontal="center"/>
    </xf>
    <xf numFmtId="0" fontId="18" fillId="13" borderId="35" xfId="0" applyFont="1" applyFill="1" applyBorder="1" applyAlignment="1">
      <alignment horizontal="center" vertical="center" wrapText="1"/>
    </xf>
    <xf numFmtId="0" fontId="18" fillId="13" borderId="60" xfId="0" applyFont="1" applyFill="1" applyBorder="1" applyAlignment="1">
      <alignment horizontal="center" vertical="center" wrapText="1"/>
    </xf>
    <xf numFmtId="0" fontId="18" fillId="13" borderId="47" xfId="0" applyFont="1" applyFill="1" applyBorder="1" applyAlignment="1">
      <alignment horizontal="center" vertical="center" wrapText="1"/>
    </xf>
  </cellXfs>
  <cellStyles count="233">
    <cellStyle name="Comma" xfId="11" builtinId="3"/>
    <cellStyle name="Comma 2" xfId="18" xr:uid="{00000000-0005-0000-0000-000001000000}"/>
    <cellStyle name="Comma 3" xfId="19" xr:uid="{00000000-0005-0000-0000-000002000000}"/>
    <cellStyle name="Comma 3 2" xfId="29" xr:uid="{00000000-0005-0000-0000-000003000000}"/>
    <cellStyle name="Comma 3 2 2" xfId="49" xr:uid="{00000000-0005-0000-0000-000004000000}"/>
    <cellStyle name="Comma 3 2 2 2" xfId="85" xr:uid="{00000000-0005-0000-0000-000005000000}"/>
    <cellStyle name="Comma 3 2 2 2 2" xfId="193" xr:uid="{00000000-0005-0000-0000-000006000000}"/>
    <cellStyle name="Comma 3 2 2 3" xfId="121" xr:uid="{00000000-0005-0000-0000-000007000000}"/>
    <cellStyle name="Comma 3 2 2 3 2" xfId="229" xr:uid="{00000000-0005-0000-0000-000008000000}"/>
    <cellStyle name="Comma 3 2 2 4" xfId="157" xr:uid="{00000000-0005-0000-0000-000009000000}"/>
    <cellStyle name="Comma 3 2 3" xfId="67" xr:uid="{00000000-0005-0000-0000-00000A000000}"/>
    <cellStyle name="Comma 3 2 3 2" xfId="175" xr:uid="{00000000-0005-0000-0000-00000B000000}"/>
    <cellStyle name="Comma 3 2 4" xfId="103" xr:uid="{00000000-0005-0000-0000-00000C000000}"/>
    <cellStyle name="Comma 3 2 4 2" xfId="211" xr:uid="{00000000-0005-0000-0000-00000D000000}"/>
    <cellStyle name="Comma 3 2 5" xfId="139" xr:uid="{00000000-0005-0000-0000-00000E000000}"/>
    <cellStyle name="Comma 3 3" xfId="40" xr:uid="{00000000-0005-0000-0000-00000F000000}"/>
    <cellStyle name="Comma 3 3 2" xfId="76" xr:uid="{00000000-0005-0000-0000-000010000000}"/>
    <cellStyle name="Comma 3 3 2 2" xfId="184" xr:uid="{00000000-0005-0000-0000-000011000000}"/>
    <cellStyle name="Comma 3 3 3" xfId="112" xr:uid="{00000000-0005-0000-0000-000012000000}"/>
    <cellStyle name="Comma 3 3 3 2" xfId="220" xr:uid="{00000000-0005-0000-0000-000013000000}"/>
    <cellStyle name="Comma 3 3 4" xfId="148" xr:uid="{00000000-0005-0000-0000-000014000000}"/>
    <cellStyle name="Comma 3 4" xfId="58" xr:uid="{00000000-0005-0000-0000-000015000000}"/>
    <cellStyle name="Comma 3 4 2" xfId="166" xr:uid="{00000000-0005-0000-0000-000016000000}"/>
    <cellStyle name="Comma 3 5" xfId="94" xr:uid="{00000000-0005-0000-0000-000017000000}"/>
    <cellStyle name="Comma 3 5 2" xfId="202" xr:uid="{00000000-0005-0000-0000-000018000000}"/>
    <cellStyle name="Comma 3 6" xfId="130" xr:uid="{00000000-0005-0000-0000-000019000000}"/>
    <cellStyle name="Comma 4" xfId="23" xr:uid="{00000000-0005-0000-0000-00001A000000}"/>
    <cellStyle name="Comma 4 2" xfId="32" xr:uid="{00000000-0005-0000-0000-00001B000000}"/>
    <cellStyle name="Comma 4 2 2" xfId="52" xr:uid="{00000000-0005-0000-0000-00001C000000}"/>
    <cellStyle name="Comma 4 2 2 2" xfId="88" xr:uid="{00000000-0005-0000-0000-00001D000000}"/>
    <cellStyle name="Comma 4 2 2 2 2" xfId="196" xr:uid="{00000000-0005-0000-0000-00001E000000}"/>
    <cellStyle name="Comma 4 2 2 3" xfId="124" xr:uid="{00000000-0005-0000-0000-00001F000000}"/>
    <cellStyle name="Comma 4 2 2 3 2" xfId="232" xr:uid="{00000000-0005-0000-0000-000020000000}"/>
    <cellStyle name="Comma 4 2 2 4" xfId="160" xr:uid="{00000000-0005-0000-0000-000021000000}"/>
    <cellStyle name="Comma 4 2 3" xfId="70" xr:uid="{00000000-0005-0000-0000-000022000000}"/>
    <cellStyle name="Comma 4 2 3 2" xfId="178" xr:uid="{00000000-0005-0000-0000-000023000000}"/>
    <cellStyle name="Comma 4 2 4" xfId="106" xr:uid="{00000000-0005-0000-0000-000024000000}"/>
    <cellStyle name="Comma 4 2 4 2" xfId="214" xr:uid="{00000000-0005-0000-0000-000025000000}"/>
    <cellStyle name="Comma 4 2 5" xfId="142" xr:uid="{00000000-0005-0000-0000-000026000000}"/>
    <cellStyle name="Comma 4 3" xfId="43" xr:uid="{00000000-0005-0000-0000-000027000000}"/>
    <cellStyle name="Comma 4 3 2" xfId="79" xr:uid="{00000000-0005-0000-0000-000028000000}"/>
    <cellStyle name="Comma 4 3 2 2" xfId="187" xr:uid="{00000000-0005-0000-0000-000029000000}"/>
    <cellStyle name="Comma 4 3 3" xfId="115" xr:uid="{00000000-0005-0000-0000-00002A000000}"/>
    <cellStyle name="Comma 4 3 3 2" xfId="223" xr:uid="{00000000-0005-0000-0000-00002B000000}"/>
    <cellStyle name="Comma 4 3 4" xfId="151" xr:uid="{00000000-0005-0000-0000-00002C000000}"/>
    <cellStyle name="Comma 4 4" xfId="61" xr:uid="{00000000-0005-0000-0000-00002D000000}"/>
    <cellStyle name="Comma 4 4 2" xfId="169" xr:uid="{00000000-0005-0000-0000-00002E000000}"/>
    <cellStyle name="Comma 4 5" xfId="97" xr:uid="{00000000-0005-0000-0000-00002F000000}"/>
    <cellStyle name="Comma 4 5 2" xfId="205" xr:uid="{00000000-0005-0000-0000-000030000000}"/>
    <cellStyle name="Comma 4 6" xfId="133" xr:uid="{00000000-0005-0000-0000-000031000000}"/>
    <cellStyle name="Hiperligação 2" xfId="8" xr:uid="{00000000-0005-0000-0000-000032000000}"/>
    <cellStyle name="Hyperlink" xfId="3" builtinId="8"/>
    <cellStyle name="Hyperlink 2" xfId="34" xr:uid="{00000000-0005-0000-0000-000034000000}"/>
    <cellStyle name="Normal" xfId="0" builtinId="0"/>
    <cellStyle name="Normal 10" xfId="16" xr:uid="{00000000-0005-0000-0000-000036000000}"/>
    <cellStyle name="Normal 10 2" xfId="28" xr:uid="{00000000-0005-0000-0000-000037000000}"/>
    <cellStyle name="Normal 10 2 2" xfId="48" xr:uid="{00000000-0005-0000-0000-000038000000}"/>
    <cellStyle name="Normal 10 2 2 2" xfId="84" xr:uid="{00000000-0005-0000-0000-000039000000}"/>
    <cellStyle name="Normal 10 2 2 2 2" xfId="192" xr:uid="{00000000-0005-0000-0000-00003A000000}"/>
    <cellStyle name="Normal 10 2 2 3" xfId="120" xr:uid="{00000000-0005-0000-0000-00003B000000}"/>
    <cellStyle name="Normal 10 2 2 3 2" xfId="228" xr:uid="{00000000-0005-0000-0000-00003C000000}"/>
    <cellStyle name="Normal 10 2 2 4" xfId="156" xr:uid="{00000000-0005-0000-0000-00003D000000}"/>
    <cellStyle name="Normal 10 2 3" xfId="66" xr:uid="{00000000-0005-0000-0000-00003E000000}"/>
    <cellStyle name="Normal 10 2 3 2" xfId="174" xr:uid="{00000000-0005-0000-0000-00003F000000}"/>
    <cellStyle name="Normal 10 2 4" xfId="102" xr:uid="{00000000-0005-0000-0000-000040000000}"/>
    <cellStyle name="Normal 10 2 4 2" xfId="210" xr:uid="{00000000-0005-0000-0000-000041000000}"/>
    <cellStyle name="Normal 10 2 5" xfId="138" xr:uid="{00000000-0005-0000-0000-000042000000}"/>
    <cellStyle name="Normal 10 3" xfId="39" xr:uid="{00000000-0005-0000-0000-000043000000}"/>
    <cellStyle name="Normal 10 3 2" xfId="75" xr:uid="{00000000-0005-0000-0000-000044000000}"/>
    <cellStyle name="Normal 10 3 2 2" xfId="183" xr:uid="{00000000-0005-0000-0000-000045000000}"/>
    <cellStyle name="Normal 10 3 3" xfId="111" xr:uid="{00000000-0005-0000-0000-000046000000}"/>
    <cellStyle name="Normal 10 3 3 2" xfId="219" xr:uid="{00000000-0005-0000-0000-000047000000}"/>
    <cellStyle name="Normal 10 3 4" xfId="147" xr:uid="{00000000-0005-0000-0000-000048000000}"/>
    <cellStyle name="Normal 10 4" xfId="57" xr:uid="{00000000-0005-0000-0000-000049000000}"/>
    <cellStyle name="Normal 10 4 2" xfId="165" xr:uid="{00000000-0005-0000-0000-00004A000000}"/>
    <cellStyle name="Normal 10 5" xfId="93" xr:uid="{00000000-0005-0000-0000-00004B000000}"/>
    <cellStyle name="Normal 10 5 2" xfId="201" xr:uid="{00000000-0005-0000-0000-00004C000000}"/>
    <cellStyle name="Normal 10 6" xfId="129" xr:uid="{00000000-0005-0000-0000-00004D000000}"/>
    <cellStyle name="Normal 11" xfId="22" xr:uid="{00000000-0005-0000-0000-00004E000000}"/>
    <cellStyle name="Normal 11 2" xfId="31" xr:uid="{00000000-0005-0000-0000-00004F000000}"/>
    <cellStyle name="Normal 11 2 2" xfId="51" xr:uid="{00000000-0005-0000-0000-000050000000}"/>
    <cellStyle name="Normal 11 2 2 2" xfId="87" xr:uid="{00000000-0005-0000-0000-000051000000}"/>
    <cellStyle name="Normal 11 2 2 2 2" xfId="195" xr:uid="{00000000-0005-0000-0000-000052000000}"/>
    <cellStyle name="Normal 11 2 2 3" xfId="123" xr:uid="{00000000-0005-0000-0000-000053000000}"/>
    <cellStyle name="Normal 11 2 2 3 2" xfId="231" xr:uid="{00000000-0005-0000-0000-000054000000}"/>
    <cellStyle name="Normal 11 2 2 4" xfId="159" xr:uid="{00000000-0005-0000-0000-000055000000}"/>
    <cellStyle name="Normal 11 2 3" xfId="69" xr:uid="{00000000-0005-0000-0000-000056000000}"/>
    <cellStyle name="Normal 11 2 3 2" xfId="177" xr:uid="{00000000-0005-0000-0000-000057000000}"/>
    <cellStyle name="Normal 11 2 4" xfId="105" xr:uid="{00000000-0005-0000-0000-000058000000}"/>
    <cellStyle name="Normal 11 2 4 2" xfId="213" xr:uid="{00000000-0005-0000-0000-000059000000}"/>
    <cellStyle name="Normal 11 2 5" xfId="141" xr:uid="{00000000-0005-0000-0000-00005A000000}"/>
    <cellStyle name="Normal 11 3" xfId="42" xr:uid="{00000000-0005-0000-0000-00005B000000}"/>
    <cellStyle name="Normal 11 3 2" xfId="78" xr:uid="{00000000-0005-0000-0000-00005C000000}"/>
    <cellStyle name="Normal 11 3 2 2" xfId="186" xr:uid="{00000000-0005-0000-0000-00005D000000}"/>
    <cellStyle name="Normal 11 3 3" xfId="114" xr:uid="{00000000-0005-0000-0000-00005E000000}"/>
    <cellStyle name="Normal 11 3 3 2" xfId="222" xr:uid="{00000000-0005-0000-0000-00005F000000}"/>
    <cellStyle name="Normal 11 3 4" xfId="150" xr:uid="{00000000-0005-0000-0000-000060000000}"/>
    <cellStyle name="Normal 11 4" xfId="60" xr:uid="{00000000-0005-0000-0000-000061000000}"/>
    <cellStyle name="Normal 11 4 2" xfId="168" xr:uid="{00000000-0005-0000-0000-000062000000}"/>
    <cellStyle name="Normal 11 5" xfId="96" xr:uid="{00000000-0005-0000-0000-000063000000}"/>
    <cellStyle name="Normal 11 5 2" xfId="204" xr:uid="{00000000-0005-0000-0000-000064000000}"/>
    <cellStyle name="Normal 11 6" xfId="132" xr:uid="{00000000-0005-0000-0000-000065000000}"/>
    <cellStyle name="Normal 12" xfId="33" xr:uid="{00000000-0005-0000-0000-000066000000}"/>
    <cellStyle name="Normal 2" xfId="2" xr:uid="{00000000-0005-0000-0000-000067000000}"/>
    <cellStyle name="Normal 2 2" xfId="5" xr:uid="{00000000-0005-0000-0000-000068000000}"/>
    <cellStyle name="Normal 3" xfId="1" xr:uid="{00000000-0005-0000-0000-000069000000}"/>
    <cellStyle name="Normal 3 2" xfId="6" xr:uid="{00000000-0005-0000-0000-00006A000000}"/>
    <cellStyle name="Normal 4" xfId="10" xr:uid="{00000000-0005-0000-0000-00006B000000}"/>
    <cellStyle name="Normal 5" xfId="9" xr:uid="{00000000-0005-0000-0000-00006C000000}"/>
    <cellStyle name="Normal 6" xfId="7" xr:uid="{00000000-0005-0000-0000-00006D000000}"/>
    <cellStyle name="Normal 7" xfId="4" xr:uid="{00000000-0005-0000-0000-00006E000000}"/>
    <cellStyle name="Normal 7 2" xfId="24" xr:uid="{00000000-0005-0000-0000-00006F000000}"/>
    <cellStyle name="Normal 7 2 2" xfId="44" xr:uid="{00000000-0005-0000-0000-000070000000}"/>
    <cellStyle name="Normal 7 2 2 2" xfId="80" xr:uid="{00000000-0005-0000-0000-000071000000}"/>
    <cellStyle name="Normal 7 2 2 2 2" xfId="188" xr:uid="{00000000-0005-0000-0000-000072000000}"/>
    <cellStyle name="Normal 7 2 2 3" xfId="116" xr:uid="{00000000-0005-0000-0000-000073000000}"/>
    <cellStyle name="Normal 7 2 2 3 2" xfId="224" xr:uid="{00000000-0005-0000-0000-000074000000}"/>
    <cellStyle name="Normal 7 2 2 4" xfId="152" xr:uid="{00000000-0005-0000-0000-000075000000}"/>
    <cellStyle name="Normal 7 2 3" xfId="62" xr:uid="{00000000-0005-0000-0000-000076000000}"/>
    <cellStyle name="Normal 7 2 3 2" xfId="170" xr:uid="{00000000-0005-0000-0000-000077000000}"/>
    <cellStyle name="Normal 7 2 4" xfId="98" xr:uid="{00000000-0005-0000-0000-000078000000}"/>
    <cellStyle name="Normal 7 2 4 2" xfId="206" xr:uid="{00000000-0005-0000-0000-000079000000}"/>
    <cellStyle name="Normal 7 2 5" xfId="134" xr:uid="{00000000-0005-0000-0000-00007A000000}"/>
    <cellStyle name="Normal 7 3" xfId="35" xr:uid="{00000000-0005-0000-0000-00007B000000}"/>
    <cellStyle name="Normal 7 3 2" xfId="71" xr:uid="{00000000-0005-0000-0000-00007C000000}"/>
    <cellStyle name="Normal 7 3 2 2" xfId="179" xr:uid="{00000000-0005-0000-0000-00007D000000}"/>
    <cellStyle name="Normal 7 3 3" xfId="107" xr:uid="{00000000-0005-0000-0000-00007E000000}"/>
    <cellStyle name="Normal 7 3 3 2" xfId="215" xr:uid="{00000000-0005-0000-0000-00007F000000}"/>
    <cellStyle name="Normal 7 3 4" xfId="143" xr:uid="{00000000-0005-0000-0000-000080000000}"/>
    <cellStyle name="Normal 7 4" xfId="53" xr:uid="{00000000-0005-0000-0000-000081000000}"/>
    <cellStyle name="Normal 7 4 2" xfId="161" xr:uid="{00000000-0005-0000-0000-000082000000}"/>
    <cellStyle name="Normal 7 5" xfId="89" xr:uid="{00000000-0005-0000-0000-000083000000}"/>
    <cellStyle name="Normal 7 5 2" xfId="197" xr:uid="{00000000-0005-0000-0000-000084000000}"/>
    <cellStyle name="Normal 7 6" xfId="125" xr:uid="{00000000-0005-0000-0000-000085000000}"/>
    <cellStyle name="Normal 8" xfId="13" xr:uid="{00000000-0005-0000-0000-000086000000}"/>
    <cellStyle name="Normal 8 2" xfId="25" xr:uid="{00000000-0005-0000-0000-000087000000}"/>
    <cellStyle name="Normal 8 2 2" xfId="45" xr:uid="{00000000-0005-0000-0000-000088000000}"/>
    <cellStyle name="Normal 8 2 2 2" xfId="81" xr:uid="{00000000-0005-0000-0000-000089000000}"/>
    <cellStyle name="Normal 8 2 2 2 2" xfId="189" xr:uid="{00000000-0005-0000-0000-00008A000000}"/>
    <cellStyle name="Normal 8 2 2 3" xfId="117" xr:uid="{00000000-0005-0000-0000-00008B000000}"/>
    <cellStyle name="Normal 8 2 2 3 2" xfId="225" xr:uid="{00000000-0005-0000-0000-00008C000000}"/>
    <cellStyle name="Normal 8 2 2 4" xfId="153" xr:uid="{00000000-0005-0000-0000-00008D000000}"/>
    <cellStyle name="Normal 8 2 3" xfId="63" xr:uid="{00000000-0005-0000-0000-00008E000000}"/>
    <cellStyle name="Normal 8 2 3 2" xfId="171" xr:uid="{00000000-0005-0000-0000-00008F000000}"/>
    <cellStyle name="Normal 8 2 4" xfId="99" xr:uid="{00000000-0005-0000-0000-000090000000}"/>
    <cellStyle name="Normal 8 2 4 2" xfId="207" xr:uid="{00000000-0005-0000-0000-000091000000}"/>
    <cellStyle name="Normal 8 2 5" xfId="135" xr:uid="{00000000-0005-0000-0000-000092000000}"/>
    <cellStyle name="Normal 8 3" xfId="36" xr:uid="{00000000-0005-0000-0000-000093000000}"/>
    <cellStyle name="Normal 8 3 2" xfId="72" xr:uid="{00000000-0005-0000-0000-000094000000}"/>
    <cellStyle name="Normal 8 3 2 2" xfId="180" xr:uid="{00000000-0005-0000-0000-000095000000}"/>
    <cellStyle name="Normal 8 3 3" xfId="108" xr:uid="{00000000-0005-0000-0000-000096000000}"/>
    <cellStyle name="Normal 8 3 3 2" xfId="216" xr:uid="{00000000-0005-0000-0000-000097000000}"/>
    <cellStyle name="Normal 8 3 4" xfId="144" xr:uid="{00000000-0005-0000-0000-000098000000}"/>
    <cellStyle name="Normal 8 4" xfId="54" xr:uid="{00000000-0005-0000-0000-000099000000}"/>
    <cellStyle name="Normal 8 4 2" xfId="162" xr:uid="{00000000-0005-0000-0000-00009A000000}"/>
    <cellStyle name="Normal 8 5" xfId="90" xr:uid="{00000000-0005-0000-0000-00009B000000}"/>
    <cellStyle name="Normal 8 5 2" xfId="198" xr:uid="{00000000-0005-0000-0000-00009C000000}"/>
    <cellStyle name="Normal 8 6" xfId="126" xr:uid="{00000000-0005-0000-0000-00009D000000}"/>
    <cellStyle name="Normal 9" xfId="15" xr:uid="{00000000-0005-0000-0000-00009E000000}"/>
    <cellStyle name="Normal 9 2" xfId="27" xr:uid="{00000000-0005-0000-0000-00009F000000}"/>
    <cellStyle name="Normal 9 2 2" xfId="47" xr:uid="{00000000-0005-0000-0000-0000A0000000}"/>
    <cellStyle name="Normal 9 2 2 2" xfId="83" xr:uid="{00000000-0005-0000-0000-0000A1000000}"/>
    <cellStyle name="Normal 9 2 2 2 2" xfId="191" xr:uid="{00000000-0005-0000-0000-0000A2000000}"/>
    <cellStyle name="Normal 9 2 2 3" xfId="119" xr:uid="{00000000-0005-0000-0000-0000A3000000}"/>
    <cellStyle name="Normal 9 2 2 3 2" xfId="227" xr:uid="{00000000-0005-0000-0000-0000A4000000}"/>
    <cellStyle name="Normal 9 2 2 4" xfId="155" xr:uid="{00000000-0005-0000-0000-0000A5000000}"/>
    <cellStyle name="Normal 9 2 3" xfId="65" xr:uid="{00000000-0005-0000-0000-0000A6000000}"/>
    <cellStyle name="Normal 9 2 3 2" xfId="173" xr:uid="{00000000-0005-0000-0000-0000A7000000}"/>
    <cellStyle name="Normal 9 2 4" xfId="101" xr:uid="{00000000-0005-0000-0000-0000A8000000}"/>
    <cellStyle name="Normal 9 2 4 2" xfId="209" xr:uid="{00000000-0005-0000-0000-0000A9000000}"/>
    <cellStyle name="Normal 9 2 5" xfId="137" xr:uid="{00000000-0005-0000-0000-0000AA000000}"/>
    <cellStyle name="Normal 9 3" xfId="38" xr:uid="{00000000-0005-0000-0000-0000AB000000}"/>
    <cellStyle name="Normal 9 3 2" xfId="74" xr:uid="{00000000-0005-0000-0000-0000AC000000}"/>
    <cellStyle name="Normal 9 3 2 2" xfId="182" xr:uid="{00000000-0005-0000-0000-0000AD000000}"/>
    <cellStyle name="Normal 9 3 3" xfId="110" xr:uid="{00000000-0005-0000-0000-0000AE000000}"/>
    <cellStyle name="Normal 9 3 3 2" xfId="218" xr:uid="{00000000-0005-0000-0000-0000AF000000}"/>
    <cellStyle name="Normal 9 3 4" xfId="146" xr:uid="{00000000-0005-0000-0000-0000B0000000}"/>
    <cellStyle name="Normal 9 4" xfId="56" xr:uid="{00000000-0005-0000-0000-0000B1000000}"/>
    <cellStyle name="Normal 9 4 2" xfId="164" xr:uid="{00000000-0005-0000-0000-0000B2000000}"/>
    <cellStyle name="Normal 9 5" xfId="92" xr:uid="{00000000-0005-0000-0000-0000B3000000}"/>
    <cellStyle name="Normal 9 5 2" xfId="200" xr:uid="{00000000-0005-0000-0000-0000B4000000}"/>
    <cellStyle name="Normal 9 6" xfId="128" xr:uid="{00000000-0005-0000-0000-0000B5000000}"/>
    <cellStyle name="Percent" xfId="12" builtinId="5"/>
    <cellStyle name="Percent 2" xfId="21" xr:uid="{00000000-0005-0000-0000-0000B7000000}"/>
    <cellStyle name="Percent 2 2" xfId="30" xr:uid="{00000000-0005-0000-0000-0000B8000000}"/>
    <cellStyle name="Percent 2 2 2" xfId="50" xr:uid="{00000000-0005-0000-0000-0000B9000000}"/>
    <cellStyle name="Percent 2 2 2 2" xfId="86" xr:uid="{00000000-0005-0000-0000-0000BA000000}"/>
    <cellStyle name="Percent 2 2 2 2 2" xfId="194" xr:uid="{00000000-0005-0000-0000-0000BB000000}"/>
    <cellStyle name="Percent 2 2 2 3" xfId="122" xr:uid="{00000000-0005-0000-0000-0000BC000000}"/>
    <cellStyle name="Percent 2 2 2 3 2" xfId="230" xr:uid="{00000000-0005-0000-0000-0000BD000000}"/>
    <cellStyle name="Percent 2 2 2 4" xfId="158" xr:uid="{00000000-0005-0000-0000-0000BE000000}"/>
    <cellStyle name="Percent 2 2 3" xfId="68" xr:uid="{00000000-0005-0000-0000-0000BF000000}"/>
    <cellStyle name="Percent 2 2 3 2" xfId="176" xr:uid="{00000000-0005-0000-0000-0000C0000000}"/>
    <cellStyle name="Percent 2 2 4" xfId="104" xr:uid="{00000000-0005-0000-0000-0000C1000000}"/>
    <cellStyle name="Percent 2 2 4 2" xfId="212" xr:uid="{00000000-0005-0000-0000-0000C2000000}"/>
    <cellStyle name="Percent 2 2 5" xfId="140" xr:uid="{00000000-0005-0000-0000-0000C3000000}"/>
    <cellStyle name="Percent 2 3" xfId="41" xr:uid="{00000000-0005-0000-0000-0000C4000000}"/>
    <cellStyle name="Percent 2 3 2" xfId="77" xr:uid="{00000000-0005-0000-0000-0000C5000000}"/>
    <cellStyle name="Percent 2 3 2 2" xfId="185" xr:uid="{00000000-0005-0000-0000-0000C6000000}"/>
    <cellStyle name="Percent 2 3 3" xfId="113" xr:uid="{00000000-0005-0000-0000-0000C7000000}"/>
    <cellStyle name="Percent 2 3 3 2" xfId="221" xr:uid="{00000000-0005-0000-0000-0000C8000000}"/>
    <cellStyle name="Percent 2 3 4" xfId="149" xr:uid="{00000000-0005-0000-0000-0000C9000000}"/>
    <cellStyle name="Percent 2 4" xfId="59" xr:uid="{00000000-0005-0000-0000-0000CA000000}"/>
    <cellStyle name="Percent 2 4 2" xfId="167" xr:uid="{00000000-0005-0000-0000-0000CB000000}"/>
    <cellStyle name="Percent 2 5" xfId="95" xr:uid="{00000000-0005-0000-0000-0000CC000000}"/>
    <cellStyle name="Percent 2 5 2" xfId="203" xr:uid="{00000000-0005-0000-0000-0000CD000000}"/>
    <cellStyle name="Percent 2 6" xfId="131" xr:uid="{00000000-0005-0000-0000-0000CE000000}"/>
    <cellStyle name="Vírgula 2" xfId="14" xr:uid="{00000000-0005-0000-0000-0000CF000000}"/>
    <cellStyle name="Vírgula 2 2" xfId="17" xr:uid="{00000000-0005-0000-0000-0000D0000000}"/>
    <cellStyle name="Vírgula 2 3" xfId="26" xr:uid="{00000000-0005-0000-0000-0000D1000000}"/>
    <cellStyle name="Vírgula 2 3 2" xfId="46" xr:uid="{00000000-0005-0000-0000-0000D2000000}"/>
    <cellStyle name="Vírgula 2 3 2 2" xfId="82" xr:uid="{00000000-0005-0000-0000-0000D3000000}"/>
    <cellStyle name="Vírgula 2 3 2 2 2" xfId="190" xr:uid="{00000000-0005-0000-0000-0000D4000000}"/>
    <cellStyle name="Vírgula 2 3 2 3" xfId="118" xr:uid="{00000000-0005-0000-0000-0000D5000000}"/>
    <cellStyle name="Vírgula 2 3 2 3 2" xfId="226" xr:uid="{00000000-0005-0000-0000-0000D6000000}"/>
    <cellStyle name="Vírgula 2 3 2 4" xfId="154" xr:uid="{00000000-0005-0000-0000-0000D7000000}"/>
    <cellStyle name="Vírgula 2 3 3" xfId="64" xr:uid="{00000000-0005-0000-0000-0000D8000000}"/>
    <cellStyle name="Vírgula 2 3 3 2" xfId="172" xr:uid="{00000000-0005-0000-0000-0000D9000000}"/>
    <cellStyle name="Vírgula 2 3 4" xfId="100" xr:uid="{00000000-0005-0000-0000-0000DA000000}"/>
    <cellStyle name="Vírgula 2 3 4 2" xfId="208" xr:uid="{00000000-0005-0000-0000-0000DB000000}"/>
    <cellStyle name="Vírgula 2 3 5" xfId="136" xr:uid="{00000000-0005-0000-0000-0000DC000000}"/>
    <cellStyle name="Vírgula 2 4" xfId="37" xr:uid="{00000000-0005-0000-0000-0000DD000000}"/>
    <cellStyle name="Vírgula 2 4 2" xfId="73" xr:uid="{00000000-0005-0000-0000-0000DE000000}"/>
    <cellStyle name="Vírgula 2 4 2 2" xfId="181" xr:uid="{00000000-0005-0000-0000-0000DF000000}"/>
    <cellStyle name="Vírgula 2 4 3" xfId="109" xr:uid="{00000000-0005-0000-0000-0000E0000000}"/>
    <cellStyle name="Vírgula 2 4 3 2" xfId="217" xr:uid="{00000000-0005-0000-0000-0000E1000000}"/>
    <cellStyle name="Vírgula 2 4 4" xfId="145" xr:uid="{00000000-0005-0000-0000-0000E2000000}"/>
    <cellStyle name="Vírgula 2 5" xfId="55" xr:uid="{00000000-0005-0000-0000-0000E3000000}"/>
    <cellStyle name="Vírgula 2 5 2" xfId="163" xr:uid="{00000000-0005-0000-0000-0000E4000000}"/>
    <cellStyle name="Vírgula 2 6" xfId="91" xr:uid="{00000000-0005-0000-0000-0000E5000000}"/>
    <cellStyle name="Vírgula 2 6 2" xfId="199" xr:uid="{00000000-0005-0000-0000-0000E6000000}"/>
    <cellStyle name="Vírgula 2 7" xfId="127" xr:uid="{00000000-0005-0000-0000-0000E7000000}"/>
    <cellStyle name="Vírgula 3" xfId="20" xr:uid="{00000000-0005-0000-0000-0000E8000000}"/>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s>
  <tableStyles count="0" defaultTableStyle="TableStyleMedium9" defaultPivotStyle="PivotStyleLight16"/>
  <colors>
    <mruColors>
      <color rgb="FFFFD13F"/>
      <color rgb="FFFF99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barChart>
        <c:barDir val="col"/>
        <c:grouping val="clustered"/>
        <c:varyColors val="0"/>
        <c:ser>
          <c:idx val="0"/>
          <c:order val="0"/>
          <c:tx>
            <c:strRef>
              <c:f>Factsheet!$B$7</c:f>
              <c:strCache>
                <c:ptCount val="1"/>
                <c:pt idx="0">
                  <c:v>Indicator 1: Rate of children in formal alternative care at the end of the year (per 100,000)</c:v>
                </c:pt>
              </c:strCache>
            </c:strRef>
          </c:tx>
          <c:spPr>
            <a:solidFill>
              <a:schemeClr val="accent1"/>
            </a:solidFill>
            <a:ln>
              <a:noFill/>
            </a:ln>
            <a:effectLst/>
          </c:spPr>
          <c:invertIfNegative val="0"/>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Factsheet!$C$7:$M$7</c:f>
              <c:numCache>
                <c:formatCode>0.0</c:formatCode>
                <c:ptCount val="10"/>
                <c:pt idx="0">
                  <c:v>55.958909491821657</c:v>
                </c:pt>
                <c:pt idx="1">
                  <c:v>48.678020075486906</c:v>
                </c:pt>
                <c:pt idx="2">
                  <c:v>47.770470128980264</c:v>
                </c:pt>
                <c:pt idx="3">
                  <c:v>38.034216166004725</c:v>
                </c:pt>
                <c:pt idx="4">
                  <c:v>31.807400028602</c:v>
                </c:pt>
                <c:pt idx="5">
                  <c:v>134.74907033104432</c:v>
                </c:pt>
                <c:pt idx="6">
                  <c:v>138.24488171186971</c:v>
                </c:pt>
                <c:pt idx="7">
                  <c:v>130.98980015241463</c:v>
                </c:pt>
                <c:pt idx="8">
                  <c:v>170.53728826550164</c:v>
                </c:pt>
                <c:pt idx="9">
                  <c:v>198.65898260002217</c:v>
                </c:pt>
              </c:numCache>
            </c:numRef>
          </c:val>
          <c:extLst>
            <c:ext xmlns:c16="http://schemas.microsoft.com/office/drawing/2014/chart" uri="{C3380CC4-5D6E-409C-BE32-E72D297353CC}">
              <c16:uniqueId val="{00000000-4FF9-45CF-A6D7-5DF6F90292AB}"/>
            </c:ext>
          </c:extLst>
        </c:ser>
        <c:dLbls>
          <c:showLegendKey val="0"/>
          <c:showVal val="0"/>
          <c:showCatName val="0"/>
          <c:showSerName val="0"/>
          <c:showPercent val="0"/>
          <c:showBubbleSize val="0"/>
        </c:dLbls>
        <c:gapWidth val="219"/>
        <c:overlap val="-27"/>
        <c:axId val="1430551936"/>
        <c:axId val="1434109952"/>
      </c:barChart>
      <c:catAx>
        <c:axId val="1430551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34109952"/>
        <c:crosses val="autoZero"/>
        <c:auto val="1"/>
        <c:lblAlgn val="ctr"/>
        <c:lblOffset val="100"/>
        <c:noMultiLvlLbl val="0"/>
      </c:catAx>
      <c:valAx>
        <c:axId val="143410995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305519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barChart>
        <c:barDir val="col"/>
        <c:grouping val="clustered"/>
        <c:varyColors val="0"/>
        <c:ser>
          <c:idx val="0"/>
          <c:order val="0"/>
          <c:tx>
            <c:strRef>
              <c:f>Factsheet!$B$17</c:f>
              <c:strCache>
                <c:ptCount val="1"/>
                <c:pt idx="0">
                  <c:v>Indicator 9: Number of young people who left formal residential care during the year</c:v>
                </c:pt>
              </c:strCache>
            </c:strRef>
          </c:tx>
          <c:spPr>
            <a:solidFill>
              <a:schemeClr val="accent1"/>
            </a:solidFill>
            <a:ln>
              <a:noFill/>
            </a:ln>
            <a:effectLst/>
          </c:spPr>
          <c:invertIfNegative val="0"/>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Factsheet!$C$17:$M$17</c:f>
              <c:numCache>
                <c:formatCode>#,##0</c:formatCode>
                <c:ptCount val="10"/>
                <c:pt idx="0">
                  <c:v>25</c:v>
                </c:pt>
                <c:pt idx="1">
                  <c:v>23</c:v>
                </c:pt>
                <c:pt idx="2">
                  <c:v>16</c:v>
                </c:pt>
                <c:pt idx="3">
                  <c:v>17</c:v>
                </c:pt>
                <c:pt idx="4">
                  <c:v>23</c:v>
                </c:pt>
                <c:pt idx="5">
                  <c:v>17</c:v>
                </c:pt>
                <c:pt idx="6">
                  <c:v>6</c:v>
                </c:pt>
                <c:pt idx="7">
                  <c:v>13</c:v>
                </c:pt>
                <c:pt idx="8">
                  <c:v>11</c:v>
                </c:pt>
                <c:pt idx="9">
                  <c:v>26</c:v>
                </c:pt>
              </c:numCache>
            </c:numRef>
          </c:val>
          <c:extLst>
            <c:ext xmlns:c16="http://schemas.microsoft.com/office/drawing/2014/chart" uri="{C3380CC4-5D6E-409C-BE32-E72D297353CC}">
              <c16:uniqueId val="{00000000-9276-4B16-A788-F78977F5DD78}"/>
            </c:ext>
          </c:extLst>
        </c:ser>
        <c:dLbls>
          <c:showLegendKey val="0"/>
          <c:showVal val="0"/>
          <c:showCatName val="0"/>
          <c:showSerName val="0"/>
          <c:showPercent val="0"/>
          <c:showBubbleSize val="0"/>
        </c:dLbls>
        <c:gapWidth val="219"/>
        <c:overlap val="-27"/>
        <c:axId val="1611531296"/>
        <c:axId val="1606249376"/>
      </c:barChart>
      <c:catAx>
        <c:axId val="1611531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606249376"/>
        <c:crosses val="autoZero"/>
        <c:auto val="1"/>
        <c:lblAlgn val="ctr"/>
        <c:lblOffset val="100"/>
        <c:noMultiLvlLbl val="0"/>
      </c:catAx>
      <c:valAx>
        <c:axId val="16062493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6115312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barChart>
        <c:barDir val="col"/>
        <c:grouping val="clustered"/>
        <c:varyColors val="0"/>
        <c:ser>
          <c:idx val="0"/>
          <c:order val="0"/>
          <c:tx>
            <c:strRef>
              <c:f>Factsheet!$B$60</c:f>
              <c:strCache>
                <c:ptCount val="1"/>
                <c:pt idx="0">
                  <c:v>Indicator 39: Number of child victims of violence registered by child/social welfare authorities during the year</c:v>
                </c:pt>
              </c:strCache>
            </c:strRef>
          </c:tx>
          <c:spPr>
            <a:solidFill>
              <a:schemeClr val="accent1"/>
            </a:solidFill>
            <a:ln>
              <a:noFill/>
            </a:ln>
            <a:effectLst/>
          </c:spPr>
          <c:invertIfNegative val="0"/>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Factsheet!$C$60:$M$60</c:f>
              <c:numCache>
                <c:formatCode>#,##0</c:formatCode>
                <c:ptCount val="10"/>
                <c:pt idx="0">
                  <c:v>370</c:v>
                </c:pt>
                <c:pt idx="1">
                  <c:v>352</c:v>
                </c:pt>
                <c:pt idx="2">
                  <c:v>259</c:v>
                </c:pt>
                <c:pt idx="3">
                  <c:v>374</c:v>
                </c:pt>
                <c:pt idx="4">
                  <c:v>241</c:v>
                </c:pt>
                <c:pt idx="5">
                  <c:v>125</c:v>
                </c:pt>
                <c:pt idx="6">
                  <c:v>311</c:v>
                </c:pt>
                <c:pt idx="7">
                  <c:v>384</c:v>
                </c:pt>
                <c:pt idx="8">
                  <c:v>294</c:v>
                </c:pt>
                <c:pt idx="9">
                  <c:v>393</c:v>
                </c:pt>
              </c:numCache>
            </c:numRef>
          </c:val>
          <c:extLst>
            <c:ext xmlns:c16="http://schemas.microsoft.com/office/drawing/2014/chart" uri="{C3380CC4-5D6E-409C-BE32-E72D297353CC}">
              <c16:uniqueId val="{00000000-E718-467F-8470-149D9412112B}"/>
            </c:ext>
          </c:extLst>
        </c:ser>
        <c:dLbls>
          <c:showLegendKey val="0"/>
          <c:showVal val="0"/>
          <c:showCatName val="0"/>
          <c:showSerName val="0"/>
          <c:showPercent val="0"/>
          <c:showBubbleSize val="0"/>
        </c:dLbls>
        <c:gapWidth val="219"/>
        <c:overlap val="-27"/>
        <c:axId val="1201380688"/>
        <c:axId val="1434089568"/>
      </c:barChart>
      <c:catAx>
        <c:axId val="1201380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34089568"/>
        <c:crosses val="autoZero"/>
        <c:auto val="1"/>
        <c:lblAlgn val="ctr"/>
        <c:lblOffset val="100"/>
        <c:noMultiLvlLbl val="0"/>
      </c:catAx>
      <c:valAx>
        <c:axId val="14340895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2013806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areaChart>
        <c:grouping val="stacked"/>
        <c:varyColors val="0"/>
        <c:ser>
          <c:idx val="0"/>
          <c:order val="0"/>
          <c:tx>
            <c:strRef>
              <c:f>Factsheet!$B$61</c:f>
              <c:strCache>
                <c:ptCount val="1"/>
                <c:pt idx="0">
                  <c:v>Indicator 40: Number of child victims of violence registered by healthcare  authorities during the year</c:v>
                </c:pt>
              </c:strCache>
            </c:strRef>
          </c:tx>
          <c:spPr>
            <a:solidFill>
              <a:schemeClr val="accent1"/>
            </a:solidFill>
            <a:ln>
              <a:noFill/>
            </a:ln>
            <a:effectLst/>
          </c:spPr>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Factsheet!$C$61:$M$61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41E-4C80-81A9-0280BE514D69}"/>
            </c:ext>
          </c:extLst>
        </c:ser>
        <c:dLbls>
          <c:showLegendKey val="0"/>
          <c:showVal val="0"/>
          <c:showCatName val="0"/>
          <c:showSerName val="0"/>
          <c:showPercent val="0"/>
          <c:showBubbleSize val="0"/>
        </c:dLbls>
        <c:axId val="1708988432"/>
        <c:axId val="1613473120"/>
      </c:areaChart>
      <c:catAx>
        <c:axId val="17089884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613473120"/>
        <c:crosses val="autoZero"/>
        <c:auto val="1"/>
        <c:lblAlgn val="ctr"/>
        <c:lblOffset val="100"/>
        <c:noMultiLvlLbl val="0"/>
      </c:catAx>
      <c:valAx>
        <c:axId val="16134731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708988432"/>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barChart>
        <c:barDir val="col"/>
        <c:grouping val="clustered"/>
        <c:varyColors val="0"/>
        <c:ser>
          <c:idx val="0"/>
          <c:order val="0"/>
          <c:tx>
            <c:strRef>
              <c:f>Factsheet!$B$70</c:f>
              <c:strCache>
                <c:ptCount val="1"/>
                <c:pt idx="0">
                  <c:v>Indicator 51: Number of children with disabilities in education.</c:v>
                </c:pt>
              </c:strCache>
            </c:strRef>
          </c:tx>
          <c:spPr>
            <a:solidFill>
              <a:schemeClr val="accent1"/>
            </a:solidFill>
            <a:ln>
              <a:noFill/>
            </a:ln>
            <a:effectLst/>
          </c:spPr>
          <c:invertIfNegative val="0"/>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Factsheet!$C$70:$M$70</c:f>
              <c:numCache>
                <c:formatCode>#,##0</c:formatCode>
                <c:ptCount val="10"/>
                <c:pt idx="0">
                  <c:v>1173</c:v>
                </c:pt>
                <c:pt idx="1">
                  <c:v>1212</c:v>
                </c:pt>
                <c:pt idx="2">
                  <c:v>1214</c:v>
                </c:pt>
                <c:pt idx="3">
                  <c:v>1191</c:v>
                </c:pt>
                <c:pt idx="4">
                  <c:v>1189</c:v>
                </c:pt>
                <c:pt idx="5">
                  <c:v>1055</c:v>
                </c:pt>
                <c:pt idx="6">
                  <c:v>1111</c:v>
                </c:pt>
                <c:pt idx="7">
                  <c:v>1186</c:v>
                </c:pt>
                <c:pt idx="8">
                  <c:v>1174</c:v>
                </c:pt>
                <c:pt idx="9">
                  <c:v>1126</c:v>
                </c:pt>
              </c:numCache>
            </c:numRef>
          </c:val>
          <c:extLst>
            <c:ext xmlns:c16="http://schemas.microsoft.com/office/drawing/2014/chart" uri="{C3380CC4-5D6E-409C-BE32-E72D297353CC}">
              <c16:uniqueId val="{00000000-4A46-41AE-A07D-E0AA13C09FEA}"/>
            </c:ext>
          </c:extLst>
        </c:ser>
        <c:dLbls>
          <c:showLegendKey val="0"/>
          <c:showVal val="0"/>
          <c:showCatName val="0"/>
          <c:showSerName val="0"/>
          <c:showPercent val="0"/>
          <c:showBubbleSize val="0"/>
        </c:dLbls>
        <c:gapWidth val="219"/>
        <c:overlap val="-27"/>
        <c:axId val="1201369888"/>
        <c:axId val="1434084992"/>
      </c:barChart>
      <c:catAx>
        <c:axId val="1201369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34084992"/>
        <c:crosses val="autoZero"/>
        <c:auto val="1"/>
        <c:lblAlgn val="ctr"/>
        <c:lblOffset val="100"/>
        <c:noMultiLvlLbl val="0"/>
      </c:catAx>
      <c:valAx>
        <c:axId val="14340849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2013698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barChart>
        <c:barDir val="col"/>
        <c:grouping val="clustered"/>
        <c:varyColors val="0"/>
        <c:ser>
          <c:idx val="0"/>
          <c:order val="0"/>
          <c:tx>
            <c:strRef>
              <c:f>Factsheet!$B$67</c:f>
              <c:strCache>
                <c:ptCount val="1"/>
                <c:pt idx="0">
                  <c:v>Indicator 52: Proportion of children registered as with disabilities at the end of the year.</c:v>
                </c:pt>
              </c:strCache>
            </c:strRef>
          </c:tx>
          <c:spPr>
            <a:solidFill>
              <a:schemeClr val="accent1"/>
            </a:solidFill>
            <a:ln>
              <a:noFill/>
            </a:ln>
            <a:effectLst/>
          </c:spPr>
          <c:invertIfNegative val="0"/>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Factsheet!$C$67:$M$67</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4B2-4461-AFE3-FF9388410C57}"/>
            </c:ext>
          </c:extLst>
        </c:ser>
        <c:dLbls>
          <c:showLegendKey val="0"/>
          <c:showVal val="0"/>
          <c:showCatName val="0"/>
          <c:showSerName val="0"/>
          <c:showPercent val="0"/>
          <c:showBubbleSize val="0"/>
        </c:dLbls>
        <c:gapWidth val="219"/>
        <c:overlap val="-27"/>
        <c:axId val="1427169776"/>
        <c:axId val="1376513232"/>
      </c:barChart>
      <c:catAx>
        <c:axId val="1427169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376513232"/>
        <c:crosses val="autoZero"/>
        <c:auto val="1"/>
        <c:lblAlgn val="ctr"/>
        <c:lblOffset val="100"/>
        <c:noMultiLvlLbl val="0"/>
      </c:catAx>
      <c:valAx>
        <c:axId val="13765132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271697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barChart>
        <c:barDir val="col"/>
        <c:grouping val="clustered"/>
        <c:varyColors val="0"/>
        <c:ser>
          <c:idx val="0"/>
          <c:order val="0"/>
          <c:tx>
            <c:strRef>
              <c:f>Factsheet!$B$47</c:f>
              <c:strCache>
                <c:ptCount val="1"/>
                <c:pt idx="0">
                  <c:v>Indicator 31: Rate of child victims of crime registered by the police during the year (per 100,000)</c:v>
                </c:pt>
              </c:strCache>
            </c:strRef>
          </c:tx>
          <c:spPr>
            <a:solidFill>
              <a:schemeClr val="accent1"/>
            </a:solidFill>
            <a:ln>
              <a:noFill/>
            </a:ln>
            <a:effectLst/>
          </c:spPr>
          <c:invertIfNegative val="0"/>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Factsheet!$C$47:$M$47</c:f>
              <c:numCache>
                <c:formatCode>#,##0.0</c:formatCode>
                <c:ptCount val="10"/>
                <c:pt idx="0">
                  <c:v>0</c:v>
                </c:pt>
                <c:pt idx="1">
                  <c:v>0</c:v>
                </c:pt>
                <c:pt idx="2">
                  <c:v>0</c:v>
                </c:pt>
                <c:pt idx="3">
                  <c:v>53.841741659077492</c:v>
                </c:pt>
                <c:pt idx="4">
                  <c:v>63.256767309491089</c:v>
                </c:pt>
                <c:pt idx="5">
                  <c:v>116.72095884656893</c:v>
                </c:pt>
                <c:pt idx="6">
                  <c:v>39.571131695571268</c:v>
                </c:pt>
                <c:pt idx="7">
                  <c:v>298.162814721789</c:v>
                </c:pt>
                <c:pt idx="8">
                  <c:v>367.2789344551507</c:v>
                </c:pt>
                <c:pt idx="9">
                  <c:v>397.11608898484792</c:v>
                </c:pt>
              </c:numCache>
            </c:numRef>
          </c:val>
          <c:extLst>
            <c:ext xmlns:c16="http://schemas.microsoft.com/office/drawing/2014/chart" uri="{C3380CC4-5D6E-409C-BE32-E72D297353CC}">
              <c16:uniqueId val="{00000000-5138-45A4-A9C0-DDBA114954A1}"/>
            </c:ext>
          </c:extLst>
        </c:ser>
        <c:dLbls>
          <c:showLegendKey val="0"/>
          <c:showVal val="0"/>
          <c:showCatName val="0"/>
          <c:showSerName val="0"/>
          <c:showPercent val="0"/>
          <c:showBubbleSize val="0"/>
        </c:dLbls>
        <c:gapWidth val="219"/>
        <c:overlap val="-27"/>
        <c:axId val="1698691584"/>
        <c:axId val="1566645360"/>
      </c:barChart>
      <c:catAx>
        <c:axId val="169869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566645360"/>
        <c:crosses val="autoZero"/>
        <c:auto val="1"/>
        <c:lblAlgn val="ctr"/>
        <c:lblOffset val="100"/>
        <c:noMultiLvlLbl val="0"/>
      </c:catAx>
      <c:valAx>
        <c:axId val="156664536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6986915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barChart>
        <c:barDir val="col"/>
        <c:grouping val="clustered"/>
        <c:varyColors val="0"/>
        <c:ser>
          <c:idx val="0"/>
          <c:order val="0"/>
          <c:tx>
            <c:strRef>
              <c:f>Factsheet!$B$51</c:f>
              <c:strCache>
                <c:ptCount val="1"/>
                <c:pt idx="0">
                  <c:v>Indicator 33: Rate of children in detention at the end of the year (per 100,000)</c:v>
                </c:pt>
              </c:strCache>
            </c:strRef>
          </c:tx>
          <c:spPr>
            <a:solidFill>
              <a:schemeClr val="accent1"/>
            </a:solidFill>
            <a:ln>
              <a:noFill/>
            </a:ln>
            <a:effectLst/>
          </c:spPr>
          <c:invertIfNegative val="0"/>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Factsheet!$C$51:$M$51</c:f>
              <c:numCache>
                <c:formatCode>#,##0.0</c:formatCode>
                <c:ptCount val="10"/>
                <c:pt idx="0">
                  <c:v>6.1911984969675036</c:v>
                </c:pt>
                <c:pt idx="1">
                  <c:v>4.0764844398191</c:v>
                </c:pt>
                <c:pt idx="2">
                  <c:v>4.8253000130283104</c:v>
                </c:pt>
                <c:pt idx="3">
                  <c:v>5.1199906377314051</c:v>
                </c:pt>
                <c:pt idx="4">
                  <c:v>1.9725519397582636</c:v>
                </c:pt>
                <c:pt idx="5">
                  <c:v>3.7361110073302499</c:v>
                </c:pt>
                <c:pt idx="6">
                  <c:v>7.7998085012533478</c:v>
                </c:pt>
                <c:pt idx="7">
                  <c:v>4.6104070447019643</c:v>
                </c:pt>
                <c:pt idx="8">
                  <c:v>4.6535054582881674</c:v>
                </c:pt>
                <c:pt idx="9">
                  <c:v>12.191067272525768</c:v>
                </c:pt>
              </c:numCache>
            </c:numRef>
          </c:val>
          <c:extLst>
            <c:ext xmlns:c16="http://schemas.microsoft.com/office/drawing/2014/chart" uri="{C3380CC4-5D6E-409C-BE32-E72D297353CC}">
              <c16:uniqueId val="{00000000-5A87-490E-A964-0AB43A0C45DD}"/>
            </c:ext>
          </c:extLst>
        </c:ser>
        <c:dLbls>
          <c:showLegendKey val="0"/>
          <c:showVal val="0"/>
          <c:showCatName val="0"/>
          <c:showSerName val="0"/>
          <c:showPercent val="0"/>
          <c:showBubbleSize val="0"/>
        </c:dLbls>
        <c:gapWidth val="219"/>
        <c:overlap val="-27"/>
        <c:axId val="1698842672"/>
        <c:axId val="1371074464"/>
      </c:barChart>
      <c:catAx>
        <c:axId val="1698842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371074464"/>
        <c:crosses val="autoZero"/>
        <c:auto val="1"/>
        <c:lblAlgn val="ctr"/>
        <c:lblOffset val="100"/>
        <c:noMultiLvlLbl val="0"/>
      </c:catAx>
      <c:valAx>
        <c:axId val="137107446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6988426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lineChart>
        <c:grouping val="standard"/>
        <c:varyColors val="0"/>
        <c:ser>
          <c:idx val="0"/>
          <c:order val="0"/>
          <c:tx>
            <c:strRef>
              <c:f>Factsheet!$B$48</c:f>
              <c:strCache>
                <c:ptCount val="1"/>
                <c:pt idx="0">
                  <c:v>Indicator 32: Rate of child witnesses  of crime registered by the police during the year (per 100,000)</c:v>
                </c:pt>
              </c:strCache>
            </c:strRef>
          </c:tx>
          <c:spPr>
            <a:ln w="28575" cap="rnd">
              <a:solidFill>
                <a:schemeClr val="accent1"/>
              </a:solidFill>
              <a:round/>
            </a:ln>
            <a:effectLst/>
          </c:spPr>
          <c:marker>
            <c:symbol val="none"/>
          </c:marker>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Factsheet!$C$48:$M$48</c:f>
              <c:numCache>
                <c:formatCode>#,##0.0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0-2858-424B-8874-06B89D82252D}"/>
            </c:ext>
          </c:extLst>
        </c:ser>
        <c:dLbls>
          <c:showLegendKey val="0"/>
          <c:showVal val="0"/>
          <c:showCatName val="0"/>
          <c:showSerName val="0"/>
          <c:showPercent val="0"/>
          <c:showBubbleSize val="0"/>
        </c:dLbls>
        <c:smooth val="0"/>
        <c:axId val="1370320432"/>
        <c:axId val="1564584272"/>
      </c:lineChart>
      <c:catAx>
        <c:axId val="1370320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564584272"/>
        <c:crosses val="autoZero"/>
        <c:auto val="1"/>
        <c:lblAlgn val="ctr"/>
        <c:lblOffset val="100"/>
        <c:noMultiLvlLbl val="0"/>
      </c:catAx>
      <c:valAx>
        <c:axId val="156458427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3703204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barChart>
        <c:barDir val="col"/>
        <c:grouping val="clustered"/>
        <c:varyColors val="0"/>
        <c:ser>
          <c:idx val="0"/>
          <c:order val="0"/>
          <c:tx>
            <c:strRef>
              <c:f>Factsheet!$B$57</c:f>
              <c:strCache>
                <c:ptCount val="1"/>
                <c:pt idx="0">
                  <c:v>Indicator 38: Number of children who brought or on whose behalf a complaint was brought to independent human rights mechanisms during the year</c:v>
                </c:pt>
              </c:strCache>
            </c:strRef>
          </c:tx>
          <c:spPr>
            <a:solidFill>
              <a:schemeClr val="accent1"/>
            </a:solidFill>
            <a:ln>
              <a:noFill/>
            </a:ln>
            <a:effectLst/>
          </c:spPr>
          <c:invertIfNegative val="0"/>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Factsheet!$C$57:$M$57</c:f>
              <c:numCache>
                <c:formatCode>#,##0</c:formatCode>
                <c:ptCount val="10"/>
                <c:pt idx="0">
                  <c:v>104</c:v>
                </c:pt>
                <c:pt idx="1">
                  <c:v>111</c:v>
                </c:pt>
                <c:pt idx="2">
                  <c:v>124</c:v>
                </c:pt>
                <c:pt idx="3">
                  <c:v>100</c:v>
                </c:pt>
                <c:pt idx="4">
                  <c:v>228</c:v>
                </c:pt>
                <c:pt idx="5">
                  <c:v>313</c:v>
                </c:pt>
                <c:pt idx="6">
                  <c:v>449</c:v>
                </c:pt>
                <c:pt idx="7">
                  <c:v>450</c:v>
                </c:pt>
                <c:pt idx="8">
                  <c:v>379</c:v>
                </c:pt>
                <c:pt idx="9">
                  <c:v>0</c:v>
                </c:pt>
              </c:numCache>
            </c:numRef>
          </c:val>
          <c:extLst>
            <c:ext xmlns:c16="http://schemas.microsoft.com/office/drawing/2014/chart" uri="{C3380CC4-5D6E-409C-BE32-E72D297353CC}">
              <c16:uniqueId val="{00000000-41A0-4014-A4FE-4C7A728F45B3}"/>
            </c:ext>
          </c:extLst>
        </c:ser>
        <c:dLbls>
          <c:showLegendKey val="0"/>
          <c:showVal val="0"/>
          <c:showCatName val="0"/>
          <c:showSerName val="0"/>
          <c:showPercent val="0"/>
          <c:showBubbleSize val="0"/>
        </c:dLbls>
        <c:gapWidth val="219"/>
        <c:overlap val="-27"/>
        <c:axId val="1366633008"/>
        <c:axId val="1434059744"/>
      </c:barChart>
      <c:catAx>
        <c:axId val="1366633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34059744"/>
        <c:crosses val="autoZero"/>
        <c:auto val="1"/>
        <c:lblAlgn val="ctr"/>
        <c:lblOffset val="100"/>
        <c:noMultiLvlLbl val="0"/>
      </c:catAx>
      <c:valAx>
        <c:axId val="14340597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3666330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barChart>
        <c:barDir val="col"/>
        <c:grouping val="clustered"/>
        <c:varyColors val="0"/>
        <c:ser>
          <c:idx val="0"/>
          <c:order val="0"/>
          <c:tx>
            <c:strRef>
              <c:f>Factsheet!$B$21</c:f>
              <c:strCache>
                <c:ptCount val="1"/>
                <c:pt idx="0">
                  <c:v>Indicator 11: Rate of children in formal family-based care at the end of the year (per 100,000) </c:v>
                </c:pt>
              </c:strCache>
            </c:strRef>
          </c:tx>
          <c:spPr>
            <a:solidFill>
              <a:schemeClr val="accent1"/>
            </a:solidFill>
            <a:ln>
              <a:noFill/>
            </a:ln>
            <a:effectLst/>
          </c:spPr>
          <c:invertIfNegative val="0"/>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Factsheet!$C$21:$M$21</c:f>
              <c:numCache>
                <c:formatCode>#,##0.0</c:formatCode>
                <c:ptCount val="10"/>
                <c:pt idx="0">
                  <c:v>0</c:v>
                </c:pt>
                <c:pt idx="1">
                  <c:v>0</c:v>
                </c:pt>
                <c:pt idx="2">
                  <c:v>0</c:v>
                </c:pt>
                <c:pt idx="3">
                  <c:v>0</c:v>
                </c:pt>
                <c:pt idx="4">
                  <c:v>0</c:v>
                </c:pt>
                <c:pt idx="5">
                  <c:v>108.59629327973259</c:v>
                </c:pt>
                <c:pt idx="6">
                  <c:v>113.76962055276437</c:v>
                </c:pt>
                <c:pt idx="7">
                  <c:v>100.07295291147204</c:v>
                </c:pt>
                <c:pt idx="8">
                  <c:v>143.43746236135291</c:v>
                </c:pt>
                <c:pt idx="9">
                  <c:v>172.06029036905684</c:v>
                </c:pt>
              </c:numCache>
            </c:numRef>
          </c:val>
          <c:extLst>
            <c:ext xmlns:c16="http://schemas.microsoft.com/office/drawing/2014/chart" uri="{C3380CC4-5D6E-409C-BE32-E72D297353CC}">
              <c16:uniqueId val="{00000000-132F-4223-B42A-19D495921910}"/>
            </c:ext>
          </c:extLst>
        </c:ser>
        <c:dLbls>
          <c:showLegendKey val="0"/>
          <c:showVal val="0"/>
          <c:showCatName val="0"/>
          <c:showSerName val="0"/>
          <c:showPercent val="0"/>
          <c:showBubbleSize val="0"/>
        </c:dLbls>
        <c:gapWidth val="219"/>
        <c:axId val="1611172832"/>
        <c:axId val="1611797744"/>
      </c:barChart>
      <c:catAx>
        <c:axId val="1611172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611797744"/>
        <c:crosses val="autoZero"/>
        <c:auto val="1"/>
        <c:lblAlgn val="ctr"/>
        <c:lblOffset val="100"/>
        <c:noMultiLvlLbl val="0"/>
      </c:catAx>
      <c:valAx>
        <c:axId val="161179774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6111728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manualLayout>
          <c:layoutTarget val="inner"/>
          <c:xMode val="edge"/>
          <c:yMode val="edge"/>
          <c:x val="8.1908134831222751E-2"/>
          <c:y val="0.24071912848176991"/>
          <c:w val="0.89568131491697844"/>
          <c:h val="0.65621208622824878"/>
        </c:manualLayout>
      </c:layout>
      <c:barChart>
        <c:barDir val="col"/>
        <c:grouping val="clustered"/>
        <c:varyColors val="0"/>
        <c:ser>
          <c:idx val="0"/>
          <c:order val="0"/>
          <c:tx>
            <c:strRef>
              <c:f>Factsheet!$B$10</c:f>
              <c:strCache>
                <c:ptCount val="1"/>
                <c:pt idx="0">
                  <c:v>Indicator 2: Rate of children in formal residential care at the end of the year, (per 100,000)</c:v>
                </c:pt>
              </c:strCache>
            </c:strRef>
          </c:tx>
          <c:spPr>
            <a:solidFill>
              <a:schemeClr val="accent1"/>
            </a:solidFill>
            <a:ln>
              <a:noFill/>
            </a:ln>
            <a:effectLst/>
          </c:spPr>
          <c:invertIfNegative val="0"/>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Factsheet!$C$10:$M$10</c:f>
              <c:numCache>
                <c:formatCode>0.0</c:formatCode>
                <c:ptCount val="10"/>
                <c:pt idx="0">
                  <c:v>55.958909491821657</c:v>
                </c:pt>
                <c:pt idx="1">
                  <c:v>48.678020075486906</c:v>
                </c:pt>
                <c:pt idx="2">
                  <c:v>47.770470128980264</c:v>
                </c:pt>
                <c:pt idx="3">
                  <c:v>38.034216166004725</c:v>
                </c:pt>
                <c:pt idx="4">
                  <c:v>31.807400028602</c:v>
                </c:pt>
                <c:pt idx="5">
                  <c:v>26.152777051311752</c:v>
                </c:pt>
                <c:pt idx="6">
                  <c:v>24.475261159105333</c:v>
                </c:pt>
                <c:pt idx="7">
                  <c:v>30.916847240942584</c:v>
                </c:pt>
                <c:pt idx="8">
                  <c:v>27.099825904148737</c:v>
                </c:pt>
                <c:pt idx="9">
                  <c:v>26.598692230965309</c:v>
                </c:pt>
              </c:numCache>
            </c:numRef>
          </c:val>
          <c:extLst>
            <c:ext xmlns:c16="http://schemas.microsoft.com/office/drawing/2014/chart" uri="{C3380CC4-5D6E-409C-BE32-E72D297353CC}">
              <c16:uniqueId val="{00000000-3B3A-475E-BE81-FF4063D9BBCB}"/>
            </c:ext>
          </c:extLst>
        </c:ser>
        <c:dLbls>
          <c:showLegendKey val="0"/>
          <c:showVal val="0"/>
          <c:showCatName val="0"/>
          <c:showSerName val="0"/>
          <c:showPercent val="0"/>
          <c:showBubbleSize val="0"/>
        </c:dLbls>
        <c:gapWidth val="219"/>
        <c:overlap val="-27"/>
        <c:axId val="1437384944"/>
        <c:axId val="1568226816"/>
      </c:barChart>
      <c:catAx>
        <c:axId val="1437384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568226816"/>
        <c:crosses val="autoZero"/>
        <c:auto val="1"/>
        <c:lblAlgn val="ctr"/>
        <c:lblOffset val="100"/>
        <c:noMultiLvlLbl val="0"/>
      </c:catAx>
      <c:valAx>
        <c:axId val="156822681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373849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areaChart>
        <c:grouping val="stacked"/>
        <c:varyColors val="0"/>
        <c:ser>
          <c:idx val="0"/>
          <c:order val="0"/>
          <c:tx>
            <c:strRef>
              <c:f>Factsheet!$B$41</c:f>
              <c:strCache>
                <c:ptCount val="1"/>
                <c:pt idx="0">
                  <c:v>Indicator 29: Adoption rate of children during the year, by type of formal adoption (per 100,000)</c:v>
                </c:pt>
              </c:strCache>
            </c:strRef>
          </c:tx>
          <c:spPr>
            <a:solidFill>
              <a:schemeClr val="accent1"/>
            </a:solidFill>
            <a:ln>
              <a:noFill/>
            </a:ln>
            <a:effectLst/>
          </c:spPr>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Factsheet!$C$41:$M$41</c:f>
              <c:numCache>
                <c:formatCode>#,##0.0</c:formatCode>
                <c:ptCount val="10"/>
                <c:pt idx="0">
                  <c:v>17.794438644775553</c:v>
                </c:pt>
                <c:pt idx="1">
                  <c:v>24.37342961634549</c:v>
                </c:pt>
                <c:pt idx="2">
                  <c:v>24.293211851238954</c:v>
                </c:pt>
                <c:pt idx="3">
                  <c:v>10.428805816848342</c:v>
                </c:pt>
                <c:pt idx="4">
                  <c:v>13.975332312561985</c:v>
                </c:pt>
                <c:pt idx="5">
                  <c:v>4.2128583872434646</c:v>
                </c:pt>
                <c:pt idx="6">
                  <c:v>5.4313318013529184</c:v>
                </c:pt>
                <c:pt idx="7">
                  <c:v>5.1314252533641218</c:v>
                </c:pt>
                <c:pt idx="8">
                  <c:v>5.1767802334182962</c:v>
                </c:pt>
                <c:pt idx="9">
                  <c:v>5.7832440143424453</c:v>
                </c:pt>
              </c:numCache>
            </c:numRef>
          </c:val>
          <c:extLst>
            <c:ext xmlns:c16="http://schemas.microsoft.com/office/drawing/2014/chart" uri="{C3380CC4-5D6E-409C-BE32-E72D297353CC}">
              <c16:uniqueId val="{00000000-75AD-494C-A7B2-F5F4DE79E2D5}"/>
            </c:ext>
          </c:extLst>
        </c:ser>
        <c:dLbls>
          <c:showLegendKey val="0"/>
          <c:showVal val="0"/>
          <c:showCatName val="0"/>
          <c:showSerName val="0"/>
          <c:showPercent val="0"/>
          <c:showBubbleSize val="0"/>
        </c:dLbls>
        <c:axId val="1604350928"/>
        <c:axId val="1423660176"/>
      </c:areaChart>
      <c:catAx>
        <c:axId val="160435092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23660176"/>
        <c:crosses val="autoZero"/>
        <c:auto val="1"/>
        <c:lblAlgn val="ctr"/>
        <c:lblOffset val="100"/>
        <c:noMultiLvlLbl val="0"/>
      </c:catAx>
      <c:valAx>
        <c:axId val="14236601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604350928"/>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lineChart>
        <c:grouping val="standard"/>
        <c:varyColors val="0"/>
        <c:ser>
          <c:idx val="0"/>
          <c:order val="0"/>
          <c:tx>
            <c:strRef>
              <c:f>Factsheet!$B$22</c:f>
              <c:strCache>
                <c:ptCount val="1"/>
                <c:pt idx="0">
                  <c:v>Indicator 12: Proportion of children in formal foster care of the total number of children in formal family-based care at the end of the year</c:v>
                </c:pt>
              </c:strCache>
            </c:strRef>
          </c:tx>
          <c:spPr>
            <a:ln w="28575" cap="rnd">
              <a:solidFill>
                <a:schemeClr val="accent1"/>
              </a:solidFill>
              <a:round/>
            </a:ln>
            <a:effectLst/>
          </c:spPr>
          <c:marker>
            <c:symbol val="none"/>
          </c:marker>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Factsheet!$C$22:$M$22</c:f>
              <c:numCache>
                <c:formatCode>0%</c:formatCode>
                <c:ptCount val="10"/>
                <c:pt idx="0">
                  <c:v>0</c:v>
                </c:pt>
                <c:pt idx="1">
                  <c:v>0</c:v>
                </c:pt>
                <c:pt idx="2">
                  <c:v>0</c:v>
                </c:pt>
                <c:pt idx="3">
                  <c:v>0</c:v>
                </c:pt>
                <c:pt idx="4">
                  <c:v>0</c:v>
                </c:pt>
                <c:pt idx="5">
                  <c:v>0.76146788990825687</c:v>
                </c:pt>
                <c:pt idx="6">
                  <c:v>0.81796690307328601</c:v>
                </c:pt>
                <c:pt idx="7">
                  <c:v>0.69376693766937669</c:v>
                </c:pt>
                <c:pt idx="8">
                  <c:v>0.74236641221374045</c:v>
                </c:pt>
                <c:pt idx="9">
                  <c:v>0.73590982286634465</c:v>
                </c:pt>
              </c:numCache>
            </c:numRef>
          </c:val>
          <c:smooth val="0"/>
          <c:extLst>
            <c:ext xmlns:c16="http://schemas.microsoft.com/office/drawing/2014/chart" uri="{C3380CC4-5D6E-409C-BE32-E72D297353CC}">
              <c16:uniqueId val="{00000000-1249-4815-BADD-0A64D9BE48DB}"/>
            </c:ext>
          </c:extLst>
        </c:ser>
        <c:dLbls>
          <c:showLegendKey val="0"/>
          <c:showVal val="0"/>
          <c:showCatName val="0"/>
          <c:showSerName val="0"/>
          <c:showPercent val="0"/>
          <c:showBubbleSize val="0"/>
        </c:dLbls>
        <c:smooth val="0"/>
        <c:axId val="1437384944"/>
        <c:axId val="1274089008"/>
      </c:lineChart>
      <c:catAx>
        <c:axId val="1437384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274089008"/>
        <c:crosses val="autoZero"/>
        <c:auto val="1"/>
        <c:lblAlgn val="ctr"/>
        <c:lblOffset val="100"/>
        <c:noMultiLvlLbl val="0"/>
      </c:catAx>
      <c:valAx>
        <c:axId val="12740890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373849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barChart>
        <c:barDir val="col"/>
        <c:grouping val="clustered"/>
        <c:varyColors val="0"/>
        <c:ser>
          <c:idx val="0"/>
          <c:order val="0"/>
          <c:tx>
            <c:strRef>
              <c:f>Factsheet!$B$31</c:f>
              <c:strCache>
                <c:ptCount val="1"/>
                <c:pt idx="0">
                  <c:v> Indicator 21: Number of children who entered other forms of formal family-based care during the year</c:v>
                </c:pt>
              </c:strCache>
            </c:strRef>
          </c:tx>
          <c:spPr>
            <a:solidFill>
              <a:schemeClr val="accent1"/>
            </a:solidFill>
            <a:ln>
              <a:noFill/>
            </a:ln>
            <a:effectLst/>
          </c:spPr>
          <c:invertIfNegative val="0"/>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Factsheet!$C$31:$M$31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22A-441B-BD58-6E78C62CD345}"/>
            </c:ext>
          </c:extLst>
        </c:ser>
        <c:dLbls>
          <c:showLegendKey val="0"/>
          <c:showVal val="0"/>
          <c:showCatName val="0"/>
          <c:showSerName val="0"/>
          <c:showPercent val="0"/>
          <c:showBubbleSize val="0"/>
        </c:dLbls>
        <c:gapWidth val="219"/>
        <c:overlap val="-27"/>
        <c:axId val="1434857888"/>
        <c:axId val="1426717776"/>
      </c:barChart>
      <c:catAx>
        <c:axId val="1434857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26717776"/>
        <c:crosses val="autoZero"/>
        <c:auto val="1"/>
        <c:lblAlgn val="ctr"/>
        <c:lblOffset val="100"/>
        <c:noMultiLvlLbl val="0"/>
      </c:catAx>
      <c:valAx>
        <c:axId val="14267177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348578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lineChart>
        <c:grouping val="standard"/>
        <c:varyColors val="0"/>
        <c:ser>
          <c:idx val="0"/>
          <c:order val="0"/>
          <c:tx>
            <c:strRef>
              <c:f>Factsheet!$B$11</c:f>
              <c:strCache>
                <c:ptCount val="1"/>
                <c:pt idx="0">
                  <c:v>Indicator 3: Proportion of children with disabilities in formal residential care at the end of the year</c:v>
                </c:pt>
              </c:strCache>
            </c:strRef>
          </c:tx>
          <c:spPr>
            <a:ln w="28575" cap="rnd">
              <a:solidFill>
                <a:schemeClr val="accent1"/>
              </a:solidFill>
              <a:round/>
            </a:ln>
            <a:effectLst/>
          </c:spPr>
          <c:marker>
            <c:symbol val="none"/>
          </c:marker>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Factsheet!$C$11:$M$11</c:f>
              <c:numCache>
                <c:formatCode>0%</c:formatCode>
                <c:ptCount val="10"/>
                <c:pt idx="0">
                  <c:v>0.22127659574468084</c:v>
                </c:pt>
                <c:pt idx="1">
                  <c:v>0.27586206896551724</c:v>
                </c:pt>
                <c:pt idx="2">
                  <c:v>0.22222222222222221</c:v>
                </c:pt>
                <c:pt idx="3">
                  <c:v>0.19230769230769232</c:v>
                </c:pt>
                <c:pt idx="4">
                  <c:v>0.24031007751937986</c:v>
                </c:pt>
                <c:pt idx="5">
                  <c:v>0.24761904761904763</c:v>
                </c:pt>
                <c:pt idx="6">
                  <c:v>0.36263736263736263</c:v>
                </c:pt>
                <c:pt idx="7">
                  <c:v>0.24561403508771928</c:v>
                </c:pt>
                <c:pt idx="8">
                  <c:v>0.32323232323232326</c:v>
                </c:pt>
                <c:pt idx="9">
                  <c:v>0.36458333333333331</c:v>
                </c:pt>
              </c:numCache>
            </c:numRef>
          </c:val>
          <c:smooth val="0"/>
          <c:extLst>
            <c:ext xmlns:c16="http://schemas.microsoft.com/office/drawing/2014/chart" uri="{C3380CC4-5D6E-409C-BE32-E72D297353CC}">
              <c16:uniqueId val="{00000000-D2BB-452F-9D95-273C08FD579C}"/>
            </c:ext>
          </c:extLst>
        </c:ser>
        <c:dLbls>
          <c:showLegendKey val="0"/>
          <c:showVal val="0"/>
          <c:showCatName val="0"/>
          <c:showSerName val="0"/>
          <c:showPercent val="0"/>
          <c:showBubbleSize val="0"/>
        </c:dLbls>
        <c:smooth val="0"/>
        <c:axId val="1568178208"/>
        <c:axId val="1433391680"/>
      </c:lineChart>
      <c:catAx>
        <c:axId val="1568178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33391680"/>
        <c:crosses val="autoZero"/>
        <c:auto val="1"/>
        <c:lblAlgn val="ctr"/>
        <c:lblOffset val="100"/>
        <c:noMultiLvlLbl val="0"/>
      </c:catAx>
      <c:valAx>
        <c:axId val="14333916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5681782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barChart>
        <c:barDir val="col"/>
        <c:grouping val="clustered"/>
        <c:varyColors val="0"/>
        <c:ser>
          <c:idx val="0"/>
          <c:order val="0"/>
          <c:tx>
            <c:strRef>
              <c:f>Factsheet!$B$12</c:f>
              <c:strCache>
                <c:ptCount val="1"/>
                <c:pt idx="0">
                  <c:v>Indicator 4: Number of young people in formal residential care at the end of the year </c:v>
                </c:pt>
              </c:strCache>
            </c:strRef>
          </c:tx>
          <c:spPr>
            <a:solidFill>
              <a:schemeClr val="accent1"/>
            </a:solidFill>
            <a:ln>
              <a:noFill/>
            </a:ln>
            <a:effectLst/>
          </c:spPr>
          <c:invertIfNegative val="0"/>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Factsheet!$C$12:$M$12</c:f>
              <c:numCache>
                <c:formatCode>#,##0</c:formatCode>
                <c:ptCount val="10"/>
                <c:pt idx="0">
                  <c:v>37</c:v>
                </c:pt>
                <c:pt idx="1">
                  <c:v>31</c:v>
                </c:pt>
                <c:pt idx="2">
                  <c:v>32</c:v>
                </c:pt>
                <c:pt idx="3">
                  <c:v>35</c:v>
                </c:pt>
                <c:pt idx="4">
                  <c:v>42</c:v>
                </c:pt>
                <c:pt idx="5">
                  <c:v>41</c:v>
                </c:pt>
                <c:pt idx="6">
                  <c:v>44</c:v>
                </c:pt>
                <c:pt idx="7">
                  <c:v>19</c:v>
                </c:pt>
                <c:pt idx="8">
                  <c:v>9</c:v>
                </c:pt>
                <c:pt idx="9">
                  <c:v>30</c:v>
                </c:pt>
              </c:numCache>
            </c:numRef>
          </c:val>
          <c:extLst>
            <c:ext xmlns:c16="http://schemas.microsoft.com/office/drawing/2014/chart" uri="{C3380CC4-5D6E-409C-BE32-E72D297353CC}">
              <c16:uniqueId val="{00000000-2D80-4997-9D35-572E9E86FF9D}"/>
            </c:ext>
          </c:extLst>
        </c:ser>
        <c:dLbls>
          <c:showLegendKey val="0"/>
          <c:showVal val="0"/>
          <c:showCatName val="0"/>
          <c:showSerName val="0"/>
          <c:showPercent val="0"/>
          <c:showBubbleSize val="0"/>
        </c:dLbls>
        <c:gapWidth val="219"/>
        <c:overlap val="-27"/>
        <c:axId val="1558812304"/>
        <c:axId val="1565381968"/>
      </c:barChart>
      <c:catAx>
        <c:axId val="1558812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565381968"/>
        <c:crosses val="autoZero"/>
        <c:auto val="1"/>
        <c:lblAlgn val="ctr"/>
        <c:lblOffset val="100"/>
        <c:noMultiLvlLbl val="0"/>
      </c:catAx>
      <c:valAx>
        <c:axId val="15653819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5588123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barChart>
        <c:barDir val="col"/>
        <c:grouping val="clustered"/>
        <c:varyColors val="0"/>
        <c:ser>
          <c:idx val="0"/>
          <c:order val="0"/>
          <c:tx>
            <c:strRef>
              <c:f>Factsheet!$B$13</c:f>
              <c:strCache>
                <c:ptCount val="1"/>
                <c:pt idx="0">
                  <c:v>Indicator 5: Rate of children who entered formal residential care during the year (per 100,000)</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CF8A-43EC-9970-E3DB9C5C0A1F}"/>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CF8A-43EC-9970-E3DB9C5C0A1F}"/>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CF8A-43EC-9970-E3DB9C5C0A1F}"/>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CF8A-43EC-9970-E3DB9C5C0A1F}"/>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CF8A-43EC-9970-E3DB9C5C0A1F}"/>
              </c:ext>
            </c:extLst>
          </c:dPt>
          <c:dPt>
            <c:idx val="5"/>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B-CF8A-43EC-9970-E3DB9C5C0A1F}"/>
              </c:ext>
            </c:extLst>
          </c:dPt>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Factsheet!$C$13:$M$13</c:f>
              <c:numCache>
                <c:formatCode>#,##0.0</c:formatCode>
                <c:ptCount val="10"/>
                <c:pt idx="0">
                  <c:v>28.233842649710546</c:v>
                </c:pt>
                <c:pt idx="1">
                  <c:v>23.656564039394155</c:v>
                </c:pt>
                <c:pt idx="2">
                  <c:v>21.166362801079487</c:v>
                </c:pt>
                <c:pt idx="3">
                  <c:v>19.644959794528273</c:v>
                </c:pt>
                <c:pt idx="4">
                  <c:v>19.859682759956506</c:v>
                </c:pt>
                <c:pt idx="5">
                  <c:v>11.647314364731931</c:v>
                </c:pt>
                <c:pt idx="6">
                  <c:v>8.5349499735545873</c:v>
                </c:pt>
                <c:pt idx="7">
                  <c:v>1.080300053339815</c:v>
                </c:pt>
                <c:pt idx="8">
                  <c:v>7.6289392913532783</c:v>
                </c:pt>
                <c:pt idx="9">
                  <c:v>9.3633474517925315</c:v>
                </c:pt>
              </c:numCache>
            </c:numRef>
          </c:val>
          <c:extLst>
            <c:ext xmlns:c16="http://schemas.microsoft.com/office/drawing/2014/chart" uri="{C3380CC4-5D6E-409C-BE32-E72D297353CC}">
              <c16:uniqueId val="{0000000C-CF8A-43EC-9970-E3DB9C5C0A1F}"/>
            </c:ext>
          </c:extLst>
        </c:ser>
        <c:dLbls>
          <c:showLegendKey val="0"/>
          <c:showVal val="0"/>
          <c:showCatName val="0"/>
          <c:showSerName val="0"/>
          <c:showPercent val="0"/>
          <c:showBubbleSize val="0"/>
        </c:dLbls>
        <c:gapWidth val="100"/>
        <c:axId val="688505128"/>
        <c:axId val="688511032"/>
      </c:barChart>
      <c:catAx>
        <c:axId val="68850512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688511032"/>
        <c:crosses val="autoZero"/>
        <c:auto val="1"/>
        <c:lblAlgn val="ctr"/>
        <c:lblOffset val="100"/>
        <c:noMultiLvlLbl val="0"/>
      </c:catAx>
      <c:valAx>
        <c:axId val="68851103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6885051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lineChart>
        <c:grouping val="standard"/>
        <c:varyColors val="0"/>
        <c:ser>
          <c:idx val="0"/>
          <c:order val="0"/>
          <c:tx>
            <c:strRef>
              <c:f>Factsheet!$B$14</c:f>
              <c:strCache>
                <c:ptCount val="1"/>
                <c:pt idx="0">
                  <c:v>Indicator 6: Proportion of children with disabilities who entered formal residential care during the year</c:v>
                </c:pt>
              </c:strCache>
            </c:strRef>
          </c:tx>
          <c:spPr>
            <a:ln w="28575" cap="rnd">
              <a:solidFill>
                <a:schemeClr val="accent1"/>
              </a:solidFill>
              <a:round/>
            </a:ln>
            <a:effectLst/>
          </c:spPr>
          <c:marker>
            <c:symbol val="none"/>
          </c:marker>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Factsheet!$C$14:$M$14</c:f>
              <c:numCache>
                <c:formatCode>0%</c:formatCode>
                <c:ptCount val="10"/>
                <c:pt idx="0">
                  <c:v>0.15126050420168066</c:v>
                </c:pt>
                <c:pt idx="1">
                  <c:v>0.28282828282828282</c:v>
                </c:pt>
                <c:pt idx="2">
                  <c:v>0.19318181818181818</c:v>
                </c:pt>
                <c:pt idx="3">
                  <c:v>0.18518518518518517</c:v>
                </c:pt>
                <c:pt idx="4">
                  <c:v>0.20987654320987653</c:v>
                </c:pt>
                <c:pt idx="5">
                  <c:v>0.19148936170212766</c:v>
                </c:pt>
                <c:pt idx="6">
                  <c:v>0.15151515151515152</c:v>
                </c:pt>
                <c:pt idx="7">
                  <c:v>0.75</c:v>
                </c:pt>
                <c:pt idx="8">
                  <c:v>7.1428571428571425E-2</c:v>
                </c:pt>
                <c:pt idx="9">
                  <c:v>0.11764705882352941</c:v>
                </c:pt>
              </c:numCache>
            </c:numRef>
          </c:val>
          <c:smooth val="0"/>
          <c:extLst>
            <c:ext xmlns:c16="http://schemas.microsoft.com/office/drawing/2014/chart" uri="{C3380CC4-5D6E-409C-BE32-E72D297353CC}">
              <c16:uniqueId val="{00000000-81E8-4305-B11B-3D4FAAD19301}"/>
            </c:ext>
          </c:extLst>
        </c:ser>
        <c:dLbls>
          <c:showLegendKey val="0"/>
          <c:showVal val="0"/>
          <c:showCatName val="0"/>
          <c:showSerName val="0"/>
          <c:showPercent val="0"/>
          <c:showBubbleSize val="0"/>
        </c:dLbls>
        <c:smooth val="0"/>
        <c:axId val="1435435968"/>
        <c:axId val="1570039232"/>
      </c:lineChart>
      <c:catAx>
        <c:axId val="1435435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570039232"/>
        <c:crosses val="autoZero"/>
        <c:auto val="1"/>
        <c:lblAlgn val="ctr"/>
        <c:lblOffset val="100"/>
        <c:noMultiLvlLbl val="0"/>
      </c:catAx>
      <c:valAx>
        <c:axId val="15700392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354359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barChart>
        <c:barDir val="col"/>
        <c:grouping val="clustered"/>
        <c:varyColors val="0"/>
        <c:ser>
          <c:idx val="0"/>
          <c:order val="0"/>
          <c:tx>
            <c:strRef>
              <c:f>Factsheet!$B$15</c:f>
              <c:strCache>
                <c:ptCount val="1"/>
                <c:pt idx="0">
                  <c:v>Indicator 7: Number of children who left formal residential care during the year, by destination upon leaving care/death of child</c:v>
                </c:pt>
              </c:strCache>
            </c:strRef>
          </c:tx>
          <c:spPr>
            <a:solidFill>
              <a:schemeClr val="accent1"/>
            </a:solidFill>
            <a:ln>
              <a:noFill/>
            </a:ln>
            <a:effectLst/>
          </c:spPr>
          <c:invertIfNegative val="0"/>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Factsheet!$C$15:$M$15</c:f>
              <c:numCache>
                <c:formatCode>#,##0</c:formatCode>
                <c:ptCount val="10"/>
                <c:pt idx="0">
                  <c:v>77</c:v>
                </c:pt>
                <c:pt idx="1">
                  <c:v>96</c:v>
                </c:pt>
                <c:pt idx="2">
                  <c:v>73</c:v>
                </c:pt>
                <c:pt idx="3">
                  <c:v>94</c:v>
                </c:pt>
                <c:pt idx="4">
                  <c:v>78</c:v>
                </c:pt>
                <c:pt idx="5">
                  <c:v>30</c:v>
                </c:pt>
                <c:pt idx="6">
                  <c:v>32</c:v>
                </c:pt>
                <c:pt idx="7">
                  <c:v>29</c:v>
                </c:pt>
                <c:pt idx="8">
                  <c:v>26</c:v>
                </c:pt>
                <c:pt idx="9">
                  <c:v>25</c:v>
                </c:pt>
              </c:numCache>
            </c:numRef>
          </c:val>
          <c:extLst>
            <c:ext xmlns:c16="http://schemas.microsoft.com/office/drawing/2014/chart" uri="{C3380CC4-5D6E-409C-BE32-E72D297353CC}">
              <c16:uniqueId val="{00000000-25C1-4F30-AA3D-31DCC36F2857}"/>
            </c:ext>
          </c:extLst>
        </c:ser>
        <c:dLbls>
          <c:showLegendKey val="0"/>
          <c:showVal val="0"/>
          <c:showCatName val="0"/>
          <c:showSerName val="0"/>
          <c:showPercent val="0"/>
          <c:showBubbleSize val="0"/>
        </c:dLbls>
        <c:gapWidth val="219"/>
        <c:overlap val="-27"/>
        <c:axId val="1373741872"/>
        <c:axId val="1421463040"/>
      </c:barChart>
      <c:catAx>
        <c:axId val="1373741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421463040"/>
        <c:crosses val="autoZero"/>
        <c:auto val="1"/>
        <c:lblAlgn val="ctr"/>
        <c:lblOffset val="100"/>
        <c:noMultiLvlLbl val="0"/>
      </c:catAx>
      <c:valAx>
        <c:axId val="14214630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3737418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lineChart>
        <c:grouping val="standard"/>
        <c:varyColors val="0"/>
        <c:ser>
          <c:idx val="0"/>
          <c:order val="0"/>
          <c:tx>
            <c:strRef>
              <c:f>Factsheet!$B$16</c:f>
              <c:strCache>
                <c:ptCount val="1"/>
                <c:pt idx="0">
                  <c:v>Indicator 8: Proportion of children with disabilities who left formal residential care during the year</c:v>
                </c:pt>
              </c:strCache>
            </c:strRef>
          </c:tx>
          <c:spPr>
            <a:ln w="28575" cap="rnd">
              <a:solidFill>
                <a:schemeClr val="accent1"/>
              </a:solidFill>
              <a:round/>
            </a:ln>
            <a:effectLst/>
          </c:spPr>
          <c:marker>
            <c:symbol val="none"/>
          </c:marker>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Factsheet!$C$16:$M$16</c:f>
              <c:numCache>
                <c:formatCode>0%</c:formatCode>
                <c:ptCount val="10"/>
                <c:pt idx="0">
                  <c:v>0.22077922077922077</c:v>
                </c:pt>
                <c:pt idx="1">
                  <c:v>0.21875</c:v>
                </c:pt>
                <c:pt idx="2">
                  <c:v>0.17808219178082191</c:v>
                </c:pt>
                <c:pt idx="3">
                  <c:v>0.26595744680851063</c:v>
                </c:pt>
                <c:pt idx="4">
                  <c:v>0.20512820512820512</c:v>
                </c:pt>
                <c:pt idx="5">
                  <c:v>0.16666666666666666</c:v>
                </c:pt>
                <c:pt idx="6">
                  <c:v>0.5</c:v>
                </c:pt>
                <c:pt idx="7">
                  <c:v>0.13793103448275862</c:v>
                </c:pt>
                <c:pt idx="8">
                  <c:v>7.6923076923076927E-2</c:v>
                </c:pt>
                <c:pt idx="9">
                  <c:v>0.24</c:v>
                </c:pt>
              </c:numCache>
            </c:numRef>
          </c:val>
          <c:smooth val="0"/>
          <c:extLst>
            <c:ext xmlns:c16="http://schemas.microsoft.com/office/drawing/2014/chart" uri="{C3380CC4-5D6E-409C-BE32-E72D297353CC}">
              <c16:uniqueId val="{00000000-53F5-47E3-A18B-68A117BF4625}"/>
            </c:ext>
          </c:extLst>
        </c:ser>
        <c:dLbls>
          <c:showLegendKey val="0"/>
          <c:showVal val="0"/>
          <c:showCatName val="0"/>
          <c:showSerName val="0"/>
          <c:showPercent val="0"/>
          <c:showBubbleSize val="0"/>
        </c:dLbls>
        <c:smooth val="0"/>
        <c:axId val="1611532496"/>
        <c:axId val="1698859216"/>
      </c:lineChart>
      <c:catAx>
        <c:axId val="1611532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698859216"/>
        <c:crosses val="autoZero"/>
        <c:auto val="1"/>
        <c:lblAlgn val="ctr"/>
        <c:lblOffset val="100"/>
        <c:noMultiLvlLbl val="0"/>
      </c:catAx>
      <c:valAx>
        <c:axId val="16988592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6115324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bg-BG"/>
        </a:p>
      </c:txPr>
    </c:title>
    <c:autoTitleDeleted val="0"/>
    <c:plotArea>
      <c:layout/>
      <c:lineChart>
        <c:grouping val="standard"/>
        <c:varyColors val="0"/>
        <c:ser>
          <c:idx val="0"/>
          <c:order val="0"/>
          <c:tx>
            <c:strRef>
              <c:f>Factsheet!$B$18</c:f>
              <c:strCache>
                <c:ptCount val="1"/>
                <c:pt idx="0">
                  <c:v>Indicator 10: Proportion of children in formal residential care of the total number of children in formal alternative care at the end of the year</c:v>
                </c:pt>
              </c:strCache>
            </c:strRef>
          </c:tx>
          <c:spPr>
            <a:ln w="28575" cap="rnd">
              <a:solidFill>
                <a:schemeClr val="accent1"/>
              </a:solidFill>
              <a:round/>
            </a:ln>
            <a:effectLst/>
          </c:spPr>
          <c:marker>
            <c:symbol val="none"/>
          </c:marker>
          <c:cat>
            <c:numRef>
              <c:f>Factsheet!$C$6:$M$6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Factsheet!$C$18:$M$18</c:f>
              <c:numCache>
                <c:formatCode>0%</c:formatCode>
                <c:ptCount val="10"/>
                <c:pt idx="0">
                  <c:v>1</c:v>
                </c:pt>
                <c:pt idx="1">
                  <c:v>1</c:v>
                </c:pt>
                <c:pt idx="2">
                  <c:v>1</c:v>
                </c:pt>
                <c:pt idx="3">
                  <c:v>1</c:v>
                </c:pt>
                <c:pt idx="4">
                  <c:v>1</c:v>
                </c:pt>
                <c:pt idx="5">
                  <c:v>0.19408502772643252</c:v>
                </c:pt>
                <c:pt idx="6">
                  <c:v>0.17704280155642024</c:v>
                </c:pt>
                <c:pt idx="7">
                  <c:v>0.2360248447204969</c:v>
                </c:pt>
                <c:pt idx="8">
                  <c:v>0.15890850722311398</c:v>
                </c:pt>
                <c:pt idx="9">
                  <c:v>0.13389121338912133</c:v>
                </c:pt>
              </c:numCache>
            </c:numRef>
          </c:val>
          <c:smooth val="0"/>
          <c:extLst>
            <c:ext xmlns:c16="http://schemas.microsoft.com/office/drawing/2014/chart" uri="{C3380CC4-5D6E-409C-BE32-E72D297353CC}">
              <c16:uniqueId val="{00000000-6DBF-43D2-B88A-CCDCFB5FDBCA}"/>
            </c:ext>
          </c:extLst>
        </c:ser>
        <c:dLbls>
          <c:showLegendKey val="0"/>
          <c:showVal val="0"/>
          <c:showCatName val="0"/>
          <c:showSerName val="0"/>
          <c:showPercent val="0"/>
          <c:showBubbleSize val="0"/>
        </c:dLbls>
        <c:smooth val="0"/>
        <c:axId val="1612374064"/>
        <c:axId val="1558919680"/>
      </c:lineChart>
      <c:catAx>
        <c:axId val="1612374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558919680"/>
        <c:crosses val="autoZero"/>
        <c:auto val="1"/>
        <c:lblAlgn val="ctr"/>
        <c:lblOffset val="100"/>
        <c:noMultiLvlLbl val="0"/>
      </c:catAx>
      <c:valAx>
        <c:axId val="15589196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bg-BG"/>
          </a:p>
        </c:txPr>
        <c:crossAx val="1612374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bg-BG"/>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twoCellAnchor>
    <xdr:from>
      <xdr:col>4</xdr:col>
      <xdr:colOff>0</xdr:colOff>
      <xdr:row>677</xdr:row>
      <xdr:rowOff>0</xdr:rowOff>
    </xdr:from>
    <xdr:to>
      <xdr:col>4</xdr:col>
      <xdr:colOff>0</xdr:colOff>
      <xdr:row>677</xdr:row>
      <xdr:rowOff>38100</xdr:rowOff>
    </xdr:to>
    <xdr:sp macro="" textlink="">
      <xdr:nvSpPr>
        <xdr:cNvPr id="1035" name="Button 11" hidden="1">
          <a:extLst>
            <a:ext uri="{63B3BB69-23CF-44E3-9099-C40C66FF867C}">
              <a14:compatExt xmlns:a14="http://schemas.microsoft.com/office/drawing/2010/main"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txBody>
        <a:bodyPr vertOverflow="clip" wrap="square" lIns="27432" tIns="22860" rIns="27432" bIns="22860" anchor="ctr" upright="1"/>
        <a:lstStyle/>
        <a:p>
          <a:pPr algn="ctr" rtl="0">
            <a:defRPr sz="1000"/>
          </a:pPr>
          <a:r>
            <a:rPr lang="pt-PT" sz="1000" b="1" i="0" u="none" strike="noStrike" baseline="0">
              <a:solidFill>
                <a:srgbClr val="000000"/>
              </a:solidFill>
              <a:latin typeface="Helv"/>
            </a:rPr>
            <a:t>Button 4</a:t>
          </a:r>
        </a:p>
      </xdr:txBody>
    </xdr:sp>
    <xdr:clientData fPrintsWithSheet="0"/>
  </xdr:twoCellAnchor>
  <xdr:twoCellAnchor>
    <xdr:from>
      <xdr:col>4</xdr:col>
      <xdr:colOff>0</xdr:colOff>
      <xdr:row>724</xdr:row>
      <xdr:rowOff>0</xdr:rowOff>
    </xdr:from>
    <xdr:to>
      <xdr:col>4</xdr:col>
      <xdr:colOff>0</xdr:colOff>
      <xdr:row>724</xdr:row>
      <xdr:rowOff>38100</xdr:rowOff>
    </xdr:to>
    <xdr:sp macro="" textlink="">
      <xdr:nvSpPr>
        <xdr:cNvPr id="5" name="Button 11" hidden="1">
          <a:extLst>
            <a:ext uri="{63B3BB69-23CF-44E3-9099-C40C66FF867C}">
              <a14:compatExt xmlns:a14="http://schemas.microsoft.com/office/drawing/2010/main" spid="_x0000_s1035"/>
            </a:ext>
            <a:ext uri="{FF2B5EF4-FFF2-40B4-BE49-F238E27FC236}">
              <a16:creationId xmlns:a16="http://schemas.microsoft.com/office/drawing/2014/main" id="{99C57883-B8FD-4BF3-AAB5-66F2A2CFBAFE}"/>
            </a:ext>
          </a:extLst>
        </xdr:cNvPr>
        <xdr:cNvSpPr/>
      </xdr:nvSpPr>
      <xdr:spPr bwMode="auto">
        <a:xfrm>
          <a:off x="5487537" y="105116194"/>
          <a:ext cx="0" cy="38100"/>
        </a:xfrm>
        <a:prstGeom prst="rect">
          <a:avLst/>
        </a:prstGeom>
        <a:noFill/>
        <a:ln>
          <a:noFill/>
        </a:ln>
        <a:extLst>
          <a:ext uri="{91240B29-F687-4F45-9708-019B960494DF}">
            <a14:hiddenLine xmlns:a14="http://schemas.microsoft.com/office/drawing/2010/main" w="9525">
              <a:noFill/>
              <a:miter lim="800000"/>
              <a:headEnd/>
              <a:tailEnd/>
            </a14:hiddenLine>
          </a:ext>
        </a:extLst>
      </xdr:spPr>
      <xdr:txBody>
        <a:bodyPr vertOverflow="clip" wrap="square" lIns="27432" tIns="22860" rIns="27432" bIns="22860" anchor="ctr" upright="1"/>
        <a:lstStyle/>
        <a:p>
          <a:pPr algn="ctr" rtl="0">
            <a:defRPr sz="1000"/>
          </a:pPr>
          <a:r>
            <a:rPr lang="pt-PT" sz="1000" b="1" i="0" u="none" strike="noStrike" baseline="0">
              <a:solidFill>
                <a:srgbClr val="000000"/>
              </a:solidFill>
              <a:latin typeface="Helv"/>
            </a:rPr>
            <a:t>Button 4</a:t>
          </a:r>
        </a:p>
      </xdr:txBody>
    </xdr:sp>
    <xdr:clientData fPrintsWithSheet="0"/>
  </xdr:twoCellAnchor>
  <xdr:twoCellAnchor>
    <xdr:from>
      <xdr:col>4</xdr:col>
      <xdr:colOff>0</xdr:colOff>
      <xdr:row>630</xdr:row>
      <xdr:rowOff>0</xdr:rowOff>
    </xdr:from>
    <xdr:to>
      <xdr:col>4</xdr:col>
      <xdr:colOff>0</xdr:colOff>
      <xdr:row>630</xdr:row>
      <xdr:rowOff>38100</xdr:rowOff>
    </xdr:to>
    <xdr:sp macro="" textlink="">
      <xdr:nvSpPr>
        <xdr:cNvPr id="4" name="Button 11" hidden="1">
          <a:extLst>
            <a:ext uri="{63B3BB69-23CF-44E3-9099-C40C66FF867C}">
              <a14:compatExt xmlns:a14="http://schemas.microsoft.com/office/drawing/2010/main" spid="_x0000_s1035"/>
            </a:ext>
            <a:ext uri="{FF2B5EF4-FFF2-40B4-BE49-F238E27FC236}">
              <a16:creationId xmlns:a16="http://schemas.microsoft.com/office/drawing/2014/main" id="{F414DB39-4B1E-4569-94D2-240126348E27}"/>
            </a:ext>
          </a:extLst>
        </xdr:cNvPr>
        <xdr:cNvSpPr/>
      </xdr:nvSpPr>
      <xdr:spPr bwMode="auto">
        <a:xfrm>
          <a:off x="5621092" y="156733204"/>
          <a:ext cx="0" cy="38100"/>
        </a:xfrm>
        <a:prstGeom prst="rect">
          <a:avLst/>
        </a:prstGeom>
        <a:noFill/>
        <a:ln>
          <a:noFill/>
        </a:ln>
        <a:extLst>
          <a:ext uri="{91240B29-F687-4F45-9708-019B960494DF}">
            <a14:hiddenLine xmlns:a14="http://schemas.microsoft.com/office/drawing/2010/main" w="9525">
              <a:noFill/>
              <a:miter lim="800000"/>
              <a:headEnd/>
              <a:tailEnd/>
            </a14:hiddenLine>
          </a:ext>
        </a:extLst>
      </xdr:spPr>
      <xdr:txBody>
        <a:bodyPr vertOverflow="clip" wrap="square" lIns="27432" tIns="22860" rIns="27432" bIns="22860" anchor="ctr" upright="1"/>
        <a:lstStyle/>
        <a:p>
          <a:pPr algn="ctr" rtl="0">
            <a:defRPr sz="1000"/>
          </a:pPr>
          <a:r>
            <a:rPr lang="pt-PT" sz="1000" b="1" i="0" u="none" strike="noStrike" baseline="0">
              <a:solidFill>
                <a:srgbClr val="000000"/>
              </a:solidFill>
              <a:latin typeface="Helv"/>
            </a:rPr>
            <a:t>Button 4</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4</xdr:col>
      <xdr:colOff>561974</xdr:colOff>
      <xdr:row>1</xdr:row>
      <xdr:rowOff>266701</xdr:rowOff>
    </xdr:from>
    <xdr:to>
      <xdr:col>7</xdr:col>
      <xdr:colOff>342899</xdr:colOff>
      <xdr:row>5</xdr:row>
      <xdr:rowOff>180976</xdr:rowOff>
    </xdr:to>
    <xdr:sp macro="" textlink="">
      <xdr:nvSpPr>
        <xdr:cNvPr id="2" name="CasellaDiTesto 1">
          <a:extLst>
            <a:ext uri="{FF2B5EF4-FFF2-40B4-BE49-F238E27FC236}">
              <a16:creationId xmlns:a16="http://schemas.microsoft.com/office/drawing/2014/main" id="{6DBE42F2-100E-4712-9AD5-9C02FC631C02}"/>
            </a:ext>
          </a:extLst>
        </xdr:cNvPr>
        <xdr:cNvSpPr txBox="1"/>
      </xdr:nvSpPr>
      <xdr:spPr>
        <a:xfrm>
          <a:off x="10286999" y="457201"/>
          <a:ext cx="2781300" cy="1190625"/>
        </a:xfrm>
        <a:prstGeom prst="rect">
          <a:avLst/>
        </a:prstGeom>
        <a:solidFill>
          <a:schemeClr val="accent1">
            <a:lumMod val="60000"/>
            <a:lumOff val="40000"/>
          </a:schemeClr>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en-GB" sz="2000">
              <a:latin typeface="Arial" panose="020B0604020202020204" pitchFamily="34" charset="0"/>
              <a:cs typeface="Arial" panose="020B0604020202020204" pitchFamily="34" charset="0"/>
            </a:rPr>
            <a:t>Select</a:t>
          </a:r>
          <a:r>
            <a:rPr lang="en-GB" sz="2000" baseline="0">
              <a:latin typeface="Arial" panose="020B0604020202020204" pitchFamily="34" charset="0"/>
              <a:cs typeface="Arial" panose="020B0604020202020204" pitchFamily="34" charset="0"/>
            </a:rPr>
            <a:t> value 1 to rum the validation and check the failed test</a:t>
          </a:r>
          <a:endParaRPr lang="en-GB" sz="2000">
            <a:latin typeface="Arial" panose="020B0604020202020204" pitchFamily="34" charset="0"/>
            <a:cs typeface="Arial" panose="020B0604020202020204" pitchFamily="34" charset="0"/>
          </a:endParaRPr>
        </a:p>
      </xdr:txBody>
    </xdr:sp>
    <xdr:clientData/>
  </xdr:twoCellAnchor>
  <xdr:twoCellAnchor>
    <xdr:from>
      <xdr:col>5</xdr:col>
      <xdr:colOff>104775</xdr:colOff>
      <xdr:row>5</xdr:row>
      <xdr:rowOff>266700</xdr:rowOff>
    </xdr:from>
    <xdr:to>
      <xdr:col>5</xdr:col>
      <xdr:colOff>704850</xdr:colOff>
      <xdr:row>7</xdr:row>
      <xdr:rowOff>85725</xdr:rowOff>
    </xdr:to>
    <xdr:sp macro="" textlink="">
      <xdr:nvSpPr>
        <xdr:cNvPr id="3" name="Freccia in giù 2">
          <a:extLst>
            <a:ext uri="{FF2B5EF4-FFF2-40B4-BE49-F238E27FC236}">
              <a16:creationId xmlns:a16="http://schemas.microsoft.com/office/drawing/2014/main" id="{8B8A9C78-05B0-4870-8D0C-5C39A05F1FC1}"/>
            </a:ext>
          </a:extLst>
        </xdr:cNvPr>
        <xdr:cNvSpPr/>
      </xdr:nvSpPr>
      <xdr:spPr>
        <a:xfrm>
          <a:off x="11410950" y="1733550"/>
          <a:ext cx="600075" cy="11525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172197</xdr:colOff>
      <xdr:row>3</xdr:row>
      <xdr:rowOff>88527</xdr:rowOff>
    </xdr:from>
    <xdr:to>
      <xdr:col>7</xdr:col>
      <xdr:colOff>479985</xdr:colOff>
      <xdr:row>20</xdr:row>
      <xdr:rowOff>132977</xdr:rowOff>
    </xdr:to>
    <xdr:graphicFrame macro="">
      <xdr:nvGraphicFramePr>
        <xdr:cNvPr id="3" name="Chart 2">
          <a:extLst>
            <a:ext uri="{FF2B5EF4-FFF2-40B4-BE49-F238E27FC236}">
              <a16:creationId xmlns:a16="http://schemas.microsoft.com/office/drawing/2014/main" id="{E6C1667B-7398-4E35-A043-76206228E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343648</xdr:colOff>
      <xdr:row>3</xdr:row>
      <xdr:rowOff>119528</xdr:rowOff>
    </xdr:from>
    <xdr:to>
      <xdr:col>16</xdr:col>
      <xdr:colOff>14942</xdr:colOff>
      <xdr:row>21</xdr:row>
      <xdr:rowOff>38846</xdr:rowOff>
    </xdr:to>
    <xdr:graphicFrame macro="">
      <xdr:nvGraphicFramePr>
        <xdr:cNvPr id="7" name="Chart 6">
          <a:extLst>
            <a:ext uri="{FF2B5EF4-FFF2-40B4-BE49-F238E27FC236}">
              <a16:creationId xmlns:a16="http://schemas.microsoft.com/office/drawing/2014/main" id="{469DD45E-5002-4DC0-8E4D-633DFD4567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161636</xdr:colOff>
      <xdr:row>23</xdr:row>
      <xdr:rowOff>57727</xdr:rowOff>
    </xdr:from>
    <xdr:to>
      <xdr:col>7</xdr:col>
      <xdr:colOff>445518</xdr:colOff>
      <xdr:row>40</xdr:row>
      <xdr:rowOff>133927</xdr:rowOff>
    </xdr:to>
    <xdr:graphicFrame macro="">
      <xdr:nvGraphicFramePr>
        <xdr:cNvPr id="8" name="Chart 7">
          <a:extLst>
            <a:ext uri="{FF2B5EF4-FFF2-40B4-BE49-F238E27FC236}">
              <a16:creationId xmlns:a16="http://schemas.microsoft.com/office/drawing/2014/main" id="{74BFEB48-8133-4C18-91C4-DD3591598F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328706</xdr:colOff>
      <xdr:row>22</xdr:row>
      <xdr:rowOff>149411</xdr:rowOff>
    </xdr:from>
    <xdr:to>
      <xdr:col>16</xdr:col>
      <xdr:colOff>0</xdr:colOff>
      <xdr:row>40</xdr:row>
      <xdr:rowOff>68729</xdr:rowOff>
    </xdr:to>
    <xdr:graphicFrame macro="">
      <xdr:nvGraphicFramePr>
        <xdr:cNvPr id="9" name="Chart 8">
          <a:extLst>
            <a:ext uri="{FF2B5EF4-FFF2-40B4-BE49-F238E27FC236}">
              <a16:creationId xmlns:a16="http://schemas.microsoft.com/office/drawing/2014/main" id="{528B0BE9-1DDE-4A0C-8BC7-023E580C53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150091</xdr:colOff>
      <xdr:row>43</xdr:row>
      <xdr:rowOff>69273</xdr:rowOff>
    </xdr:from>
    <xdr:to>
      <xdr:col>7</xdr:col>
      <xdr:colOff>433973</xdr:colOff>
      <xdr:row>60</xdr:row>
      <xdr:rowOff>145473</xdr:rowOff>
    </xdr:to>
    <xdr:graphicFrame macro="">
      <xdr:nvGraphicFramePr>
        <xdr:cNvPr id="10" name="Chart 9">
          <a:extLst>
            <a:ext uri="{FF2B5EF4-FFF2-40B4-BE49-F238E27FC236}">
              <a16:creationId xmlns:a16="http://schemas.microsoft.com/office/drawing/2014/main" id="{368AF40E-C66C-46DC-8037-05187C667F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311727</xdr:colOff>
      <xdr:row>43</xdr:row>
      <xdr:rowOff>80819</xdr:rowOff>
    </xdr:from>
    <xdr:to>
      <xdr:col>15</xdr:col>
      <xdr:colOff>595609</xdr:colOff>
      <xdr:row>60</xdr:row>
      <xdr:rowOff>157019</xdr:rowOff>
    </xdr:to>
    <xdr:graphicFrame macro="">
      <xdr:nvGraphicFramePr>
        <xdr:cNvPr id="11" name="Chart 10">
          <a:extLst>
            <a:ext uri="{FF2B5EF4-FFF2-40B4-BE49-F238E27FC236}">
              <a16:creationId xmlns:a16="http://schemas.microsoft.com/office/drawing/2014/main" id="{ABFE5F61-9D6C-4125-B677-5CF4A5E93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127000</xdr:colOff>
      <xdr:row>63</xdr:row>
      <xdr:rowOff>34637</xdr:rowOff>
    </xdr:from>
    <xdr:to>
      <xdr:col>7</xdr:col>
      <xdr:colOff>415636</xdr:colOff>
      <xdr:row>80</xdr:row>
      <xdr:rowOff>30019</xdr:rowOff>
    </xdr:to>
    <xdr:graphicFrame macro="">
      <xdr:nvGraphicFramePr>
        <xdr:cNvPr id="12" name="Chart 11">
          <a:extLst>
            <a:ext uri="{FF2B5EF4-FFF2-40B4-BE49-F238E27FC236}">
              <a16:creationId xmlns:a16="http://schemas.microsoft.com/office/drawing/2014/main" id="{92690D51-EA4C-4283-A1C0-79469A0D91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302655</xdr:colOff>
      <xdr:row>63</xdr:row>
      <xdr:rowOff>33812</xdr:rowOff>
    </xdr:from>
    <xdr:to>
      <xdr:col>15</xdr:col>
      <xdr:colOff>591292</xdr:colOff>
      <xdr:row>80</xdr:row>
      <xdr:rowOff>29194</xdr:rowOff>
    </xdr:to>
    <xdr:graphicFrame macro="">
      <xdr:nvGraphicFramePr>
        <xdr:cNvPr id="13" name="Chart 12">
          <a:extLst>
            <a:ext uri="{FF2B5EF4-FFF2-40B4-BE49-F238E27FC236}">
              <a16:creationId xmlns:a16="http://schemas.microsoft.com/office/drawing/2014/main" id="{EC81DBB7-39A8-4211-AD94-D218A3F7A3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311727</xdr:colOff>
      <xdr:row>82</xdr:row>
      <xdr:rowOff>0</xdr:rowOff>
    </xdr:from>
    <xdr:to>
      <xdr:col>15</xdr:col>
      <xdr:colOff>600364</xdr:colOff>
      <xdr:row>98</xdr:row>
      <xdr:rowOff>157018</xdr:rowOff>
    </xdr:to>
    <xdr:graphicFrame macro="">
      <xdr:nvGraphicFramePr>
        <xdr:cNvPr id="14" name="Chart 13">
          <a:extLst>
            <a:ext uri="{FF2B5EF4-FFF2-40B4-BE49-F238E27FC236}">
              <a16:creationId xmlns:a16="http://schemas.microsoft.com/office/drawing/2014/main" id="{168906A9-F2C8-4BE3-9C8E-CCFB39A878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103909</xdr:colOff>
      <xdr:row>82</xdr:row>
      <xdr:rowOff>46182</xdr:rowOff>
    </xdr:from>
    <xdr:to>
      <xdr:col>7</xdr:col>
      <xdr:colOff>392545</xdr:colOff>
      <xdr:row>99</xdr:row>
      <xdr:rowOff>38652</xdr:rowOff>
    </xdr:to>
    <xdr:graphicFrame macro="">
      <xdr:nvGraphicFramePr>
        <xdr:cNvPr id="15" name="Chart 14">
          <a:extLst>
            <a:ext uri="{FF2B5EF4-FFF2-40B4-BE49-F238E27FC236}">
              <a16:creationId xmlns:a16="http://schemas.microsoft.com/office/drawing/2014/main" id="{046108DB-BB73-481E-B68D-77418778DC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186</xdr:row>
      <xdr:rowOff>18142</xdr:rowOff>
    </xdr:from>
    <xdr:to>
      <xdr:col>7</xdr:col>
      <xdr:colOff>173181</xdr:colOff>
      <xdr:row>204</xdr:row>
      <xdr:rowOff>0</xdr:rowOff>
    </xdr:to>
    <xdr:graphicFrame macro="">
      <xdr:nvGraphicFramePr>
        <xdr:cNvPr id="16" name="Chart 15">
          <a:extLst>
            <a:ext uri="{FF2B5EF4-FFF2-40B4-BE49-F238E27FC236}">
              <a16:creationId xmlns:a16="http://schemas.microsoft.com/office/drawing/2014/main" id="{502CA19F-DE32-40CC-A40B-ABB588BECA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57727</xdr:colOff>
      <xdr:row>186</xdr:row>
      <xdr:rowOff>92363</xdr:rowOff>
    </xdr:from>
    <xdr:to>
      <xdr:col>15</xdr:col>
      <xdr:colOff>438728</xdr:colOff>
      <xdr:row>204</xdr:row>
      <xdr:rowOff>23091</xdr:rowOff>
    </xdr:to>
    <xdr:graphicFrame macro="">
      <xdr:nvGraphicFramePr>
        <xdr:cNvPr id="17" name="Chart 16">
          <a:extLst>
            <a:ext uri="{FF2B5EF4-FFF2-40B4-BE49-F238E27FC236}">
              <a16:creationId xmlns:a16="http://schemas.microsoft.com/office/drawing/2014/main" id="{F46A79A3-CB13-4182-93D1-D93AADD388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0</xdr:colOff>
      <xdr:row>207</xdr:row>
      <xdr:rowOff>80817</xdr:rowOff>
    </xdr:from>
    <xdr:to>
      <xdr:col>7</xdr:col>
      <xdr:colOff>184727</xdr:colOff>
      <xdr:row>224</xdr:row>
      <xdr:rowOff>76199</xdr:rowOff>
    </xdr:to>
    <xdr:graphicFrame macro="">
      <xdr:nvGraphicFramePr>
        <xdr:cNvPr id="18" name="Chart 17">
          <a:extLst>
            <a:ext uri="{FF2B5EF4-FFF2-40B4-BE49-F238E27FC236}">
              <a16:creationId xmlns:a16="http://schemas.microsoft.com/office/drawing/2014/main" id="{F0EF5B8A-67FA-4439-B5FA-82972F2AE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127000</xdr:colOff>
      <xdr:row>207</xdr:row>
      <xdr:rowOff>92364</xdr:rowOff>
    </xdr:from>
    <xdr:to>
      <xdr:col>15</xdr:col>
      <xdr:colOff>415637</xdr:colOff>
      <xdr:row>224</xdr:row>
      <xdr:rowOff>87746</xdr:rowOff>
    </xdr:to>
    <xdr:graphicFrame macro="">
      <xdr:nvGraphicFramePr>
        <xdr:cNvPr id="19" name="Chart 18">
          <a:extLst>
            <a:ext uri="{FF2B5EF4-FFF2-40B4-BE49-F238E27FC236}">
              <a16:creationId xmlns:a16="http://schemas.microsoft.com/office/drawing/2014/main" id="{2B909E7F-1AE5-44E4-842D-2F02FEC92F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0</xdr:colOff>
      <xdr:row>145</xdr:row>
      <xdr:rowOff>69273</xdr:rowOff>
    </xdr:from>
    <xdr:to>
      <xdr:col>7</xdr:col>
      <xdr:colOff>288636</xdr:colOff>
      <xdr:row>162</xdr:row>
      <xdr:rowOff>64654</xdr:rowOff>
    </xdr:to>
    <xdr:graphicFrame macro="">
      <xdr:nvGraphicFramePr>
        <xdr:cNvPr id="20" name="Chart 19">
          <a:extLst>
            <a:ext uri="{FF2B5EF4-FFF2-40B4-BE49-F238E27FC236}">
              <a16:creationId xmlns:a16="http://schemas.microsoft.com/office/drawing/2014/main" id="{AF2AF61D-41AF-41F2-9344-29BF4DA86D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46182</xdr:colOff>
      <xdr:row>163</xdr:row>
      <xdr:rowOff>138544</xdr:rowOff>
    </xdr:from>
    <xdr:to>
      <xdr:col>7</xdr:col>
      <xdr:colOff>334818</xdr:colOff>
      <xdr:row>180</xdr:row>
      <xdr:rowOff>133926</xdr:rowOff>
    </xdr:to>
    <xdr:graphicFrame macro="">
      <xdr:nvGraphicFramePr>
        <xdr:cNvPr id="21" name="Chart 20">
          <a:extLst>
            <a:ext uri="{FF2B5EF4-FFF2-40B4-BE49-F238E27FC236}">
              <a16:creationId xmlns:a16="http://schemas.microsoft.com/office/drawing/2014/main" id="{CE07C67A-D0A2-42F1-99EB-FC81BBE724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8</xdr:col>
      <xdr:colOff>92363</xdr:colOff>
      <xdr:row>145</xdr:row>
      <xdr:rowOff>57728</xdr:rowOff>
    </xdr:from>
    <xdr:to>
      <xdr:col>15</xdr:col>
      <xdr:colOff>381000</xdr:colOff>
      <xdr:row>162</xdr:row>
      <xdr:rowOff>53109</xdr:rowOff>
    </xdr:to>
    <xdr:graphicFrame macro="">
      <xdr:nvGraphicFramePr>
        <xdr:cNvPr id="22" name="Chart 21">
          <a:extLst>
            <a:ext uri="{FF2B5EF4-FFF2-40B4-BE49-F238E27FC236}">
              <a16:creationId xmlns:a16="http://schemas.microsoft.com/office/drawing/2014/main" id="{350266E7-1949-414E-A8D3-CF28322B3E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8</xdr:col>
      <xdr:colOff>0</xdr:colOff>
      <xdr:row>164</xdr:row>
      <xdr:rowOff>0</xdr:rowOff>
    </xdr:from>
    <xdr:to>
      <xdr:col>15</xdr:col>
      <xdr:colOff>288637</xdr:colOff>
      <xdr:row>180</xdr:row>
      <xdr:rowOff>157018</xdr:rowOff>
    </xdr:to>
    <xdr:graphicFrame macro="">
      <xdr:nvGraphicFramePr>
        <xdr:cNvPr id="23" name="Chart 22">
          <a:extLst>
            <a:ext uri="{FF2B5EF4-FFF2-40B4-BE49-F238E27FC236}">
              <a16:creationId xmlns:a16="http://schemas.microsoft.com/office/drawing/2014/main" id="{0A2C2C48-2423-4FD5-B07D-6CD4473E60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0</xdr:colOff>
      <xdr:row>102</xdr:row>
      <xdr:rowOff>0</xdr:rowOff>
    </xdr:from>
    <xdr:to>
      <xdr:col>7</xdr:col>
      <xdr:colOff>283882</xdr:colOff>
      <xdr:row>119</xdr:row>
      <xdr:rowOff>76200</xdr:rowOff>
    </xdr:to>
    <xdr:graphicFrame macro="">
      <xdr:nvGraphicFramePr>
        <xdr:cNvPr id="24" name="Chart 23">
          <a:extLst>
            <a:ext uri="{FF2B5EF4-FFF2-40B4-BE49-F238E27FC236}">
              <a16:creationId xmlns:a16="http://schemas.microsoft.com/office/drawing/2014/main" id="{B1B5CB5C-4BF9-4A0E-94D2-FCCF8F2F8C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8</xdr:col>
      <xdr:colOff>273744</xdr:colOff>
      <xdr:row>122</xdr:row>
      <xdr:rowOff>133889</xdr:rowOff>
    </xdr:from>
    <xdr:to>
      <xdr:col>15</xdr:col>
      <xdr:colOff>557626</xdr:colOff>
      <xdr:row>140</xdr:row>
      <xdr:rowOff>46803</xdr:rowOff>
    </xdr:to>
    <xdr:graphicFrame macro="">
      <xdr:nvGraphicFramePr>
        <xdr:cNvPr id="25" name="Chart 24">
          <a:extLst>
            <a:ext uri="{FF2B5EF4-FFF2-40B4-BE49-F238E27FC236}">
              <a16:creationId xmlns:a16="http://schemas.microsoft.com/office/drawing/2014/main" id="{FBE9CC41-A7AA-41F0-AE76-0E89EC28A6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8</xdr:col>
      <xdr:colOff>263071</xdr:colOff>
      <xdr:row>102</xdr:row>
      <xdr:rowOff>18143</xdr:rowOff>
    </xdr:from>
    <xdr:to>
      <xdr:col>15</xdr:col>
      <xdr:colOff>546953</xdr:colOff>
      <xdr:row>119</xdr:row>
      <xdr:rowOff>94343</xdr:rowOff>
    </xdr:to>
    <xdr:graphicFrame macro="">
      <xdr:nvGraphicFramePr>
        <xdr:cNvPr id="26" name="Chart 25">
          <a:extLst>
            <a:ext uri="{FF2B5EF4-FFF2-40B4-BE49-F238E27FC236}">
              <a16:creationId xmlns:a16="http://schemas.microsoft.com/office/drawing/2014/main" id="{11497EE0-738E-4245-972E-A4C9CA0063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0</xdr:col>
      <xdr:colOff>0</xdr:colOff>
      <xdr:row>123</xdr:row>
      <xdr:rowOff>11546</xdr:rowOff>
    </xdr:from>
    <xdr:to>
      <xdr:col>7</xdr:col>
      <xdr:colOff>317500</xdr:colOff>
      <xdr:row>139</xdr:row>
      <xdr:rowOff>142174</xdr:rowOff>
    </xdr:to>
    <xdr:graphicFrame macro="">
      <xdr:nvGraphicFramePr>
        <xdr:cNvPr id="27" name="Chart 26">
          <a:extLst>
            <a:ext uri="{FF2B5EF4-FFF2-40B4-BE49-F238E27FC236}">
              <a16:creationId xmlns:a16="http://schemas.microsoft.com/office/drawing/2014/main" id="{F03F1C50-6D83-4128-ADAB-E9E6585D23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nicef-my.sharepoint.com/FLAVIO%20J/Lavoro/UNICEF/country/armenia/validation/2012%2003%2022%20Armenia%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rmation"/>
      <sheetName val="Qualitative information"/>
      <sheetName val="Quantitative Data collection "/>
      <sheetName val="Template"/>
    </sheetNames>
    <sheetDataSet>
      <sheetData sheetId="0"/>
      <sheetData sheetId="1"/>
      <sheetData sheetId="2"/>
      <sheetData sheetId="3"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45"/>
  <sheetViews>
    <sheetView showGridLines="0" zoomScaleNormal="100" workbookViewId="0">
      <pane xSplit="2" ySplit="4" topLeftCell="C28" activePane="bottomRight" state="frozen"/>
      <selection pane="topRight" activeCell="C1" sqref="C1"/>
      <selection pane="bottomLeft" activeCell="A5" sqref="A5"/>
      <selection pane="bottomRight" activeCell="E10" sqref="E10"/>
    </sheetView>
  </sheetViews>
  <sheetFormatPr defaultColWidth="8.7109375" defaultRowHeight="15" x14ac:dyDescent="0.2"/>
  <cols>
    <col min="1" max="1" width="8.7109375" style="47"/>
    <col min="2" max="2" width="100.5703125" style="47" customWidth="1"/>
    <col min="3" max="16384" width="8.7109375" style="47"/>
  </cols>
  <sheetData>
    <row r="1" spans="2:3" ht="15.75" x14ac:dyDescent="0.2">
      <c r="B1" s="62" t="s">
        <v>0</v>
      </c>
    </row>
    <row r="2" spans="2:3" ht="15.75" x14ac:dyDescent="0.2">
      <c r="B2" s="62" t="s">
        <v>1</v>
      </c>
    </row>
    <row r="4" spans="2:3" ht="15.75" x14ac:dyDescent="0.2">
      <c r="B4" s="62" t="s">
        <v>2</v>
      </c>
    </row>
    <row r="7" spans="2:3" ht="15.75" customHeight="1" x14ac:dyDescent="0.2">
      <c r="B7" s="146" t="s">
        <v>3</v>
      </c>
      <c r="C7" s="64"/>
    </row>
    <row r="8" spans="2:3" ht="90" x14ac:dyDescent="0.2">
      <c r="B8" s="53" t="s">
        <v>4</v>
      </c>
    </row>
    <row r="9" spans="2:3" x14ac:dyDescent="0.2">
      <c r="B9" s="53"/>
    </row>
    <row r="10" spans="2:3" ht="15.75" x14ac:dyDescent="0.2">
      <c r="B10" s="146" t="s">
        <v>5</v>
      </c>
    </row>
    <row r="11" spans="2:3" x14ac:dyDescent="0.2">
      <c r="B11" s="53" t="s">
        <v>6</v>
      </c>
    </row>
    <row r="13" spans="2:3" x14ac:dyDescent="0.2">
      <c r="B13" s="55" t="s">
        <v>7</v>
      </c>
    </row>
    <row r="14" spans="2:3" x14ac:dyDescent="0.2">
      <c r="B14" s="53"/>
    </row>
    <row r="15" spans="2:3" ht="15.75" x14ac:dyDescent="0.2">
      <c r="B15" s="146" t="s">
        <v>8</v>
      </c>
    </row>
    <row r="16" spans="2:3" ht="30" x14ac:dyDescent="0.2">
      <c r="B16" s="53" t="s">
        <v>9</v>
      </c>
    </row>
    <row r="18" spans="2:2" ht="15.75" x14ac:dyDescent="0.2">
      <c r="B18" s="146" t="s">
        <v>10</v>
      </c>
    </row>
    <row r="19" spans="2:2" x14ac:dyDescent="0.2">
      <c r="B19" s="180" t="s">
        <v>11</v>
      </c>
    </row>
    <row r="21" spans="2:2" ht="15.75" x14ac:dyDescent="0.2">
      <c r="B21" s="146" t="s">
        <v>12</v>
      </c>
    </row>
    <row r="22" spans="2:2" ht="30" x14ac:dyDescent="0.2">
      <c r="B22" s="53" t="s">
        <v>13</v>
      </c>
    </row>
    <row r="24" spans="2:2" ht="15.75" x14ac:dyDescent="0.2">
      <c r="B24" s="146" t="s">
        <v>14</v>
      </c>
    </row>
    <row r="25" spans="2:2" x14ac:dyDescent="0.2">
      <c r="B25" s="53" t="s">
        <v>15</v>
      </c>
    </row>
    <row r="27" spans="2:2" ht="15.75" x14ac:dyDescent="0.2">
      <c r="B27" s="146" t="s">
        <v>16</v>
      </c>
    </row>
    <row r="28" spans="2:2" ht="120" x14ac:dyDescent="0.2">
      <c r="B28" s="53" t="s">
        <v>17</v>
      </c>
    </row>
    <row r="29" spans="2:2" x14ac:dyDescent="0.2">
      <c r="B29" s="53"/>
    </row>
    <row r="30" spans="2:2" ht="15.75" x14ac:dyDescent="0.2">
      <c r="B30" s="146" t="s">
        <v>18</v>
      </c>
    </row>
    <row r="31" spans="2:2" ht="18.600000000000001" customHeight="1" x14ac:dyDescent="0.2">
      <c r="B31" s="53" t="s">
        <v>19</v>
      </c>
    </row>
    <row r="33" spans="2:2" ht="15.75" x14ac:dyDescent="0.2">
      <c r="B33" s="146" t="s">
        <v>20</v>
      </c>
    </row>
    <row r="34" spans="2:2" ht="30" x14ac:dyDescent="0.2">
      <c r="B34" s="53" t="s">
        <v>21</v>
      </c>
    </row>
    <row r="35" spans="2:2" x14ac:dyDescent="0.2">
      <c r="B35" s="53"/>
    </row>
    <row r="36" spans="2:2" ht="15.75" x14ac:dyDescent="0.2">
      <c r="B36" s="146" t="s">
        <v>22</v>
      </c>
    </row>
    <row r="37" spans="2:2" x14ac:dyDescent="0.2">
      <c r="B37" s="53" t="s">
        <v>23</v>
      </c>
    </row>
    <row r="39" spans="2:2" ht="15.75" x14ac:dyDescent="0.2">
      <c r="B39" s="146" t="s">
        <v>24</v>
      </c>
    </row>
    <row r="40" spans="2:2" x14ac:dyDescent="0.2">
      <c r="B40" s="147" t="s">
        <v>25</v>
      </c>
    </row>
    <row r="41" spans="2:2" x14ac:dyDescent="0.2">
      <c r="B41" s="148"/>
    </row>
    <row r="42" spans="2:2" x14ac:dyDescent="0.2">
      <c r="B42" s="148"/>
    </row>
    <row r="45" spans="2:2" x14ac:dyDescent="0.2">
      <c r="B45" s="53"/>
    </row>
  </sheetData>
  <hyperlinks>
    <hyperlink ref="B15" location="'General information'!A1" display="GENERAL INFORMATION FOLDER" xr:uid="{00000000-0004-0000-0000-000000000000}"/>
    <hyperlink ref="B21" location="'List of variables'!A1" display="LIST PF VARIABLES FOLDER" xr:uid="{00000000-0004-0000-0000-000001000000}"/>
    <hyperlink ref="B24" location="Template!A1" display="TEMPLATE FOLDER" xr:uid="{00000000-0004-0000-0000-000002000000}"/>
    <hyperlink ref="B27" location="'Qualitative information'!A1" display="QUALITATIVE INFORMATION FOLDER" xr:uid="{00000000-0004-0000-0000-000003000000}"/>
    <hyperlink ref="B30" location="Validation!A1" display="VALIDATION FOLDER" xr:uid="{00000000-0004-0000-0000-000004000000}"/>
    <hyperlink ref="B33" location="'Indicator Results'!A1" display="INDICATORS RESULTS" xr:uid="{00000000-0004-0000-0000-000005000000}"/>
    <hyperlink ref="B39" location="Dashboard!A1" display="DASHBOARD" xr:uid="{00000000-0004-0000-0000-000006000000}"/>
    <hyperlink ref="B36" location="Factsheet!A1" display="INDICATORS RESULTS" xr:uid="{00000000-0004-0000-0000-000007000000}"/>
    <hyperlink ref="B18" location="Population!A1" display="POPULATION" xr:uid="{00000000-0004-0000-0000-000008000000}"/>
  </hyperlinks>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06"/>
  <sheetViews>
    <sheetView showGridLines="0" showRowColHeaders="0" zoomScaleNormal="100" workbookViewId="0">
      <pane xSplit="16" ySplit="1" topLeftCell="Q184" activePane="bottomRight" state="frozen"/>
      <selection pane="topRight" activeCell="G9" sqref="G9"/>
      <selection pane="bottomLeft" activeCell="G9" sqref="G9"/>
      <selection pane="bottomRight" activeCell="Q2" sqref="Q2"/>
    </sheetView>
  </sheetViews>
  <sheetFormatPr defaultRowHeight="12.75" x14ac:dyDescent="0.2"/>
  <sheetData>
    <row r="1" spans="1:16" ht="23.25" x14ac:dyDescent="0.35">
      <c r="A1" s="528" t="s">
        <v>24</v>
      </c>
      <c r="B1" s="528"/>
      <c r="C1" s="528"/>
      <c r="D1" s="528"/>
      <c r="E1" s="528"/>
      <c r="F1" s="528"/>
      <c r="G1" s="528"/>
      <c r="H1" s="528"/>
      <c r="I1" s="528"/>
      <c r="J1" s="528"/>
      <c r="K1" s="528"/>
      <c r="L1" s="528"/>
      <c r="M1" s="528"/>
      <c r="N1" s="528"/>
      <c r="O1" s="528"/>
      <c r="P1" s="528"/>
    </row>
    <row r="2" spans="1:16" ht="24" thickBot="1" x14ac:dyDescent="0.4">
      <c r="A2" s="144"/>
      <c r="B2" s="144"/>
      <c r="C2" s="144"/>
      <c r="D2" s="144"/>
      <c r="E2" s="144"/>
      <c r="F2" s="144"/>
      <c r="G2" s="144"/>
      <c r="H2" s="144"/>
      <c r="I2" s="144"/>
      <c r="J2" s="144"/>
      <c r="K2" s="144"/>
      <c r="L2" s="144"/>
      <c r="M2" s="144"/>
      <c r="N2" s="144"/>
      <c r="O2" s="144"/>
      <c r="P2" s="144"/>
    </row>
    <row r="3" spans="1:16" ht="23.1" customHeight="1" thickBot="1" x14ac:dyDescent="0.25">
      <c r="A3" s="529" t="s">
        <v>1070</v>
      </c>
      <c r="B3" s="530"/>
      <c r="C3" s="530"/>
      <c r="D3" s="530"/>
      <c r="E3" s="530"/>
      <c r="F3" s="530"/>
      <c r="G3" s="530"/>
      <c r="H3" s="530"/>
      <c r="I3" s="530"/>
      <c r="J3" s="530"/>
      <c r="K3" s="530"/>
      <c r="L3" s="530"/>
      <c r="M3" s="530"/>
      <c r="N3" s="530"/>
      <c r="O3" s="530"/>
      <c r="P3" s="531"/>
    </row>
    <row r="143" spans="1:16" ht="13.5" thickBot="1" x14ac:dyDescent="0.25"/>
    <row r="144" spans="1:16" ht="21.95" customHeight="1" thickBot="1" x14ac:dyDescent="0.25">
      <c r="A144" s="519" t="s">
        <v>1071</v>
      </c>
      <c r="B144" s="520"/>
      <c r="C144" s="520"/>
      <c r="D144" s="520"/>
      <c r="E144" s="520"/>
      <c r="F144" s="520"/>
      <c r="G144" s="520"/>
      <c r="H144" s="520"/>
      <c r="I144" s="520"/>
      <c r="J144" s="520"/>
      <c r="K144" s="520"/>
      <c r="L144" s="520"/>
      <c r="M144" s="520"/>
      <c r="N144" s="520"/>
      <c r="O144" s="520"/>
      <c r="P144" s="521"/>
    </row>
    <row r="185" spans="1:16" ht="13.5" thickBot="1" x14ac:dyDescent="0.25"/>
    <row r="186" spans="1:16" ht="18.95" customHeight="1" thickBot="1" x14ac:dyDescent="0.25">
      <c r="A186" s="522" t="s">
        <v>1072</v>
      </c>
      <c r="B186" s="523"/>
      <c r="C186" s="523"/>
      <c r="D186" s="523"/>
      <c r="E186" s="523"/>
      <c r="F186" s="523"/>
      <c r="G186" s="523"/>
      <c r="H186" s="523"/>
      <c r="I186" s="523"/>
      <c r="J186" s="523"/>
      <c r="K186" s="523"/>
      <c r="L186" s="523"/>
      <c r="M186" s="523"/>
      <c r="N186" s="523"/>
      <c r="O186" s="523"/>
      <c r="P186" s="524"/>
    </row>
    <row r="205" spans="1:16" ht="13.5" thickBot="1" x14ac:dyDescent="0.25"/>
    <row r="206" spans="1:16" ht="18.95" customHeight="1" thickBot="1" x14ac:dyDescent="0.25">
      <c r="A206" s="525" t="s">
        <v>506</v>
      </c>
      <c r="B206" s="526"/>
      <c r="C206" s="526"/>
      <c r="D206" s="526"/>
      <c r="E206" s="526"/>
      <c r="F206" s="526"/>
      <c r="G206" s="526"/>
      <c r="H206" s="526"/>
      <c r="I206" s="526"/>
      <c r="J206" s="526"/>
      <c r="K206" s="526"/>
      <c r="L206" s="526"/>
      <c r="M206" s="526"/>
      <c r="N206" s="526"/>
      <c r="O206" s="526"/>
      <c r="P206" s="527"/>
    </row>
  </sheetData>
  <sheetProtection sheet="1" objects="1" scenarios="1"/>
  <mergeCells count="5">
    <mergeCell ref="A144:P144"/>
    <mergeCell ref="A186:P186"/>
    <mergeCell ref="A206:P206"/>
    <mergeCell ref="A1:P1"/>
    <mergeCell ref="A3:P3"/>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1"/>
  <dimension ref="B2:L26"/>
  <sheetViews>
    <sheetView showGridLines="0" topLeftCell="A5" zoomScale="80" zoomScaleNormal="80" workbookViewId="0">
      <selection activeCell="C25" sqref="C25:C26"/>
    </sheetView>
  </sheetViews>
  <sheetFormatPr defaultColWidth="8.85546875" defaultRowHeight="25.5" x14ac:dyDescent="0.35"/>
  <cols>
    <col min="1" max="1" width="8.85546875" style="8"/>
    <col min="2" max="2" width="46.42578125" style="50" customWidth="1"/>
    <col min="3" max="3" width="86.5703125" style="50" customWidth="1"/>
    <col min="4" max="9" width="8.85546875" style="50"/>
    <col min="10" max="16384" width="8.85546875" style="8"/>
  </cols>
  <sheetData>
    <row r="2" spans="2:12" ht="26.25" x14ac:dyDescent="0.35">
      <c r="B2" s="129"/>
      <c r="C2" s="49"/>
      <c r="D2" s="49"/>
      <c r="E2" s="49"/>
      <c r="F2" s="49"/>
      <c r="G2" s="49"/>
    </row>
    <row r="3" spans="2:12" x14ac:dyDescent="0.35">
      <c r="B3" s="49"/>
      <c r="C3" s="49"/>
      <c r="D3" s="49"/>
      <c r="E3" s="49"/>
      <c r="F3" s="49"/>
      <c r="G3" s="49"/>
      <c r="J3" s="20"/>
      <c r="K3" s="9"/>
      <c r="L3" s="9"/>
    </row>
    <row r="4" spans="2:12" ht="16.5" customHeight="1" x14ac:dyDescent="0.25">
      <c r="B4" s="49"/>
      <c r="C4" s="49"/>
      <c r="D4" s="49"/>
      <c r="E4" s="49"/>
      <c r="F4" s="49"/>
      <c r="G4" s="49"/>
      <c r="H4" s="49"/>
      <c r="I4" s="49"/>
      <c r="J4" s="20"/>
      <c r="K4" s="22"/>
      <c r="L4" s="21"/>
    </row>
    <row r="6" spans="2:12" ht="18" customHeight="1" x14ac:dyDescent="0.35">
      <c r="B6" s="460" t="s">
        <v>26</v>
      </c>
      <c r="C6" s="462" t="s">
        <v>27</v>
      </c>
    </row>
    <row r="7" spans="2:12" ht="18" customHeight="1" x14ac:dyDescent="0.35">
      <c r="B7" s="460"/>
      <c r="C7" s="463"/>
    </row>
    <row r="8" spans="2:12" x14ac:dyDescent="0.35">
      <c r="B8" s="460" t="s">
        <v>28</v>
      </c>
      <c r="C8" s="464"/>
    </row>
    <row r="9" spans="2:12" x14ac:dyDescent="0.35">
      <c r="B9" s="460"/>
      <c r="C9" s="465"/>
    </row>
    <row r="15" spans="2:12" x14ac:dyDescent="0.35">
      <c r="B15" s="51" t="s">
        <v>29</v>
      </c>
    </row>
    <row r="16" spans="2:12" ht="26.25" x14ac:dyDescent="0.4">
      <c r="B16" s="52"/>
    </row>
    <row r="17" spans="2:3" x14ac:dyDescent="0.35">
      <c r="B17" s="460" t="s">
        <v>30</v>
      </c>
      <c r="C17" s="461" t="s">
        <v>31</v>
      </c>
    </row>
    <row r="18" spans="2:3" x14ac:dyDescent="0.35">
      <c r="B18" s="460"/>
      <c r="C18" s="461"/>
    </row>
    <row r="19" spans="2:3" x14ac:dyDescent="0.35">
      <c r="B19" s="460" t="s">
        <v>32</v>
      </c>
      <c r="C19" s="466" t="s">
        <v>33</v>
      </c>
    </row>
    <row r="20" spans="2:3" x14ac:dyDescent="0.35">
      <c r="B20" s="460"/>
      <c r="C20" s="467"/>
    </row>
    <row r="21" spans="2:3" x14ac:dyDescent="0.35">
      <c r="B21" s="460" t="s">
        <v>34</v>
      </c>
      <c r="C21" s="461" t="s">
        <v>35</v>
      </c>
    </row>
    <row r="22" spans="2:3" x14ac:dyDescent="0.35">
      <c r="B22" s="460"/>
      <c r="C22" s="461"/>
    </row>
    <row r="23" spans="2:3" x14ac:dyDescent="0.35">
      <c r="B23" s="460" t="s">
        <v>36</v>
      </c>
      <c r="C23" s="461">
        <f>38971340881</f>
        <v>38971340881</v>
      </c>
    </row>
    <row r="24" spans="2:3" x14ac:dyDescent="0.35">
      <c r="B24" s="460"/>
      <c r="C24" s="461"/>
    </row>
    <row r="25" spans="2:3" x14ac:dyDescent="0.35">
      <c r="B25" s="460" t="s">
        <v>37</v>
      </c>
      <c r="C25" s="466" t="s">
        <v>38</v>
      </c>
    </row>
    <row r="26" spans="2:3" x14ac:dyDescent="0.35">
      <c r="B26" s="460"/>
      <c r="C26" s="467"/>
    </row>
  </sheetData>
  <sheetProtection algorithmName="SHA-512" hashValue="P2ldgzL9o+9md9hlDWUNfsoa8/AIxeDdCItdjZ6b95RlyFAOZ+mMpGyCUh49J7AuGND8VHBLqCKXymxHhHP9Bg==" saltValue="zuVqhjn9r9dGHIDoSHBlgw==" spinCount="100000" sheet="1" formatCells="0"/>
  <mergeCells count="14">
    <mergeCell ref="B25:B26"/>
    <mergeCell ref="C25:C26"/>
    <mergeCell ref="B19:B20"/>
    <mergeCell ref="C19:C20"/>
    <mergeCell ref="B21:B22"/>
    <mergeCell ref="C21:C22"/>
    <mergeCell ref="B23:B24"/>
    <mergeCell ref="C23:C24"/>
    <mergeCell ref="B17:B18"/>
    <mergeCell ref="C17:C18"/>
    <mergeCell ref="B6:B7"/>
    <mergeCell ref="C6:C7"/>
    <mergeCell ref="B8:B9"/>
    <mergeCell ref="C8:C9"/>
  </mergeCells>
  <pageMargins left="0.7" right="0.7" top="0.75" bottom="0.75" header="0.51180555555555596" footer="0.51180555555555596"/>
  <pageSetup firstPageNumber="0"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O95"/>
  <sheetViews>
    <sheetView showGridLines="0" topLeftCell="B1" zoomScaleNormal="100" workbookViewId="0">
      <pane xSplit="2" ySplit="6" topLeftCell="K86" activePane="bottomRight" state="frozen"/>
      <selection pane="topRight" activeCell="D1" sqref="D1"/>
      <selection pane="bottomLeft" activeCell="B7" sqref="B7"/>
      <selection pane="bottomRight" activeCell="Q39" sqref="Q39:S47"/>
    </sheetView>
  </sheetViews>
  <sheetFormatPr defaultRowHeight="12.75" x14ac:dyDescent="0.2"/>
  <cols>
    <col min="2" max="2" width="66" customWidth="1"/>
    <col min="4" max="14" width="14.85546875" customWidth="1"/>
    <col min="15" max="15" width="14.85546875" hidden="1" customWidth="1"/>
  </cols>
  <sheetData>
    <row r="3" spans="1:15" ht="13.5" thickBot="1" x14ac:dyDescent="0.25"/>
    <row r="4" spans="1:15" s="6" customFormat="1" ht="16.5" thickBot="1" x14ac:dyDescent="0.25">
      <c r="A4" s="5"/>
      <c r="B4" s="27" t="s">
        <v>39</v>
      </c>
      <c r="C4" s="28" t="s">
        <v>40</v>
      </c>
      <c r="D4" s="177">
        <v>2015</v>
      </c>
      <c r="E4" s="177">
        <v>2016</v>
      </c>
      <c r="F4" s="177">
        <v>2017</v>
      </c>
      <c r="G4" s="177">
        <v>2018</v>
      </c>
      <c r="H4" s="177">
        <v>2019</v>
      </c>
      <c r="I4" s="177">
        <v>2020</v>
      </c>
      <c r="J4" s="177">
        <v>2021</v>
      </c>
      <c r="K4" s="177" t="s">
        <v>41</v>
      </c>
      <c r="L4" s="177">
        <v>2023</v>
      </c>
      <c r="M4" s="177">
        <v>2024</v>
      </c>
      <c r="N4" s="177">
        <v>2025</v>
      </c>
      <c r="O4" s="177">
        <v>2026</v>
      </c>
    </row>
    <row r="5" spans="1:15" s="6" customFormat="1" ht="78.75" x14ac:dyDescent="0.25">
      <c r="A5" s="243"/>
      <c r="B5" s="26" t="s">
        <v>42</v>
      </c>
      <c r="C5" s="25"/>
      <c r="D5" s="40"/>
      <c r="E5" s="40"/>
      <c r="F5" s="40"/>
      <c r="G5" s="40"/>
      <c r="H5" s="40"/>
      <c r="I5" s="40"/>
      <c r="J5" s="40"/>
      <c r="K5" s="232" t="s">
        <v>43</v>
      </c>
      <c r="L5" s="407" t="s">
        <v>44</v>
      </c>
      <c r="M5" s="232"/>
      <c r="N5" s="407" t="s">
        <v>1073</v>
      </c>
      <c r="O5" s="232"/>
    </row>
    <row r="6" spans="1:15" ht="18" x14ac:dyDescent="0.25">
      <c r="A6" s="43"/>
      <c r="B6" s="29" t="s">
        <v>45</v>
      </c>
      <c r="C6" s="30"/>
      <c r="D6" s="15"/>
      <c r="E6" s="15"/>
      <c r="F6" s="15"/>
      <c r="G6" s="15"/>
      <c r="H6" s="15"/>
      <c r="I6" s="15"/>
      <c r="J6" s="15"/>
      <c r="K6" s="15"/>
      <c r="L6" s="15"/>
      <c r="M6" s="15"/>
      <c r="N6" s="15"/>
      <c r="O6" s="15"/>
    </row>
    <row r="7" spans="1:15" ht="15.75" x14ac:dyDescent="0.2">
      <c r="A7" s="244"/>
      <c r="B7" s="422" t="s">
        <v>46</v>
      </c>
      <c r="C7" s="423" t="s">
        <v>47</v>
      </c>
      <c r="D7" s="10">
        <v>2069172</v>
      </c>
      <c r="E7" s="10">
        <v>2071278</v>
      </c>
      <c r="F7" s="10">
        <v>2073702</v>
      </c>
      <c r="G7" s="10">
        <v>2075301</v>
      </c>
      <c r="H7" s="10">
        <v>2077132</v>
      </c>
      <c r="I7" s="10">
        <v>2076255</v>
      </c>
      <c r="J7" s="10">
        <v>2068808</v>
      </c>
      <c r="K7" s="10">
        <v>1834085</v>
      </c>
      <c r="L7" s="10">
        <v>1829954</v>
      </c>
      <c r="M7" s="10">
        <v>1826247</v>
      </c>
      <c r="N7" s="10">
        <v>1822612</v>
      </c>
      <c r="O7" s="10"/>
    </row>
    <row r="8" spans="1:15" ht="31.5" x14ac:dyDescent="0.2">
      <c r="A8" s="244"/>
      <c r="B8" s="422" t="s">
        <v>48</v>
      </c>
      <c r="C8" s="423" t="s">
        <v>47</v>
      </c>
      <c r="D8" s="10">
        <v>1036518</v>
      </c>
      <c r="E8" s="10">
        <v>1037601</v>
      </c>
      <c r="F8" s="10">
        <v>1038613</v>
      </c>
      <c r="G8" s="10">
        <v>1039283</v>
      </c>
      <c r="H8" s="10">
        <v>1040200</v>
      </c>
      <c r="I8" s="10">
        <v>1039716</v>
      </c>
      <c r="J8" s="10">
        <v>1035218</v>
      </c>
      <c r="K8" s="10">
        <v>909538</v>
      </c>
      <c r="L8" s="10">
        <v>907033</v>
      </c>
      <c r="M8" s="10">
        <v>904739</v>
      </c>
      <c r="N8" s="10">
        <v>902696</v>
      </c>
      <c r="O8" s="10"/>
    </row>
    <row r="9" spans="1:15" ht="31.5" x14ac:dyDescent="0.2">
      <c r="A9" s="244"/>
      <c r="B9" s="422" t="s">
        <v>49</v>
      </c>
      <c r="C9" s="423" t="s">
        <v>47</v>
      </c>
      <c r="D9" s="10">
        <v>1032654</v>
      </c>
      <c r="E9" s="10">
        <v>1033677</v>
      </c>
      <c r="F9" s="10">
        <v>1035089</v>
      </c>
      <c r="G9" s="10">
        <v>1036018</v>
      </c>
      <c r="H9" s="10">
        <v>1036932</v>
      </c>
      <c r="I9" s="10">
        <v>1036539</v>
      </c>
      <c r="J9" s="10">
        <v>1033590</v>
      </c>
      <c r="K9" s="10">
        <v>924547</v>
      </c>
      <c r="L9" s="10">
        <v>922921</v>
      </c>
      <c r="M9" s="10">
        <v>921508</v>
      </c>
      <c r="N9" s="10">
        <v>919916</v>
      </c>
      <c r="O9" s="10"/>
    </row>
    <row r="10" spans="1:15" ht="15.75" x14ac:dyDescent="0.25">
      <c r="A10" s="245"/>
      <c r="B10" s="424"/>
      <c r="C10" s="425"/>
      <c r="D10" s="242"/>
      <c r="E10" s="242"/>
      <c r="F10" s="242"/>
      <c r="G10" s="242"/>
      <c r="H10" s="242"/>
      <c r="I10" s="242"/>
      <c r="J10" s="242"/>
      <c r="K10" s="242"/>
      <c r="L10" s="242"/>
      <c r="M10" s="242"/>
      <c r="N10" s="242"/>
      <c r="O10" s="242"/>
    </row>
    <row r="11" spans="1:15" ht="15.75" x14ac:dyDescent="0.2">
      <c r="A11" s="246"/>
      <c r="B11" s="422" t="s">
        <v>50</v>
      </c>
      <c r="C11" s="423" t="s">
        <v>51</v>
      </c>
      <c r="D11" s="10">
        <v>423009</v>
      </c>
      <c r="E11" s="10">
        <v>419951</v>
      </c>
      <c r="F11" s="10">
        <v>417026</v>
      </c>
      <c r="G11" s="10">
        <v>414482</v>
      </c>
      <c r="H11" s="10">
        <v>410157</v>
      </c>
      <c r="I11" s="10">
        <v>405566</v>
      </c>
      <c r="J11" s="10">
        <v>401487</v>
      </c>
      <c r="K11" s="10">
        <f>+SUM(K13:K30)</f>
        <v>371804</v>
      </c>
      <c r="L11" s="10">
        <v>368731</v>
      </c>
      <c r="M11" s="10">
        <v>365316</v>
      </c>
      <c r="N11" s="10">
        <v>360920</v>
      </c>
      <c r="O11" s="10"/>
    </row>
    <row r="12" spans="1:15" ht="15.75" x14ac:dyDescent="0.25">
      <c r="A12" s="247"/>
      <c r="B12" s="32" t="s">
        <v>52</v>
      </c>
      <c r="C12" s="33"/>
      <c r="D12" s="41"/>
      <c r="E12" s="41"/>
      <c r="F12" s="41"/>
      <c r="G12" s="41"/>
      <c r="H12" s="41"/>
      <c r="I12" s="41"/>
      <c r="J12" s="41"/>
      <c r="K12" s="41"/>
      <c r="L12" s="41"/>
      <c r="M12" s="41"/>
      <c r="N12" s="41"/>
      <c r="O12" s="41"/>
    </row>
    <row r="13" spans="1:15" ht="15" x14ac:dyDescent="0.2">
      <c r="A13" s="248"/>
      <c r="B13" s="34" t="s">
        <v>53</v>
      </c>
      <c r="C13" s="24" t="s">
        <v>51</v>
      </c>
      <c r="D13" s="10">
        <v>23373</v>
      </c>
      <c r="E13" s="10">
        <v>22891</v>
      </c>
      <c r="F13" s="10">
        <v>22745</v>
      </c>
      <c r="G13" s="10">
        <v>21572</v>
      </c>
      <c r="H13" s="10">
        <v>21226</v>
      </c>
      <c r="I13" s="10">
        <v>19746</v>
      </c>
      <c r="J13" s="10">
        <v>18936</v>
      </c>
      <c r="K13" s="10">
        <v>16456</v>
      </c>
      <c r="L13" s="10">
        <v>17959</v>
      </c>
      <c r="M13" s="10">
        <v>16675</v>
      </c>
      <c r="N13" s="10">
        <v>16060</v>
      </c>
      <c r="O13" s="10"/>
    </row>
    <row r="14" spans="1:15" ht="15" x14ac:dyDescent="0.2">
      <c r="A14" s="244"/>
      <c r="B14" s="35" t="s">
        <v>54</v>
      </c>
      <c r="C14" s="24" t="s">
        <v>51</v>
      </c>
      <c r="D14" s="10">
        <v>22894</v>
      </c>
      <c r="E14" s="10">
        <v>23348</v>
      </c>
      <c r="F14" s="10">
        <v>22869</v>
      </c>
      <c r="G14" s="10">
        <v>22724</v>
      </c>
      <c r="H14" s="10">
        <v>21556</v>
      </c>
      <c r="I14" s="10">
        <v>21198</v>
      </c>
      <c r="J14" s="10">
        <v>19708</v>
      </c>
      <c r="K14" s="10">
        <v>18311</v>
      </c>
      <c r="L14" s="10">
        <v>16511</v>
      </c>
      <c r="M14" s="10">
        <v>18007</v>
      </c>
      <c r="N14" s="10">
        <v>16673</v>
      </c>
      <c r="O14" s="10"/>
    </row>
    <row r="15" spans="1:15" ht="15" x14ac:dyDescent="0.2">
      <c r="A15" s="244"/>
      <c r="B15" s="35" t="s">
        <v>55</v>
      </c>
      <c r="C15" s="24" t="s">
        <v>51</v>
      </c>
      <c r="D15" s="10">
        <v>23322</v>
      </c>
      <c r="E15" s="10">
        <v>22881</v>
      </c>
      <c r="F15" s="10">
        <v>23340</v>
      </c>
      <c r="G15" s="10">
        <v>22861</v>
      </c>
      <c r="H15" s="10">
        <v>22712</v>
      </c>
      <c r="I15" s="10">
        <v>21543</v>
      </c>
      <c r="J15" s="10">
        <v>21179</v>
      </c>
      <c r="K15" s="10">
        <v>19171</v>
      </c>
      <c r="L15" s="10">
        <v>18256</v>
      </c>
      <c r="M15" s="10">
        <v>16506</v>
      </c>
      <c r="N15" s="10">
        <v>17999</v>
      </c>
      <c r="O15" s="10"/>
    </row>
    <row r="16" spans="1:15" ht="15" x14ac:dyDescent="0.2">
      <c r="A16" s="244"/>
      <c r="B16" s="35" t="s">
        <v>56</v>
      </c>
      <c r="C16" s="24" t="s">
        <v>51</v>
      </c>
      <c r="D16" s="10">
        <v>22550</v>
      </c>
      <c r="E16" s="10">
        <v>23308</v>
      </c>
      <c r="F16" s="10">
        <v>22872</v>
      </c>
      <c r="G16" s="10">
        <v>23337</v>
      </c>
      <c r="H16" s="10">
        <v>22855</v>
      </c>
      <c r="I16" s="10">
        <v>22700</v>
      </c>
      <c r="J16" s="10">
        <v>21528</v>
      </c>
      <c r="K16" s="10">
        <v>20414</v>
      </c>
      <c r="L16" s="10">
        <v>19165</v>
      </c>
      <c r="M16" s="10">
        <v>18251</v>
      </c>
      <c r="N16" s="10">
        <v>16503</v>
      </c>
      <c r="O16" s="10"/>
    </row>
    <row r="17" spans="1:15" ht="15" x14ac:dyDescent="0.2">
      <c r="A17" s="244"/>
      <c r="B17" s="35" t="s">
        <v>57</v>
      </c>
      <c r="C17" s="24" t="s">
        <v>51</v>
      </c>
      <c r="D17" s="10">
        <v>24053</v>
      </c>
      <c r="E17" s="10">
        <v>22543</v>
      </c>
      <c r="F17" s="10">
        <v>23300</v>
      </c>
      <c r="G17" s="10">
        <v>22862</v>
      </c>
      <c r="H17" s="10">
        <v>23337</v>
      </c>
      <c r="I17" s="10">
        <v>22851</v>
      </c>
      <c r="J17" s="10">
        <v>22687</v>
      </c>
      <c r="K17" s="10">
        <v>20900</v>
      </c>
      <c r="L17" s="10">
        <v>20411</v>
      </c>
      <c r="M17" s="10">
        <v>19159</v>
      </c>
      <c r="N17" s="10">
        <v>18247</v>
      </c>
      <c r="O17" s="10"/>
    </row>
    <row r="18" spans="1:15" ht="15" x14ac:dyDescent="0.2">
      <c r="A18" s="244"/>
      <c r="B18" s="35" t="s">
        <v>58</v>
      </c>
      <c r="C18" s="24" t="s">
        <v>51</v>
      </c>
      <c r="D18" s="10">
        <v>23350</v>
      </c>
      <c r="E18" s="10">
        <v>24043</v>
      </c>
      <c r="F18" s="10">
        <v>22533</v>
      </c>
      <c r="G18" s="10">
        <v>23291</v>
      </c>
      <c r="H18" s="10">
        <v>22858</v>
      </c>
      <c r="I18" s="10">
        <v>23330</v>
      </c>
      <c r="J18" s="10">
        <v>22842</v>
      </c>
      <c r="K18" s="10">
        <v>21697</v>
      </c>
      <c r="L18" s="10">
        <v>20892</v>
      </c>
      <c r="M18" s="10">
        <v>20396</v>
      </c>
      <c r="N18" s="10">
        <v>19152</v>
      </c>
      <c r="O18" s="10"/>
    </row>
    <row r="19" spans="1:15" ht="15" x14ac:dyDescent="0.2">
      <c r="A19" s="244"/>
      <c r="B19" s="35" t="s">
        <v>59</v>
      </c>
      <c r="C19" s="24" t="s">
        <v>51</v>
      </c>
      <c r="D19" s="10">
        <v>22666</v>
      </c>
      <c r="E19" s="10">
        <v>23345</v>
      </c>
      <c r="F19" s="10">
        <v>24033</v>
      </c>
      <c r="G19" s="10">
        <v>22531</v>
      </c>
      <c r="H19" s="10">
        <v>23285</v>
      </c>
      <c r="I19" s="10">
        <v>22850</v>
      </c>
      <c r="J19" s="10">
        <v>23322</v>
      </c>
      <c r="K19" s="10">
        <v>22030</v>
      </c>
      <c r="L19" s="10">
        <v>21643</v>
      </c>
      <c r="M19" s="10">
        <v>20885</v>
      </c>
      <c r="N19" s="10">
        <v>20388</v>
      </c>
      <c r="O19" s="10"/>
    </row>
    <row r="20" spans="1:15" ht="15" x14ac:dyDescent="0.2">
      <c r="A20" s="244"/>
      <c r="B20" s="35" t="s">
        <v>60</v>
      </c>
      <c r="C20" s="24" t="s">
        <v>51</v>
      </c>
      <c r="D20" s="10">
        <v>22379</v>
      </c>
      <c r="E20" s="10">
        <v>22661</v>
      </c>
      <c r="F20" s="10">
        <v>23340</v>
      </c>
      <c r="G20" s="10">
        <v>24031</v>
      </c>
      <c r="H20" s="10">
        <v>22530</v>
      </c>
      <c r="I20" s="10">
        <v>23282</v>
      </c>
      <c r="J20" s="10">
        <v>22845</v>
      </c>
      <c r="K20" s="10">
        <v>22339</v>
      </c>
      <c r="L20" s="10">
        <v>22015</v>
      </c>
      <c r="M20" s="10">
        <v>21636</v>
      </c>
      <c r="N20" s="10">
        <v>20883</v>
      </c>
      <c r="O20" s="10"/>
    </row>
    <row r="21" spans="1:15" ht="15" x14ac:dyDescent="0.2">
      <c r="A21" s="244"/>
      <c r="B21" s="35" t="s">
        <v>61</v>
      </c>
      <c r="C21" s="24" t="s">
        <v>51</v>
      </c>
      <c r="D21" s="10">
        <v>22230</v>
      </c>
      <c r="E21" s="10">
        <v>22373</v>
      </c>
      <c r="F21" s="10">
        <v>22658</v>
      </c>
      <c r="G21" s="10">
        <v>23338</v>
      </c>
      <c r="H21" s="10">
        <v>24030</v>
      </c>
      <c r="I21" s="10">
        <v>22528</v>
      </c>
      <c r="J21" s="10">
        <v>23273</v>
      </c>
      <c r="K21" s="10">
        <v>21602</v>
      </c>
      <c r="L21" s="10">
        <v>22320</v>
      </c>
      <c r="M21" s="10">
        <v>22011</v>
      </c>
      <c r="N21" s="10">
        <v>21631</v>
      </c>
      <c r="O21" s="10"/>
    </row>
    <row r="22" spans="1:15" ht="15" x14ac:dyDescent="0.2">
      <c r="A22" s="244"/>
      <c r="B22" s="35" t="s">
        <v>62</v>
      </c>
      <c r="C22" s="24" t="s">
        <v>51</v>
      </c>
      <c r="D22" s="10">
        <v>22068</v>
      </c>
      <c r="E22" s="10">
        <v>22226</v>
      </c>
      <c r="F22" s="10">
        <v>22368</v>
      </c>
      <c r="G22" s="10">
        <v>22656</v>
      </c>
      <c r="H22" s="10">
        <v>23335</v>
      </c>
      <c r="I22" s="10">
        <v>24023</v>
      </c>
      <c r="J22" s="10">
        <v>22520</v>
      </c>
      <c r="K22" s="10">
        <v>21952</v>
      </c>
      <c r="L22" s="10">
        <v>21611</v>
      </c>
      <c r="M22" s="10">
        <v>22314</v>
      </c>
      <c r="N22" s="10">
        <v>22006</v>
      </c>
      <c r="O22" s="10"/>
    </row>
    <row r="23" spans="1:15" ht="15" x14ac:dyDescent="0.2">
      <c r="A23" s="244"/>
      <c r="B23" s="35" t="s">
        <v>63</v>
      </c>
      <c r="C23" s="24" t="s">
        <v>51</v>
      </c>
      <c r="D23" s="10">
        <v>22982</v>
      </c>
      <c r="E23" s="10">
        <v>22056</v>
      </c>
      <c r="F23" s="10">
        <v>22221</v>
      </c>
      <c r="G23" s="10">
        <v>22364</v>
      </c>
      <c r="H23" s="10">
        <v>22654</v>
      </c>
      <c r="I23" s="10">
        <v>23332</v>
      </c>
      <c r="J23" s="10">
        <v>24017</v>
      </c>
      <c r="K23" s="10">
        <v>20977</v>
      </c>
      <c r="L23" s="10">
        <v>21909</v>
      </c>
      <c r="M23" s="10">
        <v>21604</v>
      </c>
      <c r="N23" s="10">
        <v>22311</v>
      </c>
      <c r="O23" s="10"/>
    </row>
    <row r="24" spans="1:15" ht="15" x14ac:dyDescent="0.2">
      <c r="A24" s="244"/>
      <c r="B24" s="35" t="s">
        <v>64</v>
      </c>
      <c r="C24" s="24" t="s">
        <v>51</v>
      </c>
      <c r="D24" s="10">
        <v>23199</v>
      </c>
      <c r="E24" s="10">
        <v>22976</v>
      </c>
      <c r="F24" s="10">
        <v>22050</v>
      </c>
      <c r="G24" s="10">
        <v>22218</v>
      </c>
      <c r="H24" s="10">
        <v>22362</v>
      </c>
      <c r="I24" s="10">
        <v>22649</v>
      </c>
      <c r="J24" s="10">
        <v>23325</v>
      </c>
      <c r="K24" s="10">
        <v>22265</v>
      </c>
      <c r="L24" s="10">
        <v>20939</v>
      </c>
      <c r="M24" s="10">
        <v>21904</v>
      </c>
      <c r="N24" s="10">
        <v>21601</v>
      </c>
      <c r="O24" s="10"/>
    </row>
    <row r="25" spans="1:15" ht="15" x14ac:dyDescent="0.2">
      <c r="A25" s="244"/>
      <c r="B25" s="35" t="s">
        <v>65</v>
      </c>
      <c r="C25" s="24" t="s">
        <v>51</v>
      </c>
      <c r="D25" s="10">
        <v>22848</v>
      </c>
      <c r="E25" s="10">
        <v>23190</v>
      </c>
      <c r="F25" s="10">
        <v>22970</v>
      </c>
      <c r="G25" s="10">
        <v>22047</v>
      </c>
      <c r="H25" s="10">
        <v>22213</v>
      </c>
      <c r="I25" s="10">
        <v>22360</v>
      </c>
      <c r="J25" s="10">
        <v>22645</v>
      </c>
      <c r="K25" s="10">
        <v>21473</v>
      </c>
      <c r="L25" s="10">
        <v>22286</v>
      </c>
      <c r="M25" s="10">
        <v>20933</v>
      </c>
      <c r="N25" s="10">
        <v>21904</v>
      </c>
      <c r="O25" s="10"/>
    </row>
    <row r="26" spans="1:15" ht="15" x14ac:dyDescent="0.2">
      <c r="A26" s="244"/>
      <c r="B26" s="35" t="s">
        <v>66</v>
      </c>
      <c r="C26" s="24" t="s">
        <v>51</v>
      </c>
      <c r="D26" s="10">
        <v>24238</v>
      </c>
      <c r="E26" s="10">
        <v>22840</v>
      </c>
      <c r="F26" s="10">
        <v>23187</v>
      </c>
      <c r="G26" s="10">
        <v>22968</v>
      </c>
      <c r="H26" s="10">
        <v>22042</v>
      </c>
      <c r="I26" s="10">
        <v>22206</v>
      </c>
      <c r="J26" s="10">
        <v>22353</v>
      </c>
      <c r="K26" s="10">
        <v>20671</v>
      </c>
      <c r="L26" s="10">
        <v>21477</v>
      </c>
      <c r="M26" s="10">
        <v>22279</v>
      </c>
      <c r="N26" s="10">
        <v>20930</v>
      </c>
      <c r="O26" s="10"/>
    </row>
    <row r="27" spans="1:15" ht="15" x14ac:dyDescent="0.2">
      <c r="A27" s="244"/>
      <c r="B27" s="35" t="s">
        <v>67</v>
      </c>
      <c r="C27" s="24" t="s">
        <v>51</v>
      </c>
      <c r="D27" s="10">
        <v>25492</v>
      </c>
      <c r="E27" s="10">
        <v>24228</v>
      </c>
      <c r="F27" s="10">
        <v>22833</v>
      </c>
      <c r="G27" s="10">
        <v>23183</v>
      </c>
      <c r="H27" s="10">
        <v>22960</v>
      </c>
      <c r="I27" s="10">
        <v>22032</v>
      </c>
      <c r="J27" s="10">
        <v>22193</v>
      </c>
      <c r="K27" s="10">
        <v>20334</v>
      </c>
      <c r="L27" s="10">
        <v>20598</v>
      </c>
      <c r="M27" s="10">
        <v>21472</v>
      </c>
      <c r="N27" s="10">
        <v>22271</v>
      </c>
      <c r="O27" s="10"/>
    </row>
    <row r="28" spans="1:15" ht="15" x14ac:dyDescent="0.2">
      <c r="A28" s="244"/>
      <c r="B28" s="35" t="s">
        <v>68</v>
      </c>
      <c r="C28" s="24" t="s">
        <v>51</v>
      </c>
      <c r="D28" s="10">
        <v>24046</v>
      </c>
      <c r="E28" s="10">
        <v>25482</v>
      </c>
      <c r="F28" s="10">
        <v>24215</v>
      </c>
      <c r="G28" s="10">
        <v>22826</v>
      </c>
      <c r="H28" s="10">
        <v>23177</v>
      </c>
      <c r="I28" s="10">
        <v>22951</v>
      </c>
      <c r="J28" s="10">
        <v>22023</v>
      </c>
      <c r="K28" s="10">
        <v>20349</v>
      </c>
      <c r="L28" s="10">
        <v>20330</v>
      </c>
      <c r="M28" s="10">
        <v>20586</v>
      </c>
      <c r="N28" s="10">
        <v>21468</v>
      </c>
      <c r="O28" s="10"/>
    </row>
    <row r="29" spans="1:15" ht="15" x14ac:dyDescent="0.2">
      <c r="A29" s="244"/>
      <c r="B29" s="35" t="s">
        <v>69</v>
      </c>
      <c r="C29" s="24" t="s">
        <v>51</v>
      </c>
      <c r="D29" s="10">
        <v>25538</v>
      </c>
      <c r="E29" s="10">
        <v>24035</v>
      </c>
      <c r="F29" s="10">
        <v>25472</v>
      </c>
      <c r="G29" s="10">
        <v>24210</v>
      </c>
      <c r="H29" s="10">
        <v>22822</v>
      </c>
      <c r="I29" s="10">
        <v>23169</v>
      </c>
      <c r="J29" s="10">
        <v>22942</v>
      </c>
      <c r="K29" s="10">
        <v>20063</v>
      </c>
      <c r="L29" s="10">
        <v>20387</v>
      </c>
      <c r="M29" s="10">
        <v>20323</v>
      </c>
      <c r="N29" s="10">
        <v>20577</v>
      </c>
      <c r="O29" s="10"/>
    </row>
    <row r="30" spans="1:15" ht="15" x14ac:dyDescent="0.2">
      <c r="A30" s="244"/>
      <c r="B30" s="35" t="s">
        <v>70</v>
      </c>
      <c r="C30" s="24" t="s">
        <v>51</v>
      </c>
      <c r="D30" s="10">
        <v>25781</v>
      </c>
      <c r="E30" s="10">
        <v>25525</v>
      </c>
      <c r="F30" s="10">
        <v>24020</v>
      </c>
      <c r="G30" s="10">
        <v>25463</v>
      </c>
      <c r="H30" s="10">
        <v>24203</v>
      </c>
      <c r="I30" s="10">
        <v>22816</v>
      </c>
      <c r="J30" s="10">
        <v>23149</v>
      </c>
      <c r="K30" s="10">
        <v>20800</v>
      </c>
      <c r="L30" s="10">
        <v>20022</v>
      </c>
      <c r="M30" s="10">
        <v>20375</v>
      </c>
      <c r="N30" s="10">
        <v>20316</v>
      </c>
      <c r="O30" s="10"/>
    </row>
    <row r="31" spans="1:15" ht="15" x14ac:dyDescent="0.2">
      <c r="A31" s="246"/>
      <c r="B31" s="35" t="s">
        <v>71</v>
      </c>
      <c r="C31" s="24" t="s">
        <v>47</v>
      </c>
      <c r="D31" s="10">
        <v>27681</v>
      </c>
      <c r="E31" s="10">
        <v>25763</v>
      </c>
      <c r="F31" s="10">
        <v>25517</v>
      </c>
      <c r="G31" s="10">
        <v>24018</v>
      </c>
      <c r="H31" s="10">
        <v>25455</v>
      </c>
      <c r="I31" s="10">
        <v>24192</v>
      </c>
      <c r="J31" s="10">
        <v>22794</v>
      </c>
      <c r="K31" s="10">
        <v>21040</v>
      </c>
      <c r="L31" s="10">
        <v>20750</v>
      </c>
      <c r="M31" s="10">
        <v>20009</v>
      </c>
      <c r="N31" s="10">
        <v>20367</v>
      </c>
      <c r="O31" s="10"/>
    </row>
    <row r="32" spans="1:15" ht="15" x14ac:dyDescent="0.2">
      <c r="A32" s="246"/>
      <c r="B32" s="35" t="s">
        <v>72</v>
      </c>
      <c r="C32" s="24" t="s">
        <v>47</v>
      </c>
      <c r="D32" s="10">
        <v>28409</v>
      </c>
      <c r="E32" s="10">
        <v>27660</v>
      </c>
      <c r="F32" s="10">
        <v>25749</v>
      </c>
      <c r="G32" s="10">
        <v>25504</v>
      </c>
      <c r="H32" s="10">
        <v>24013</v>
      </c>
      <c r="I32" s="10">
        <v>25439</v>
      </c>
      <c r="J32" s="10">
        <v>24170</v>
      </c>
      <c r="K32" s="10">
        <v>21497</v>
      </c>
      <c r="L32" s="10">
        <v>21026</v>
      </c>
      <c r="M32" s="10">
        <v>20730</v>
      </c>
      <c r="N32" s="10">
        <v>19998</v>
      </c>
      <c r="O32" s="10"/>
    </row>
    <row r="33" spans="1:15" ht="15" x14ac:dyDescent="0.2">
      <c r="A33" s="246"/>
      <c r="B33" s="35" t="s">
        <v>73</v>
      </c>
      <c r="C33" s="24" t="s">
        <v>47</v>
      </c>
      <c r="D33" s="10">
        <v>29900</v>
      </c>
      <c r="E33" s="10">
        <v>28390</v>
      </c>
      <c r="F33" s="10">
        <v>27637</v>
      </c>
      <c r="G33" s="10">
        <v>25738</v>
      </c>
      <c r="H33" s="10">
        <v>25495</v>
      </c>
      <c r="I33" s="10">
        <v>23994</v>
      </c>
      <c r="J33" s="10">
        <v>25413</v>
      </c>
      <c r="K33" s="10">
        <v>21432</v>
      </c>
      <c r="L33" s="10">
        <v>21461</v>
      </c>
      <c r="M33" s="10">
        <v>21006</v>
      </c>
      <c r="N33" s="10">
        <v>20717</v>
      </c>
      <c r="O33" s="10"/>
    </row>
    <row r="34" spans="1:15" ht="15" x14ac:dyDescent="0.2">
      <c r="A34" s="246"/>
      <c r="B34" s="35" t="s">
        <v>74</v>
      </c>
      <c r="C34" s="24" t="s">
        <v>47</v>
      </c>
      <c r="D34" s="10">
        <v>29738</v>
      </c>
      <c r="E34" s="10">
        <v>29878</v>
      </c>
      <c r="F34" s="10">
        <v>28368</v>
      </c>
      <c r="G34" s="10">
        <v>27629</v>
      </c>
      <c r="H34" s="10">
        <v>25731</v>
      </c>
      <c r="I34" s="10">
        <v>25471</v>
      </c>
      <c r="J34" s="10">
        <v>23964</v>
      </c>
      <c r="K34" s="10">
        <v>21938</v>
      </c>
      <c r="L34" s="10">
        <v>21416</v>
      </c>
      <c r="M34" s="10">
        <v>21443</v>
      </c>
      <c r="N34" s="10">
        <v>20997</v>
      </c>
      <c r="O34" s="10"/>
    </row>
    <row r="35" spans="1:15" ht="15" x14ac:dyDescent="0.2">
      <c r="A35" s="246"/>
      <c r="B35" s="35" t="s">
        <v>75</v>
      </c>
      <c r="C35" s="24" t="s">
        <v>47</v>
      </c>
      <c r="D35" s="10">
        <v>30981</v>
      </c>
      <c r="E35" s="10">
        <v>29714</v>
      </c>
      <c r="F35" s="10">
        <v>29864</v>
      </c>
      <c r="G35" s="10">
        <v>28353</v>
      </c>
      <c r="H35" s="10">
        <v>27629</v>
      </c>
      <c r="I35" s="10">
        <v>25713</v>
      </c>
      <c r="J35" s="10">
        <v>25437</v>
      </c>
      <c r="K35" s="10">
        <v>20246</v>
      </c>
      <c r="L35" s="10">
        <v>21914</v>
      </c>
      <c r="M35" s="10">
        <v>21403</v>
      </c>
      <c r="N35" s="10">
        <v>21442</v>
      </c>
      <c r="O35" s="10"/>
    </row>
    <row r="36" spans="1:15" ht="15" x14ac:dyDescent="0.2">
      <c r="A36" s="246"/>
      <c r="B36" s="35" t="s">
        <v>76</v>
      </c>
      <c r="C36" s="24" t="s">
        <v>47</v>
      </c>
      <c r="D36" s="10">
        <v>31973</v>
      </c>
      <c r="E36" s="10">
        <v>30959</v>
      </c>
      <c r="F36" s="10">
        <v>29702</v>
      </c>
      <c r="G36" s="10">
        <v>29842</v>
      </c>
      <c r="H36" s="10">
        <v>28350</v>
      </c>
      <c r="I36" s="10">
        <v>27611</v>
      </c>
      <c r="J36" s="10">
        <v>25683</v>
      </c>
      <c r="K36" s="10">
        <v>21252</v>
      </c>
      <c r="L36" s="10">
        <v>20229</v>
      </c>
      <c r="M36" s="10">
        <v>21903</v>
      </c>
      <c r="N36" s="10">
        <v>21390</v>
      </c>
      <c r="O36" s="10"/>
    </row>
    <row r="37" spans="1:15" ht="15" x14ac:dyDescent="0.2">
      <c r="A37" s="246"/>
      <c r="B37" s="35" t="s">
        <v>77</v>
      </c>
      <c r="C37" s="24" t="s">
        <v>47</v>
      </c>
      <c r="D37" s="10">
        <v>31351</v>
      </c>
      <c r="E37" s="10">
        <v>31937</v>
      </c>
      <c r="F37" s="10">
        <v>30940</v>
      </c>
      <c r="G37" s="10">
        <v>29689</v>
      </c>
      <c r="H37" s="10">
        <v>29838</v>
      </c>
      <c r="I37" s="10">
        <v>28336</v>
      </c>
      <c r="J37" s="10">
        <v>27578</v>
      </c>
      <c r="K37" s="10">
        <v>21287</v>
      </c>
      <c r="L37" s="10">
        <v>21217</v>
      </c>
      <c r="M37" s="10">
        <v>20217</v>
      </c>
      <c r="N37" s="10">
        <v>21892</v>
      </c>
      <c r="O37" s="10"/>
    </row>
    <row r="38" spans="1:15" ht="15.75" x14ac:dyDescent="0.25">
      <c r="A38" s="246"/>
      <c r="B38" s="426" t="s">
        <v>78</v>
      </c>
      <c r="C38" s="427" t="s">
        <v>47</v>
      </c>
      <c r="D38" s="428">
        <v>210033</v>
      </c>
      <c r="E38" s="428">
        <v>204301</v>
      </c>
      <c r="F38" s="428">
        <v>197777</v>
      </c>
      <c r="G38" s="428">
        <v>190773</v>
      </c>
      <c r="H38" s="428">
        <v>186511</v>
      </c>
      <c r="I38" s="428">
        <v>180756</v>
      </c>
      <c r="J38" s="428">
        <v>175039</v>
      </c>
      <c r="K38" s="428">
        <f>+K66+K94</f>
        <v>148692</v>
      </c>
      <c r="L38" s="428">
        <v>148013</v>
      </c>
      <c r="M38" s="10">
        <v>146711</v>
      </c>
      <c r="N38" s="10">
        <v>146803</v>
      </c>
      <c r="O38" s="10"/>
    </row>
    <row r="39" spans="1:15" ht="31.5" x14ac:dyDescent="0.2">
      <c r="A39" s="246"/>
      <c r="B39" s="31" t="s">
        <v>79</v>
      </c>
      <c r="C39" s="24" t="s">
        <v>51</v>
      </c>
      <c r="D39" s="10">
        <v>218574</v>
      </c>
      <c r="E39" s="10">
        <v>217014</v>
      </c>
      <c r="F39" s="10">
        <v>215517</v>
      </c>
      <c r="G39" s="10">
        <v>214099</v>
      </c>
      <c r="H39" s="10">
        <v>212017</v>
      </c>
      <c r="I39" s="10">
        <v>209699</v>
      </c>
      <c r="J39" s="10">
        <v>207546</v>
      </c>
      <c r="K39" s="10">
        <f>+SUM(K41:K58)</f>
        <v>191795</v>
      </c>
      <c r="L39" s="10">
        <v>190128</v>
      </c>
      <c r="M39" s="10">
        <v>188374</v>
      </c>
      <c r="N39" s="10">
        <v>186131</v>
      </c>
      <c r="O39" s="10"/>
    </row>
    <row r="40" spans="1:15" ht="15.75" x14ac:dyDescent="0.25">
      <c r="A40" s="247"/>
      <c r="B40" s="32" t="s">
        <v>52</v>
      </c>
      <c r="C40" s="33"/>
      <c r="D40" s="41"/>
      <c r="E40" s="41"/>
      <c r="F40" s="41"/>
      <c r="G40" s="41"/>
      <c r="H40" s="41"/>
      <c r="I40" s="41"/>
      <c r="J40" s="41"/>
      <c r="K40" s="41"/>
      <c r="L40" s="41"/>
      <c r="M40" s="41"/>
      <c r="N40" s="41"/>
      <c r="O40" s="41"/>
    </row>
    <row r="41" spans="1:15" ht="15" x14ac:dyDescent="0.2">
      <c r="A41" s="248"/>
      <c r="B41" s="34" t="s">
        <v>53</v>
      </c>
      <c r="C41" s="24" t="s">
        <v>51</v>
      </c>
      <c r="D41" s="10">
        <v>12051</v>
      </c>
      <c r="E41" s="10">
        <v>11856</v>
      </c>
      <c r="F41" s="10">
        <v>11740</v>
      </c>
      <c r="G41" s="10">
        <v>11071</v>
      </c>
      <c r="H41" s="10">
        <v>11114</v>
      </c>
      <c r="I41" s="10">
        <v>10220</v>
      </c>
      <c r="J41" s="10">
        <v>9748</v>
      </c>
      <c r="K41" s="10">
        <v>8370</v>
      </c>
      <c r="L41" s="10">
        <v>9197</v>
      </c>
      <c r="M41" s="10">
        <v>8488</v>
      </c>
      <c r="N41" s="10">
        <v>8276</v>
      </c>
      <c r="O41" s="10"/>
    </row>
    <row r="42" spans="1:15" ht="15" x14ac:dyDescent="0.2">
      <c r="A42" s="244"/>
      <c r="B42" s="35" t="s">
        <v>54</v>
      </c>
      <c r="C42" s="24" t="s">
        <v>51</v>
      </c>
      <c r="D42" s="10">
        <v>11958</v>
      </c>
      <c r="E42" s="10">
        <v>12036</v>
      </c>
      <c r="F42" s="10">
        <v>11840</v>
      </c>
      <c r="G42" s="10">
        <v>11730</v>
      </c>
      <c r="H42" s="10">
        <v>11058</v>
      </c>
      <c r="I42" s="10">
        <v>11094</v>
      </c>
      <c r="J42" s="10">
        <v>10201</v>
      </c>
      <c r="K42" s="10">
        <v>9410</v>
      </c>
      <c r="L42" s="10">
        <v>8395</v>
      </c>
      <c r="M42" s="10">
        <v>9218</v>
      </c>
      <c r="N42" s="10">
        <v>8488</v>
      </c>
      <c r="O42" s="10"/>
    </row>
    <row r="43" spans="1:15" ht="15" x14ac:dyDescent="0.2">
      <c r="A43" s="244"/>
      <c r="B43" s="35" t="s">
        <v>55</v>
      </c>
      <c r="C43" s="24" t="s">
        <v>51</v>
      </c>
      <c r="D43" s="10">
        <v>12109</v>
      </c>
      <c r="E43" s="10">
        <v>11951</v>
      </c>
      <c r="F43" s="10">
        <v>12031</v>
      </c>
      <c r="G43" s="10">
        <v>11837</v>
      </c>
      <c r="H43" s="10">
        <v>11722</v>
      </c>
      <c r="I43" s="10">
        <v>11048</v>
      </c>
      <c r="J43" s="10">
        <v>11089</v>
      </c>
      <c r="K43" s="10">
        <v>9926</v>
      </c>
      <c r="L43" s="10">
        <v>9381</v>
      </c>
      <c r="M43" s="10">
        <v>8391</v>
      </c>
      <c r="N43" s="10">
        <v>9215</v>
      </c>
      <c r="O43" s="10"/>
    </row>
    <row r="44" spans="1:15" ht="15" x14ac:dyDescent="0.2">
      <c r="A44" s="244"/>
      <c r="B44" s="35" t="s">
        <v>56</v>
      </c>
      <c r="C44" s="24" t="s">
        <v>51</v>
      </c>
      <c r="D44" s="10">
        <v>11639</v>
      </c>
      <c r="E44" s="10">
        <v>12103</v>
      </c>
      <c r="F44" s="10">
        <v>11946</v>
      </c>
      <c r="G44" s="10">
        <v>12029</v>
      </c>
      <c r="H44" s="10">
        <v>11832</v>
      </c>
      <c r="I44" s="10">
        <v>11716</v>
      </c>
      <c r="J44" s="10">
        <v>11041</v>
      </c>
      <c r="K44" s="10">
        <v>10670</v>
      </c>
      <c r="L44" s="10">
        <v>9921</v>
      </c>
      <c r="M44" s="10">
        <v>9377</v>
      </c>
      <c r="N44" s="10">
        <v>8388</v>
      </c>
      <c r="O44" s="10"/>
    </row>
    <row r="45" spans="1:15" ht="15" x14ac:dyDescent="0.2">
      <c r="A45" s="244"/>
      <c r="B45" s="35" t="s">
        <v>57</v>
      </c>
      <c r="C45" s="24" t="s">
        <v>51</v>
      </c>
      <c r="D45" s="10">
        <v>12492</v>
      </c>
      <c r="E45" s="10">
        <v>11633</v>
      </c>
      <c r="F45" s="10">
        <v>12096</v>
      </c>
      <c r="G45" s="10">
        <v>11940</v>
      </c>
      <c r="H45" s="10">
        <v>12029</v>
      </c>
      <c r="I45" s="10">
        <v>11828</v>
      </c>
      <c r="J45" s="10">
        <v>11710</v>
      </c>
      <c r="K45" s="10">
        <v>10725</v>
      </c>
      <c r="L45" s="10">
        <v>10672</v>
      </c>
      <c r="M45" s="10">
        <v>9919</v>
      </c>
      <c r="N45" s="10">
        <v>9377</v>
      </c>
      <c r="O45" s="10"/>
    </row>
    <row r="46" spans="1:15" ht="15" x14ac:dyDescent="0.2">
      <c r="A46" s="244"/>
      <c r="B46" s="35" t="s">
        <v>58</v>
      </c>
      <c r="C46" s="24" t="s">
        <v>51</v>
      </c>
      <c r="D46" s="10">
        <v>12145</v>
      </c>
      <c r="E46" s="10">
        <v>12486</v>
      </c>
      <c r="F46" s="10">
        <v>11630</v>
      </c>
      <c r="G46" s="10">
        <v>12090</v>
      </c>
      <c r="H46" s="10">
        <v>11938</v>
      </c>
      <c r="I46" s="10">
        <v>12026</v>
      </c>
      <c r="J46" s="10">
        <v>11822</v>
      </c>
      <c r="K46" s="10">
        <v>11184</v>
      </c>
      <c r="L46" s="10">
        <v>10717</v>
      </c>
      <c r="M46" s="10">
        <v>10663</v>
      </c>
      <c r="N46" s="10">
        <v>9914</v>
      </c>
      <c r="O46" s="10"/>
    </row>
    <row r="47" spans="1:15" ht="15" x14ac:dyDescent="0.2">
      <c r="A47" s="244"/>
      <c r="B47" s="35" t="s">
        <v>59</v>
      </c>
      <c r="C47" s="24" t="s">
        <v>51</v>
      </c>
      <c r="D47" s="10">
        <v>11671</v>
      </c>
      <c r="E47" s="10">
        <v>12143</v>
      </c>
      <c r="F47" s="10">
        <v>12479</v>
      </c>
      <c r="G47" s="10">
        <v>11628</v>
      </c>
      <c r="H47" s="10">
        <v>12085</v>
      </c>
      <c r="I47" s="10">
        <v>11935</v>
      </c>
      <c r="J47" s="10">
        <v>12020</v>
      </c>
      <c r="K47" s="10">
        <v>11403</v>
      </c>
      <c r="L47" s="10">
        <v>11152</v>
      </c>
      <c r="M47" s="10">
        <v>10714</v>
      </c>
      <c r="N47" s="10">
        <v>10656</v>
      </c>
      <c r="O47" s="10"/>
    </row>
    <row r="48" spans="1:15" ht="15" x14ac:dyDescent="0.2">
      <c r="A48" s="244"/>
      <c r="B48" s="35" t="s">
        <v>60</v>
      </c>
      <c r="C48" s="24" t="s">
        <v>51</v>
      </c>
      <c r="D48" s="10">
        <v>11597</v>
      </c>
      <c r="E48" s="10">
        <v>11667</v>
      </c>
      <c r="F48" s="10">
        <v>12138</v>
      </c>
      <c r="G48" s="10">
        <v>12477</v>
      </c>
      <c r="H48" s="10">
        <v>11628</v>
      </c>
      <c r="I48" s="10">
        <v>12085</v>
      </c>
      <c r="J48" s="10">
        <v>11932</v>
      </c>
      <c r="K48" s="10">
        <v>11487</v>
      </c>
      <c r="L48" s="10">
        <v>11405</v>
      </c>
      <c r="M48" s="10">
        <v>11149</v>
      </c>
      <c r="N48" s="10">
        <v>10712</v>
      </c>
      <c r="O48" s="10"/>
    </row>
    <row r="49" spans="1:15" ht="15" x14ac:dyDescent="0.2">
      <c r="A49" s="244"/>
      <c r="B49" s="35" t="s">
        <v>61</v>
      </c>
      <c r="C49" s="24" t="s">
        <v>51</v>
      </c>
      <c r="D49" s="10">
        <v>11430</v>
      </c>
      <c r="E49" s="10">
        <v>11594</v>
      </c>
      <c r="F49" s="10">
        <v>11664</v>
      </c>
      <c r="G49" s="10">
        <v>12138</v>
      </c>
      <c r="H49" s="10">
        <v>12477</v>
      </c>
      <c r="I49" s="10">
        <v>11628</v>
      </c>
      <c r="J49" s="10">
        <v>12077</v>
      </c>
      <c r="K49" s="10">
        <v>11226</v>
      </c>
      <c r="L49" s="10">
        <v>11487</v>
      </c>
      <c r="M49" s="10">
        <v>11402</v>
      </c>
      <c r="N49" s="10">
        <v>11146</v>
      </c>
      <c r="O49" s="10"/>
    </row>
    <row r="50" spans="1:15" ht="15" x14ac:dyDescent="0.2">
      <c r="A50" s="244"/>
      <c r="B50" s="35" t="s">
        <v>62</v>
      </c>
      <c r="C50" s="24" t="s">
        <v>51</v>
      </c>
      <c r="D50" s="10">
        <v>11224</v>
      </c>
      <c r="E50" s="10">
        <v>11428</v>
      </c>
      <c r="F50" s="10">
        <v>11590</v>
      </c>
      <c r="G50" s="10">
        <v>11662</v>
      </c>
      <c r="H50" s="10">
        <v>12137</v>
      </c>
      <c r="I50" s="10">
        <v>12474</v>
      </c>
      <c r="J50" s="10">
        <v>11624</v>
      </c>
      <c r="K50" s="10">
        <v>11355</v>
      </c>
      <c r="L50" s="10">
        <v>11220</v>
      </c>
      <c r="M50" s="10">
        <v>11486</v>
      </c>
      <c r="N50" s="10">
        <v>11397</v>
      </c>
      <c r="O50" s="10"/>
    </row>
    <row r="51" spans="1:15" ht="15" x14ac:dyDescent="0.2">
      <c r="A51" s="244"/>
      <c r="B51" s="35" t="s">
        <v>63</v>
      </c>
      <c r="C51" s="24" t="s">
        <v>51</v>
      </c>
      <c r="D51" s="10">
        <v>11962</v>
      </c>
      <c r="E51" s="10">
        <v>11218</v>
      </c>
      <c r="F51" s="10">
        <v>11425</v>
      </c>
      <c r="G51" s="10">
        <v>11586</v>
      </c>
      <c r="H51" s="10">
        <v>11662</v>
      </c>
      <c r="I51" s="10">
        <v>12136</v>
      </c>
      <c r="J51" s="10">
        <v>12472</v>
      </c>
      <c r="K51" s="10">
        <v>10799</v>
      </c>
      <c r="L51" s="10">
        <v>11333</v>
      </c>
      <c r="M51" s="10">
        <v>11216</v>
      </c>
      <c r="N51" s="10">
        <v>11483</v>
      </c>
      <c r="O51" s="10"/>
    </row>
    <row r="52" spans="1:15" ht="15" x14ac:dyDescent="0.2">
      <c r="A52" s="244"/>
      <c r="B52" s="35" t="s">
        <v>64</v>
      </c>
      <c r="C52" s="24" t="s">
        <v>51</v>
      </c>
      <c r="D52" s="10">
        <v>11932</v>
      </c>
      <c r="E52" s="10">
        <v>11958</v>
      </c>
      <c r="F52" s="10">
        <v>11217</v>
      </c>
      <c r="G52" s="10">
        <v>11424</v>
      </c>
      <c r="H52" s="10">
        <v>11584</v>
      </c>
      <c r="I52" s="10">
        <v>11659</v>
      </c>
      <c r="J52" s="10">
        <v>12130</v>
      </c>
      <c r="K52" s="10">
        <v>11515</v>
      </c>
      <c r="L52" s="10">
        <v>10777</v>
      </c>
      <c r="M52" s="10">
        <v>11331</v>
      </c>
      <c r="N52" s="10">
        <v>11215</v>
      </c>
      <c r="O52" s="10"/>
    </row>
    <row r="53" spans="1:15" ht="15" x14ac:dyDescent="0.2">
      <c r="A53" s="244"/>
      <c r="B53" s="35" t="s">
        <v>65</v>
      </c>
      <c r="C53" s="24" t="s">
        <v>51</v>
      </c>
      <c r="D53" s="10">
        <v>11805</v>
      </c>
      <c r="E53" s="10">
        <v>11926</v>
      </c>
      <c r="F53" s="10">
        <v>11954</v>
      </c>
      <c r="G53" s="10">
        <v>11215</v>
      </c>
      <c r="H53" s="10">
        <v>11421</v>
      </c>
      <c r="I53" s="10">
        <v>11582</v>
      </c>
      <c r="J53" s="10">
        <v>11656</v>
      </c>
      <c r="K53" s="10">
        <v>11125</v>
      </c>
      <c r="L53" s="10">
        <v>11532</v>
      </c>
      <c r="M53" s="10">
        <v>10772</v>
      </c>
      <c r="N53" s="10">
        <v>11331</v>
      </c>
      <c r="O53" s="10"/>
    </row>
    <row r="54" spans="1:15" ht="15" x14ac:dyDescent="0.2">
      <c r="A54" s="244"/>
      <c r="B54" s="35" t="s">
        <v>66</v>
      </c>
      <c r="C54" s="24" t="s">
        <v>51</v>
      </c>
      <c r="D54" s="10">
        <v>12486</v>
      </c>
      <c r="E54" s="10">
        <v>11798</v>
      </c>
      <c r="F54" s="10">
        <v>11925</v>
      </c>
      <c r="G54" s="10">
        <v>11952</v>
      </c>
      <c r="H54" s="10">
        <v>11212</v>
      </c>
      <c r="I54" s="10">
        <v>11417</v>
      </c>
      <c r="J54" s="10">
        <v>11577</v>
      </c>
      <c r="K54" s="10">
        <v>10644</v>
      </c>
      <c r="L54" s="10">
        <v>11125</v>
      </c>
      <c r="M54" s="10">
        <v>11529</v>
      </c>
      <c r="N54" s="10">
        <v>10769</v>
      </c>
      <c r="O54" s="10"/>
    </row>
    <row r="55" spans="1:15" ht="15" x14ac:dyDescent="0.2">
      <c r="A55" s="244"/>
      <c r="B55" s="35" t="s">
        <v>67</v>
      </c>
      <c r="C55" s="24" t="s">
        <v>51</v>
      </c>
      <c r="D55" s="10">
        <v>13153</v>
      </c>
      <c r="E55" s="10">
        <v>12480</v>
      </c>
      <c r="F55" s="10">
        <v>11794</v>
      </c>
      <c r="G55" s="10">
        <v>11921</v>
      </c>
      <c r="H55" s="10">
        <v>11946</v>
      </c>
      <c r="I55" s="10">
        <v>11208</v>
      </c>
      <c r="J55" s="10">
        <v>11410</v>
      </c>
      <c r="K55" s="10">
        <v>10534</v>
      </c>
      <c r="L55" s="10">
        <v>10603</v>
      </c>
      <c r="M55" s="10">
        <v>11123</v>
      </c>
      <c r="N55" s="10">
        <v>11525</v>
      </c>
      <c r="O55" s="10"/>
    </row>
    <row r="56" spans="1:15" ht="15" x14ac:dyDescent="0.2">
      <c r="A56" s="244"/>
      <c r="B56" s="35" t="s">
        <v>68</v>
      </c>
      <c r="C56" s="24" t="s">
        <v>51</v>
      </c>
      <c r="D56" s="10">
        <v>12447</v>
      </c>
      <c r="E56" s="10">
        <v>13149</v>
      </c>
      <c r="F56" s="10">
        <v>12474</v>
      </c>
      <c r="G56" s="10">
        <v>11791</v>
      </c>
      <c r="H56" s="10">
        <v>11917</v>
      </c>
      <c r="I56" s="10">
        <v>11941</v>
      </c>
      <c r="J56" s="10">
        <v>11202</v>
      </c>
      <c r="K56" s="10">
        <v>10450</v>
      </c>
      <c r="L56" s="10">
        <v>10533</v>
      </c>
      <c r="M56" s="10">
        <v>10596</v>
      </c>
      <c r="N56" s="10">
        <v>11121</v>
      </c>
      <c r="O56" s="10"/>
    </row>
    <row r="57" spans="1:15" ht="15" x14ac:dyDescent="0.2">
      <c r="A57" s="244"/>
      <c r="B57" s="35" t="s">
        <v>69</v>
      </c>
      <c r="C57" s="24" t="s">
        <v>51</v>
      </c>
      <c r="D57" s="10">
        <v>13155</v>
      </c>
      <c r="E57" s="10">
        <v>12441</v>
      </c>
      <c r="F57" s="10">
        <v>13142</v>
      </c>
      <c r="G57" s="10">
        <v>12471</v>
      </c>
      <c r="H57" s="10">
        <v>11790</v>
      </c>
      <c r="I57" s="10">
        <v>11914</v>
      </c>
      <c r="J57" s="10">
        <v>11935</v>
      </c>
      <c r="K57" s="10">
        <v>10227</v>
      </c>
      <c r="L57" s="10">
        <v>10477</v>
      </c>
      <c r="M57" s="10">
        <v>10530</v>
      </c>
      <c r="N57" s="10">
        <v>10590</v>
      </c>
      <c r="O57" s="10"/>
    </row>
    <row r="58" spans="1:15" ht="15" x14ac:dyDescent="0.2">
      <c r="A58" s="244"/>
      <c r="B58" s="35" t="s">
        <v>70</v>
      </c>
      <c r="C58" s="24" t="s">
        <v>51</v>
      </c>
      <c r="D58" s="10">
        <v>13318</v>
      </c>
      <c r="E58" s="10">
        <v>13147</v>
      </c>
      <c r="F58" s="10">
        <v>12432</v>
      </c>
      <c r="G58" s="10">
        <v>13137</v>
      </c>
      <c r="H58" s="10">
        <v>12465</v>
      </c>
      <c r="I58" s="10">
        <v>11788</v>
      </c>
      <c r="J58" s="10">
        <v>11900</v>
      </c>
      <c r="K58" s="10">
        <v>10745</v>
      </c>
      <c r="L58" s="10">
        <v>10201</v>
      </c>
      <c r="M58" s="10">
        <v>10470</v>
      </c>
      <c r="N58" s="10">
        <v>10528</v>
      </c>
      <c r="O58" s="10"/>
    </row>
    <row r="59" spans="1:15" ht="15" x14ac:dyDescent="0.2">
      <c r="A59" s="246"/>
      <c r="B59" s="35" t="s">
        <v>71</v>
      </c>
      <c r="C59" s="24" t="s">
        <v>47</v>
      </c>
      <c r="D59" s="10">
        <v>14297</v>
      </c>
      <c r="E59" s="10">
        <v>13303</v>
      </c>
      <c r="F59" s="10">
        <v>13144</v>
      </c>
      <c r="G59" s="10">
        <v>12434</v>
      </c>
      <c r="H59" s="10">
        <v>13129</v>
      </c>
      <c r="I59" s="10">
        <v>12463</v>
      </c>
      <c r="J59" s="10">
        <v>11777</v>
      </c>
      <c r="K59" s="10">
        <v>10763</v>
      </c>
      <c r="L59" s="10">
        <v>10717</v>
      </c>
      <c r="M59" s="10">
        <v>10193</v>
      </c>
      <c r="N59" s="10">
        <v>10466</v>
      </c>
      <c r="O59" s="10"/>
    </row>
    <row r="60" spans="1:15" ht="15" x14ac:dyDescent="0.2">
      <c r="A60" s="246"/>
      <c r="B60" s="35" t="s">
        <v>72</v>
      </c>
      <c r="C60" s="24" t="s">
        <v>47</v>
      </c>
      <c r="D60" s="10">
        <v>14743</v>
      </c>
      <c r="E60" s="10">
        <v>14284</v>
      </c>
      <c r="F60" s="10">
        <v>13292</v>
      </c>
      <c r="G60" s="10">
        <v>13135</v>
      </c>
      <c r="H60" s="10">
        <v>12432</v>
      </c>
      <c r="I60" s="10">
        <v>13121</v>
      </c>
      <c r="J60" s="10">
        <v>12453</v>
      </c>
      <c r="K60" s="10">
        <v>11024</v>
      </c>
      <c r="L60" s="10">
        <v>10736</v>
      </c>
      <c r="M60" s="10">
        <v>10705</v>
      </c>
      <c r="N60" s="10">
        <v>10189</v>
      </c>
      <c r="O60" s="10"/>
    </row>
    <row r="61" spans="1:15" ht="15" x14ac:dyDescent="0.2">
      <c r="A61" s="246"/>
      <c r="B61" s="35" t="s">
        <v>73</v>
      </c>
      <c r="C61" s="24" t="s">
        <v>47</v>
      </c>
      <c r="D61" s="10">
        <v>15267</v>
      </c>
      <c r="E61" s="10">
        <v>14732</v>
      </c>
      <c r="F61" s="10">
        <v>14270</v>
      </c>
      <c r="G61" s="10">
        <v>13285</v>
      </c>
      <c r="H61" s="10">
        <v>13130</v>
      </c>
      <c r="I61" s="10">
        <v>12423</v>
      </c>
      <c r="J61" s="10">
        <v>13104</v>
      </c>
      <c r="K61" s="10">
        <v>10946</v>
      </c>
      <c r="L61" s="10">
        <v>11024</v>
      </c>
      <c r="M61" s="10">
        <v>10723</v>
      </c>
      <c r="N61" s="10">
        <v>10698</v>
      </c>
      <c r="O61" s="10"/>
    </row>
    <row r="62" spans="1:15" ht="15" x14ac:dyDescent="0.2">
      <c r="A62" s="246"/>
      <c r="B62" s="35" t="s">
        <v>74</v>
      </c>
      <c r="C62" s="24" t="s">
        <v>47</v>
      </c>
      <c r="D62" s="10">
        <v>15250</v>
      </c>
      <c r="E62" s="10">
        <v>15252</v>
      </c>
      <c r="F62" s="10">
        <v>14717</v>
      </c>
      <c r="G62" s="10">
        <v>14264</v>
      </c>
      <c r="H62" s="10">
        <v>13277</v>
      </c>
      <c r="I62" s="10">
        <v>13119</v>
      </c>
      <c r="J62" s="10">
        <v>12406</v>
      </c>
      <c r="K62" s="10">
        <v>11274</v>
      </c>
      <c r="L62" s="10">
        <v>10933</v>
      </c>
      <c r="M62" s="10">
        <v>11014</v>
      </c>
      <c r="N62" s="10">
        <v>10717</v>
      </c>
      <c r="O62" s="10"/>
    </row>
    <row r="63" spans="1:15" ht="15" x14ac:dyDescent="0.2">
      <c r="A63" s="246"/>
      <c r="B63" s="35" t="s">
        <v>75</v>
      </c>
      <c r="C63" s="24" t="s">
        <v>47</v>
      </c>
      <c r="D63" s="10">
        <v>15866</v>
      </c>
      <c r="E63" s="10">
        <v>15237</v>
      </c>
      <c r="F63" s="10">
        <v>15239</v>
      </c>
      <c r="G63" s="10">
        <v>14704</v>
      </c>
      <c r="H63" s="10">
        <v>14261</v>
      </c>
      <c r="I63" s="10">
        <v>13263</v>
      </c>
      <c r="J63" s="10">
        <v>13101</v>
      </c>
      <c r="K63" s="10">
        <v>10357</v>
      </c>
      <c r="L63" s="10">
        <v>11269</v>
      </c>
      <c r="M63" s="10">
        <v>10925</v>
      </c>
      <c r="N63" s="10">
        <v>11014</v>
      </c>
      <c r="O63" s="10"/>
    </row>
    <row r="64" spans="1:15" ht="15" x14ac:dyDescent="0.2">
      <c r="A64" s="246"/>
      <c r="B64" s="35" t="s">
        <v>76</v>
      </c>
      <c r="C64" s="24" t="s">
        <v>47</v>
      </c>
      <c r="D64" s="10">
        <v>16447</v>
      </c>
      <c r="E64" s="10">
        <v>15849</v>
      </c>
      <c r="F64" s="10">
        <v>15227</v>
      </c>
      <c r="G64" s="10">
        <v>15221</v>
      </c>
      <c r="H64" s="10">
        <v>14701</v>
      </c>
      <c r="I64" s="10">
        <v>14249</v>
      </c>
      <c r="J64" s="10">
        <v>13246</v>
      </c>
      <c r="K64" s="10">
        <v>10862</v>
      </c>
      <c r="L64" s="10">
        <v>10339</v>
      </c>
      <c r="M64" s="10">
        <v>11261</v>
      </c>
      <c r="N64" s="10">
        <v>10915</v>
      </c>
      <c r="O64" s="10"/>
    </row>
    <row r="65" spans="1:15" ht="15" x14ac:dyDescent="0.2">
      <c r="A65" s="246"/>
      <c r="B65" s="35" t="s">
        <v>77</v>
      </c>
      <c r="C65" s="24" t="s">
        <v>47</v>
      </c>
      <c r="D65" s="10">
        <v>16137</v>
      </c>
      <c r="E65" s="10">
        <v>16424</v>
      </c>
      <c r="F65" s="10">
        <v>15838</v>
      </c>
      <c r="G65" s="10">
        <v>15216</v>
      </c>
      <c r="H65" s="10">
        <v>15216</v>
      </c>
      <c r="I65" s="10">
        <v>14690</v>
      </c>
      <c r="J65" s="10">
        <v>14235</v>
      </c>
      <c r="K65" s="10">
        <v>10912</v>
      </c>
      <c r="L65" s="10">
        <v>10832</v>
      </c>
      <c r="M65" s="10">
        <v>10331</v>
      </c>
      <c r="N65" s="10">
        <v>11254</v>
      </c>
      <c r="O65" s="10"/>
    </row>
    <row r="66" spans="1:15" ht="15.75" x14ac:dyDescent="0.25">
      <c r="A66" s="246"/>
      <c r="B66" s="426" t="s">
        <v>78</v>
      </c>
      <c r="C66" s="427" t="s">
        <v>47</v>
      </c>
      <c r="D66" s="428">
        <v>108007</v>
      </c>
      <c r="E66" s="428">
        <v>105081</v>
      </c>
      <c r="F66" s="428">
        <v>101727</v>
      </c>
      <c r="G66" s="428">
        <v>98259</v>
      </c>
      <c r="H66" s="428">
        <v>96146</v>
      </c>
      <c r="I66" s="428">
        <v>93328</v>
      </c>
      <c r="J66" s="428">
        <v>90322</v>
      </c>
      <c r="K66" s="428">
        <v>76138</v>
      </c>
      <c r="L66" s="428">
        <v>75850</v>
      </c>
      <c r="M66" s="10">
        <v>75152</v>
      </c>
      <c r="N66" s="10">
        <v>75253</v>
      </c>
      <c r="O66" s="10"/>
    </row>
    <row r="67" spans="1:15" ht="31.5" x14ac:dyDescent="0.2">
      <c r="A67" s="246"/>
      <c r="B67" s="31" t="s">
        <v>80</v>
      </c>
      <c r="C67" s="24" t="s">
        <v>51</v>
      </c>
      <c r="D67" s="10">
        <v>204435</v>
      </c>
      <c r="E67" s="10">
        <v>202937</v>
      </c>
      <c r="F67" s="10">
        <v>201509</v>
      </c>
      <c r="G67" s="10">
        <v>200383</v>
      </c>
      <c r="H67" s="10">
        <v>198140</v>
      </c>
      <c r="I67" s="10">
        <v>195867</v>
      </c>
      <c r="J67" s="10">
        <v>193941</v>
      </c>
      <c r="K67" s="10">
        <f>+SUM(K69:K86)</f>
        <v>180009</v>
      </c>
      <c r="L67" s="10">
        <v>178603</v>
      </c>
      <c r="M67" s="10">
        <v>176942</v>
      </c>
      <c r="N67" s="10">
        <v>174789</v>
      </c>
      <c r="O67" s="10"/>
    </row>
    <row r="68" spans="1:15" ht="15.75" x14ac:dyDescent="0.25">
      <c r="A68" s="247"/>
      <c r="B68" s="32" t="s">
        <v>52</v>
      </c>
      <c r="C68" s="33"/>
      <c r="D68" s="41"/>
      <c r="E68" s="41"/>
      <c r="F68" s="41"/>
      <c r="G68" s="41"/>
      <c r="H68" s="41"/>
      <c r="I68" s="41"/>
      <c r="J68" s="41"/>
      <c r="K68" s="41"/>
      <c r="L68" s="41"/>
      <c r="M68" s="41"/>
      <c r="N68" s="41"/>
      <c r="O68" s="41"/>
    </row>
    <row r="69" spans="1:15" ht="15" x14ac:dyDescent="0.2">
      <c r="A69" s="248"/>
      <c r="B69" s="34" t="s">
        <v>53</v>
      </c>
      <c r="C69" s="24" t="s">
        <v>51</v>
      </c>
      <c r="D69" s="10">
        <v>11322</v>
      </c>
      <c r="E69" s="10">
        <v>11035</v>
      </c>
      <c r="F69" s="10">
        <v>11005</v>
      </c>
      <c r="G69" s="10">
        <v>10501</v>
      </c>
      <c r="H69" s="10">
        <v>10112</v>
      </c>
      <c r="I69" s="10">
        <v>9526</v>
      </c>
      <c r="J69" s="10">
        <v>9188</v>
      </c>
      <c r="K69" s="10">
        <v>8086</v>
      </c>
      <c r="L69" s="10">
        <v>8762</v>
      </c>
      <c r="M69" s="10">
        <v>8187</v>
      </c>
      <c r="N69" s="10">
        <v>7784</v>
      </c>
      <c r="O69" s="10"/>
    </row>
    <row r="70" spans="1:15" ht="15" x14ac:dyDescent="0.2">
      <c r="A70" s="244"/>
      <c r="B70" s="35" t="s">
        <v>54</v>
      </c>
      <c r="C70" s="24" t="s">
        <v>51</v>
      </c>
      <c r="D70" s="10">
        <v>10936</v>
      </c>
      <c r="E70" s="10">
        <v>11312</v>
      </c>
      <c r="F70" s="10">
        <v>11029</v>
      </c>
      <c r="G70" s="10">
        <v>10994</v>
      </c>
      <c r="H70" s="10">
        <v>10498</v>
      </c>
      <c r="I70" s="10">
        <v>10104</v>
      </c>
      <c r="J70" s="10">
        <v>9507</v>
      </c>
      <c r="K70" s="10">
        <v>8901</v>
      </c>
      <c r="L70" s="10">
        <v>8116</v>
      </c>
      <c r="M70" s="10">
        <v>8789</v>
      </c>
      <c r="N70" s="10">
        <v>8185</v>
      </c>
      <c r="O70" s="10"/>
    </row>
    <row r="71" spans="1:15" ht="15" x14ac:dyDescent="0.2">
      <c r="A71" s="244"/>
      <c r="B71" s="35" t="s">
        <v>55</v>
      </c>
      <c r="C71" s="24" t="s">
        <v>51</v>
      </c>
      <c r="D71" s="10">
        <v>11213</v>
      </c>
      <c r="E71" s="10">
        <v>10930</v>
      </c>
      <c r="F71" s="10">
        <v>11309</v>
      </c>
      <c r="G71" s="10">
        <v>11024</v>
      </c>
      <c r="H71" s="10">
        <v>10990</v>
      </c>
      <c r="I71" s="10">
        <v>10495</v>
      </c>
      <c r="J71" s="10">
        <v>10090</v>
      </c>
      <c r="K71" s="10">
        <v>9245</v>
      </c>
      <c r="L71" s="10">
        <v>8875</v>
      </c>
      <c r="M71" s="10">
        <v>8115</v>
      </c>
      <c r="N71" s="10">
        <v>8784</v>
      </c>
      <c r="O71" s="10"/>
    </row>
    <row r="72" spans="1:15" ht="15" x14ac:dyDescent="0.2">
      <c r="A72" s="244"/>
      <c r="B72" s="35" t="s">
        <v>56</v>
      </c>
      <c r="C72" s="24" t="s">
        <v>51</v>
      </c>
      <c r="D72" s="10">
        <v>10911</v>
      </c>
      <c r="E72" s="10">
        <v>11205</v>
      </c>
      <c r="F72" s="10">
        <v>10926</v>
      </c>
      <c r="G72" s="10">
        <v>11308</v>
      </c>
      <c r="H72" s="10">
        <v>11023</v>
      </c>
      <c r="I72" s="10">
        <v>10984</v>
      </c>
      <c r="J72" s="10">
        <v>10487</v>
      </c>
      <c r="K72" s="10">
        <v>9744</v>
      </c>
      <c r="L72" s="10">
        <v>9244</v>
      </c>
      <c r="M72" s="10">
        <v>8874</v>
      </c>
      <c r="N72" s="10">
        <v>8115</v>
      </c>
      <c r="O72" s="10"/>
    </row>
    <row r="73" spans="1:15" ht="15" x14ac:dyDescent="0.2">
      <c r="A73" s="244"/>
      <c r="B73" s="35" t="s">
        <v>57</v>
      </c>
      <c r="C73" s="24" t="s">
        <v>51</v>
      </c>
      <c r="D73" s="10">
        <v>11561</v>
      </c>
      <c r="E73" s="10">
        <v>10910</v>
      </c>
      <c r="F73" s="10">
        <v>11204</v>
      </c>
      <c r="G73" s="10">
        <v>10922</v>
      </c>
      <c r="H73" s="10">
        <v>11308</v>
      </c>
      <c r="I73" s="10">
        <v>11023</v>
      </c>
      <c r="J73" s="10">
        <v>10977</v>
      </c>
      <c r="K73" s="10">
        <v>10175</v>
      </c>
      <c r="L73" s="10">
        <v>9739</v>
      </c>
      <c r="M73" s="10">
        <v>9240</v>
      </c>
      <c r="N73" s="10">
        <v>8870</v>
      </c>
      <c r="O73" s="10"/>
    </row>
    <row r="74" spans="1:15" ht="15" x14ac:dyDescent="0.2">
      <c r="A74" s="244"/>
      <c r="B74" s="35" t="s">
        <v>58</v>
      </c>
      <c r="C74" s="24" t="s">
        <v>51</v>
      </c>
      <c r="D74" s="10">
        <v>11205</v>
      </c>
      <c r="E74" s="10">
        <v>11557</v>
      </c>
      <c r="F74" s="10">
        <v>10903</v>
      </c>
      <c r="G74" s="10">
        <v>11201</v>
      </c>
      <c r="H74" s="10">
        <v>10920</v>
      </c>
      <c r="I74" s="10">
        <v>11304</v>
      </c>
      <c r="J74" s="10">
        <v>11020</v>
      </c>
      <c r="K74" s="10">
        <v>10513</v>
      </c>
      <c r="L74" s="10">
        <v>10175</v>
      </c>
      <c r="M74" s="10">
        <v>9733</v>
      </c>
      <c r="N74" s="10">
        <v>9238</v>
      </c>
      <c r="O74" s="10"/>
    </row>
    <row r="75" spans="1:15" ht="15" x14ac:dyDescent="0.2">
      <c r="A75" s="244"/>
      <c r="B75" s="35" t="s">
        <v>59</v>
      </c>
      <c r="C75" s="24" t="s">
        <v>51</v>
      </c>
      <c r="D75" s="10">
        <v>10995</v>
      </c>
      <c r="E75" s="10">
        <v>11202</v>
      </c>
      <c r="F75" s="10">
        <v>11554</v>
      </c>
      <c r="G75" s="10">
        <v>10903</v>
      </c>
      <c r="H75" s="10">
        <v>11200</v>
      </c>
      <c r="I75" s="10">
        <v>10915</v>
      </c>
      <c r="J75" s="10">
        <v>11302</v>
      </c>
      <c r="K75" s="10">
        <v>10627</v>
      </c>
      <c r="L75" s="10">
        <v>10491</v>
      </c>
      <c r="M75" s="10">
        <v>10171</v>
      </c>
      <c r="N75" s="10">
        <v>9732</v>
      </c>
      <c r="O75" s="10"/>
    </row>
    <row r="76" spans="1:15" ht="15" x14ac:dyDescent="0.2">
      <c r="A76" s="244"/>
      <c r="B76" s="35" t="s">
        <v>60</v>
      </c>
      <c r="C76" s="24" t="s">
        <v>51</v>
      </c>
      <c r="D76" s="10">
        <v>10782</v>
      </c>
      <c r="E76" s="10">
        <v>10994</v>
      </c>
      <c r="F76" s="10">
        <v>11202</v>
      </c>
      <c r="G76" s="10">
        <v>11554</v>
      </c>
      <c r="H76" s="10">
        <v>10902</v>
      </c>
      <c r="I76" s="10">
        <v>11197</v>
      </c>
      <c r="J76" s="10">
        <v>10913</v>
      </c>
      <c r="K76" s="10">
        <v>10852</v>
      </c>
      <c r="L76" s="10">
        <v>10610</v>
      </c>
      <c r="M76" s="10">
        <v>10487</v>
      </c>
      <c r="N76" s="10">
        <v>10171</v>
      </c>
      <c r="O76" s="10"/>
    </row>
    <row r="77" spans="1:15" ht="15" x14ac:dyDescent="0.2">
      <c r="A77" s="244"/>
      <c r="B77" s="35" t="s">
        <v>61</v>
      </c>
      <c r="C77" s="24" t="s">
        <v>51</v>
      </c>
      <c r="D77" s="10">
        <v>10800</v>
      </c>
      <c r="E77" s="10">
        <v>10779</v>
      </c>
      <c r="F77" s="10">
        <v>10994</v>
      </c>
      <c r="G77" s="10">
        <v>11200</v>
      </c>
      <c r="H77" s="10">
        <v>11553</v>
      </c>
      <c r="I77" s="10">
        <v>10900</v>
      </c>
      <c r="J77" s="10">
        <v>11196</v>
      </c>
      <c r="K77" s="10">
        <v>10376</v>
      </c>
      <c r="L77" s="10">
        <v>10833</v>
      </c>
      <c r="M77" s="10">
        <v>10609</v>
      </c>
      <c r="N77" s="10">
        <v>10485</v>
      </c>
      <c r="O77" s="10"/>
    </row>
    <row r="78" spans="1:15" ht="15" x14ac:dyDescent="0.2">
      <c r="A78" s="244"/>
      <c r="B78" s="35" t="s">
        <v>62</v>
      </c>
      <c r="C78" s="24" t="s">
        <v>51</v>
      </c>
      <c r="D78" s="10">
        <v>10844</v>
      </c>
      <c r="E78" s="10">
        <v>10798</v>
      </c>
      <c r="F78" s="10">
        <v>10778</v>
      </c>
      <c r="G78" s="10">
        <v>10994</v>
      </c>
      <c r="H78" s="10">
        <v>11198</v>
      </c>
      <c r="I78" s="10">
        <v>11549</v>
      </c>
      <c r="J78" s="10">
        <v>10896</v>
      </c>
      <c r="K78" s="10">
        <v>10597</v>
      </c>
      <c r="L78" s="10">
        <v>10391</v>
      </c>
      <c r="M78" s="10">
        <v>10828</v>
      </c>
      <c r="N78" s="10">
        <v>10609</v>
      </c>
      <c r="O78" s="10"/>
    </row>
    <row r="79" spans="1:15" ht="15" x14ac:dyDescent="0.2">
      <c r="A79" s="244"/>
      <c r="B79" s="35" t="s">
        <v>63</v>
      </c>
      <c r="C79" s="24" t="s">
        <v>51</v>
      </c>
      <c r="D79" s="10">
        <v>11020</v>
      </c>
      <c r="E79" s="10">
        <v>10838</v>
      </c>
      <c r="F79" s="10">
        <v>10796</v>
      </c>
      <c r="G79" s="10">
        <v>10778</v>
      </c>
      <c r="H79" s="10">
        <v>10992</v>
      </c>
      <c r="I79" s="10">
        <v>11196</v>
      </c>
      <c r="J79" s="10">
        <v>11545</v>
      </c>
      <c r="K79" s="10">
        <v>10178</v>
      </c>
      <c r="L79" s="10">
        <v>10576</v>
      </c>
      <c r="M79" s="10">
        <v>10388</v>
      </c>
      <c r="N79" s="10">
        <v>10828</v>
      </c>
      <c r="O79" s="10"/>
    </row>
    <row r="80" spans="1:15" ht="15" x14ac:dyDescent="0.2">
      <c r="A80" s="244"/>
      <c r="B80" s="35" t="s">
        <v>64</v>
      </c>
      <c r="C80" s="24" t="s">
        <v>51</v>
      </c>
      <c r="D80" s="10">
        <v>11267</v>
      </c>
      <c r="E80" s="10">
        <v>11018</v>
      </c>
      <c r="F80" s="10">
        <v>10833</v>
      </c>
      <c r="G80" s="10">
        <v>10794</v>
      </c>
      <c r="H80" s="10">
        <v>10778</v>
      </c>
      <c r="I80" s="10">
        <v>10990</v>
      </c>
      <c r="J80" s="10">
        <v>11195</v>
      </c>
      <c r="K80" s="10">
        <v>10750</v>
      </c>
      <c r="L80" s="10">
        <v>10162</v>
      </c>
      <c r="M80" s="10">
        <v>10573</v>
      </c>
      <c r="N80" s="10">
        <v>10386</v>
      </c>
      <c r="O80" s="10"/>
    </row>
    <row r="81" spans="1:15" ht="15" x14ac:dyDescent="0.2">
      <c r="A81" s="244"/>
      <c r="B81" s="35" t="s">
        <v>65</v>
      </c>
      <c r="C81" s="24" t="s">
        <v>51</v>
      </c>
      <c r="D81" s="10">
        <v>11043</v>
      </c>
      <c r="E81" s="10">
        <v>11264</v>
      </c>
      <c r="F81" s="10">
        <v>11016</v>
      </c>
      <c r="G81" s="10">
        <v>10832</v>
      </c>
      <c r="H81" s="10">
        <v>10792</v>
      </c>
      <c r="I81" s="10">
        <v>10778</v>
      </c>
      <c r="J81" s="10">
        <v>10989</v>
      </c>
      <c r="K81" s="10">
        <v>10348</v>
      </c>
      <c r="L81" s="10">
        <v>10754</v>
      </c>
      <c r="M81" s="10">
        <v>10161</v>
      </c>
      <c r="N81" s="10">
        <v>10573</v>
      </c>
      <c r="O81" s="10"/>
    </row>
    <row r="82" spans="1:15" ht="15" x14ac:dyDescent="0.2">
      <c r="A82" s="244"/>
      <c r="B82" s="35" t="s">
        <v>66</v>
      </c>
      <c r="C82" s="24" t="s">
        <v>51</v>
      </c>
      <c r="D82" s="10">
        <v>11752</v>
      </c>
      <c r="E82" s="10">
        <v>11042</v>
      </c>
      <c r="F82" s="10">
        <v>11262</v>
      </c>
      <c r="G82" s="10">
        <v>11016</v>
      </c>
      <c r="H82" s="10">
        <v>10830</v>
      </c>
      <c r="I82" s="10">
        <v>10789</v>
      </c>
      <c r="J82" s="10">
        <v>10776</v>
      </c>
      <c r="K82" s="10">
        <v>10027</v>
      </c>
      <c r="L82" s="10">
        <v>10352</v>
      </c>
      <c r="M82" s="10">
        <v>10750</v>
      </c>
      <c r="N82" s="10">
        <v>10161</v>
      </c>
      <c r="O82" s="10"/>
    </row>
    <row r="83" spans="1:15" ht="15" x14ac:dyDescent="0.2">
      <c r="A83" s="244"/>
      <c r="B83" s="35" t="s">
        <v>67</v>
      </c>
      <c r="C83" s="24" t="s">
        <v>51</v>
      </c>
      <c r="D83" s="10">
        <v>12339</v>
      </c>
      <c r="E83" s="10">
        <v>11748</v>
      </c>
      <c r="F83" s="10">
        <v>11039</v>
      </c>
      <c r="G83" s="10">
        <v>11262</v>
      </c>
      <c r="H83" s="10">
        <v>11014</v>
      </c>
      <c r="I83" s="10">
        <v>10824</v>
      </c>
      <c r="J83" s="10">
        <v>10783</v>
      </c>
      <c r="K83" s="10">
        <v>9800</v>
      </c>
      <c r="L83" s="10">
        <v>9995</v>
      </c>
      <c r="M83" s="10">
        <v>10349</v>
      </c>
      <c r="N83" s="10">
        <v>10746</v>
      </c>
      <c r="O83" s="10"/>
    </row>
    <row r="84" spans="1:15" ht="15" x14ac:dyDescent="0.2">
      <c r="A84" s="244"/>
      <c r="B84" s="35" t="s">
        <v>68</v>
      </c>
      <c r="C84" s="24" t="s">
        <v>51</v>
      </c>
      <c r="D84" s="10">
        <v>11599</v>
      </c>
      <c r="E84" s="10">
        <v>12333</v>
      </c>
      <c r="F84" s="10">
        <v>11741</v>
      </c>
      <c r="G84" s="10">
        <v>11035</v>
      </c>
      <c r="H84" s="10">
        <v>11260</v>
      </c>
      <c r="I84" s="10">
        <v>11010</v>
      </c>
      <c r="J84" s="10">
        <v>10821</v>
      </c>
      <c r="K84" s="10">
        <v>9899</v>
      </c>
      <c r="L84" s="10">
        <v>9797</v>
      </c>
      <c r="M84" s="10">
        <v>9990</v>
      </c>
      <c r="N84" s="10">
        <v>10347</v>
      </c>
      <c r="O84" s="10"/>
    </row>
    <row r="85" spans="1:15" ht="15" x14ac:dyDescent="0.2">
      <c r="A85" s="244"/>
      <c r="B85" s="35" t="s">
        <v>69</v>
      </c>
      <c r="C85" s="24" t="s">
        <v>51</v>
      </c>
      <c r="D85" s="10">
        <v>12383</v>
      </c>
      <c r="E85" s="10">
        <v>11594</v>
      </c>
      <c r="F85" s="10">
        <v>12330</v>
      </c>
      <c r="G85" s="10">
        <v>11739</v>
      </c>
      <c r="H85" s="10">
        <v>11032</v>
      </c>
      <c r="I85" s="10">
        <v>11255</v>
      </c>
      <c r="J85" s="10">
        <v>11007</v>
      </c>
      <c r="K85" s="10">
        <v>9836</v>
      </c>
      <c r="L85" s="10">
        <v>9910</v>
      </c>
      <c r="M85" s="10">
        <v>9793</v>
      </c>
      <c r="N85" s="10">
        <v>9987</v>
      </c>
      <c r="O85" s="10"/>
    </row>
    <row r="86" spans="1:15" ht="15" x14ac:dyDescent="0.2">
      <c r="A86" s="244"/>
      <c r="B86" s="35" t="s">
        <v>70</v>
      </c>
      <c r="C86" s="24" t="s">
        <v>51</v>
      </c>
      <c r="D86" s="10">
        <v>12463</v>
      </c>
      <c r="E86" s="10">
        <v>12378</v>
      </c>
      <c r="F86" s="10">
        <v>11588</v>
      </c>
      <c r="G86" s="10">
        <v>12326</v>
      </c>
      <c r="H86" s="10">
        <v>11738</v>
      </c>
      <c r="I86" s="10">
        <v>11028</v>
      </c>
      <c r="J86" s="10">
        <v>11249</v>
      </c>
      <c r="K86" s="10">
        <v>10055</v>
      </c>
      <c r="L86" s="10">
        <v>9821</v>
      </c>
      <c r="M86" s="10">
        <v>9905</v>
      </c>
      <c r="N86" s="10">
        <v>9788</v>
      </c>
      <c r="O86" s="10"/>
    </row>
    <row r="87" spans="1:15" ht="15" x14ac:dyDescent="0.2">
      <c r="A87" s="244"/>
      <c r="B87" s="35" t="s">
        <v>71</v>
      </c>
      <c r="C87" s="24" t="s">
        <v>47</v>
      </c>
      <c r="D87" s="10">
        <v>13384</v>
      </c>
      <c r="E87" s="10">
        <v>12460</v>
      </c>
      <c r="F87" s="10">
        <v>12373</v>
      </c>
      <c r="G87" s="10">
        <v>11584</v>
      </c>
      <c r="H87" s="10">
        <v>12326</v>
      </c>
      <c r="I87" s="10">
        <v>11729</v>
      </c>
      <c r="J87" s="10">
        <v>11017</v>
      </c>
      <c r="K87" s="10">
        <v>10277</v>
      </c>
      <c r="L87" s="10">
        <v>10033</v>
      </c>
      <c r="M87" s="10">
        <v>9816</v>
      </c>
      <c r="N87" s="10">
        <v>9901</v>
      </c>
      <c r="O87" s="10"/>
    </row>
    <row r="88" spans="1:15" ht="15" x14ac:dyDescent="0.2">
      <c r="A88" s="244"/>
      <c r="B88" s="35" t="s">
        <v>72</v>
      </c>
      <c r="C88" s="24" t="s">
        <v>47</v>
      </c>
      <c r="D88" s="10">
        <v>13666</v>
      </c>
      <c r="E88" s="10">
        <v>13376</v>
      </c>
      <c r="F88" s="10">
        <v>12457</v>
      </c>
      <c r="G88" s="10">
        <v>12369</v>
      </c>
      <c r="H88" s="10">
        <v>11581</v>
      </c>
      <c r="I88" s="10">
        <v>12318</v>
      </c>
      <c r="J88" s="10">
        <v>11717</v>
      </c>
      <c r="K88" s="10">
        <v>10473</v>
      </c>
      <c r="L88" s="10">
        <v>10290</v>
      </c>
      <c r="M88" s="10">
        <v>10025</v>
      </c>
      <c r="N88" s="10">
        <v>9809</v>
      </c>
      <c r="O88" s="10"/>
    </row>
    <row r="89" spans="1:15" ht="15" x14ac:dyDescent="0.2">
      <c r="A89" s="244"/>
      <c r="B89" s="35" t="s">
        <v>73</v>
      </c>
      <c r="C89" s="24" t="s">
        <v>47</v>
      </c>
      <c r="D89" s="10">
        <v>14633</v>
      </c>
      <c r="E89" s="10">
        <v>13658</v>
      </c>
      <c r="F89" s="10">
        <v>13367</v>
      </c>
      <c r="G89" s="10">
        <v>12453</v>
      </c>
      <c r="H89" s="10">
        <v>12365</v>
      </c>
      <c r="I89" s="10">
        <v>11571</v>
      </c>
      <c r="J89" s="10">
        <v>12309</v>
      </c>
      <c r="K89" s="10">
        <v>10486</v>
      </c>
      <c r="L89" s="10">
        <v>10437</v>
      </c>
      <c r="M89" s="10">
        <v>10283</v>
      </c>
      <c r="N89" s="10">
        <v>10019</v>
      </c>
      <c r="O89" s="10"/>
    </row>
    <row r="90" spans="1:15" ht="15" x14ac:dyDescent="0.2">
      <c r="A90" s="244"/>
      <c r="B90" s="35" t="s">
        <v>74</v>
      </c>
      <c r="C90" s="24" t="s">
        <v>47</v>
      </c>
      <c r="D90" s="10">
        <v>14488</v>
      </c>
      <c r="E90" s="10">
        <v>14626</v>
      </c>
      <c r="F90" s="10">
        <v>13651</v>
      </c>
      <c r="G90" s="10">
        <v>13365</v>
      </c>
      <c r="H90" s="10">
        <v>12454</v>
      </c>
      <c r="I90" s="10">
        <v>12352</v>
      </c>
      <c r="J90" s="10">
        <v>11558</v>
      </c>
      <c r="K90" s="10">
        <v>10664</v>
      </c>
      <c r="L90" s="10">
        <v>10483</v>
      </c>
      <c r="M90" s="10">
        <v>10429</v>
      </c>
      <c r="N90" s="10">
        <v>10280</v>
      </c>
      <c r="O90" s="10"/>
    </row>
    <row r="91" spans="1:15" ht="15" x14ac:dyDescent="0.2">
      <c r="A91" s="244"/>
      <c r="B91" s="35" t="s">
        <v>75</v>
      </c>
      <c r="C91" s="24" t="s">
        <v>47</v>
      </c>
      <c r="D91" s="10">
        <v>15115</v>
      </c>
      <c r="E91" s="10">
        <v>14477</v>
      </c>
      <c r="F91" s="10">
        <v>14625</v>
      </c>
      <c r="G91" s="10">
        <v>13649</v>
      </c>
      <c r="H91" s="10">
        <v>13368</v>
      </c>
      <c r="I91" s="10">
        <v>12450</v>
      </c>
      <c r="J91" s="10">
        <v>12336</v>
      </c>
      <c r="K91" s="10">
        <v>9889</v>
      </c>
      <c r="L91" s="10">
        <v>10645</v>
      </c>
      <c r="M91" s="10">
        <v>10478</v>
      </c>
      <c r="N91" s="10">
        <v>10428</v>
      </c>
      <c r="O91" s="10"/>
    </row>
    <row r="92" spans="1:15" ht="15" x14ac:dyDescent="0.2">
      <c r="A92" s="244"/>
      <c r="B92" s="35" t="s">
        <v>76</v>
      </c>
      <c r="C92" s="24" t="s">
        <v>47</v>
      </c>
      <c r="D92" s="10">
        <v>15526</v>
      </c>
      <c r="E92" s="10">
        <v>15110</v>
      </c>
      <c r="F92" s="10">
        <v>14475</v>
      </c>
      <c r="G92" s="10">
        <v>14621</v>
      </c>
      <c r="H92" s="10">
        <v>13649</v>
      </c>
      <c r="I92" s="10">
        <v>13362</v>
      </c>
      <c r="J92" s="10">
        <v>12437</v>
      </c>
      <c r="K92" s="10">
        <v>10390</v>
      </c>
      <c r="L92" s="10">
        <v>9890</v>
      </c>
      <c r="M92" s="10">
        <v>10642</v>
      </c>
      <c r="N92" s="10">
        <v>10475</v>
      </c>
      <c r="O92" s="10"/>
    </row>
    <row r="93" spans="1:15" ht="15" x14ac:dyDescent="0.2">
      <c r="A93" s="244"/>
      <c r="B93" s="35" t="s">
        <v>77</v>
      </c>
      <c r="C93" s="24" t="s">
        <v>47</v>
      </c>
      <c r="D93" s="10">
        <v>15214</v>
      </c>
      <c r="E93" s="10">
        <v>15513</v>
      </c>
      <c r="F93" s="10">
        <v>15102</v>
      </c>
      <c r="G93" s="10">
        <v>14473</v>
      </c>
      <c r="H93" s="10">
        <v>14622</v>
      </c>
      <c r="I93" s="10">
        <v>13646</v>
      </c>
      <c r="J93" s="10">
        <v>13343</v>
      </c>
      <c r="K93" s="10">
        <v>10375</v>
      </c>
      <c r="L93" s="10">
        <v>10385</v>
      </c>
      <c r="M93" s="10">
        <v>9886</v>
      </c>
      <c r="N93" s="10">
        <v>10638</v>
      </c>
      <c r="O93" s="10"/>
    </row>
    <row r="94" spans="1:15" ht="15.75" x14ac:dyDescent="0.25">
      <c r="A94" s="244"/>
      <c r="B94" s="429" t="s">
        <v>78</v>
      </c>
      <c r="C94" s="427" t="s">
        <v>47</v>
      </c>
      <c r="D94" s="428">
        <v>102026</v>
      </c>
      <c r="E94" s="428">
        <v>99220</v>
      </c>
      <c r="F94" s="428">
        <v>96050</v>
      </c>
      <c r="G94" s="428">
        <v>92514</v>
      </c>
      <c r="H94" s="428">
        <v>90365</v>
      </c>
      <c r="I94" s="428">
        <v>87428</v>
      </c>
      <c r="J94" s="428">
        <v>84717</v>
      </c>
      <c r="K94" s="428">
        <v>72554</v>
      </c>
      <c r="L94" s="428">
        <v>72163</v>
      </c>
      <c r="M94" s="10">
        <v>71559</v>
      </c>
      <c r="N94" s="10">
        <v>71550</v>
      </c>
      <c r="O94" s="10"/>
    </row>
    <row r="95" spans="1:15" ht="15.75" x14ac:dyDescent="0.2">
      <c r="A95" s="249"/>
      <c r="B95" s="150"/>
      <c r="C95" s="16"/>
      <c r="D95" s="151"/>
      <c r="E95" s="151"/>
      <c r="F95" s="151"/>
      <c r="G95" s="151"/>
      <c r="H95" s="151"/>
      <c r="I95" s="151"/>
      <c r="J95" s="151"/>
      <c r="K95" s="151"/>
      <c r="L95" s="151"/>
      <c r="M95" s="151"/>
      <c r="N95" s="151"/>
      <c r="O95" s="151"/>
    </row>
  </sheetData>
  <phoneticPr fontId="78"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1:C79"/>
  <sheetViews>
    <sheetView showGridLines="0" topLeftCell="B1" zoomScale="85" zoomScaleNormal="85" workbookViewId="0">
      <pane ySplit="10" topLeftCell="A11" activePane="bottomLeft" state="frozen"/>
      <selection activeCell="B1" sqref="B1"/>
      <selection pane="bottomLeft" activeCell="B11" sqref="B11"/>
    </sheetView>
  </sheetViews>
  <sheetFormatPr defaultColWidth="9.140625" defaultRowHeight="15" x14ac:dyDescent="0.2"/>
  <cols>
    <col min="1" max="1" width="0" style="47" hidden="1" customWidth="1"/>
    <col min="2" max="2" width="9.140625" style="47"/>
    <col min="3" max="3" width="120.5703125" style="47" customWidth="1"/>
    <col min="4" max="4" width="6.28515625" style="47" customWidth="1"/>
    <col min="5" max="16384" width="9.140625" style="47"/>
  </cols>
  <sheetData>
    <row r="1" spans="3:3" ht="18" x14ac:dyDescent="0.2">
      <c r="C1" s="54" t="s">
        <v>0</v>
      </c>
    </row>
    <row r="2" spans="3:3" ht="18" x14ac:dyDescent="0.2">
      <c r="C2" s="54" t="s">
        <v>81</v>
      </c>
    </row>
    <row r="3" spans="3:3" ht="15.75" x14ac:dyDescent="0.25">
      <c r="C3" s="1"/>
    </row>
    <row r="4" spans="3:3" ht="18" x14ac:dyDescent="0.2">
      <c r="C4" s="54" t="s">
        <v>2</v>
      </c>
    </row>
    <row r="7" spans="3:3" ht="24.95" customHeight="1" x14ac:dyDescent="0.3">
      <c r="C7" s="181" t="s">
        <v>82</v>
      </c>
    </row>
    <row r="8" spans="3:3" ht="20.25" x14ac:dyDescent="0.3">
      <c r="C8" s="181"/>
    </row>
    <row r="10" spans="3:3" ht="18" x14ac:dyDescent="0.25">
      <c r="C10" s="182" t="s">
        <v>83</v>
      </c>
    </row>
    <row r="11" spans="3:3" ht="15.75" x14ac:dyDescent="0.2">
      <c r="C11" s="216" t="s">
        <v>84</v>
      </c>
    </row>
    <row r="12" spans="3:3" ht="15.75" x14ac:dyDescent="0.2">
      <c r="C12" s="217" t="s">
        <v>85</v>
      </c>
    </row>
    <row r="13" spans="3:3" x14ac:dyDescent="0.2">
      <c r="C13" s="48" t="s">
        <v>86</v>
      </c>
    </row>
    <row r="14" spans="3:3" x14ac:dyDescent="0.2">
      <c r="C14" s="48" t="s">
        <v>87</v>
      </c>
    </row>
    <row r="15" spans="3:3" x14ac:dyDescent="0.2">
      <c r="C15" s="48" t="s">
        <v>88</v>
      </c>
    </row>
    <row r="16" spans="3:3" x14ac:dyDescent="0.2">
      <c r="C16" s="48" t="s">
        <v>89</v>
      </c>
    </row>
    <row r="17" spans="3:3" x14ac:dyDescent="0.2">
      <c r="C17" s="48" t="s">
        <v>90</v>
      </c>
    </row>
    <row r="18" spans="3:3" x14ac:dyDescent="0.2">
      <c r="C18" s="48" t="s">
        <v>91</v>
      </c>
    </row>
    <row r="19" spans="3:3" x14ac:dyDescent="0.2">
      <c r="C19" s="48" t="s">
        <v>92</v>
      </c>
    </row>
    <row r="20" spans="3:3" x14ac:dyDescent="0.2">
      <c r="C20" s="48" t="s">
        <v>93</v>
      </c>
    </row>
    <row r="21" spans="3:3" ht="15.75" x14ac:dyDescent="0.2">
      <c r="C21" s="217" t="s">
        <v>94</v>
      </c>
    </row>
    <row r="22" spans="3:3" x14ac:dyDescent="0.2">
      <c r="C22" s="48" t="s">
        <v>95</v>
      </c>
    </row>
    <row r="23" spans="3:3" x14ac:dyDescent="0.2">
      <c r="C23" s="48" t="s">
        <v>96</v>
      </c>
    </row>
    <row r="24" spans="3:3" x14ac:dyDescent="0.2">
      <c r="C24" s="48" t="s">
        <v>97</v>
      </c>
    </row>
    <row r="25" spans="3:3" x14ac:dyDescent="0.2">
      <c r="C25" s="48" t="s">
        <v>98</v>
      </c>
    </row>
    <row r="26" spans="3:3" x14ac:dyDescent="0.2">
      <c r="C26" s="48" t="s">
        <v>99</v>
      </c>
    </row>
    <row r="27" spans="3:3" x14ac:dyDescent="0.2">
      <c r="C27" s="48" t="s">
        <v>100</v>
      </c>
    </row>
    <row r="28" spans="3:3" x14ac:dyDescent="0.2">
      <c r="C28" s="48" t="s">
        <v>101</v>
      </c>
    </row>
    <row r="29" spans="3:3" x14ac:dyDescent="0.2">
      <c r="C29" s="48" t="s">
        <v>102</v>
      </c>
    </row>
    <row r="30" spans="3:3" x14ac:dyDescent="0.2">
      <c r="C30" s="48" t="s">
        <v>103</v>
      </c>
    </row>
    <row r="31" spans="3:3" x14ac:dyDescent="0.2">
      <c r="C31" s="48" t="s">
        <v>104</v>
      </c>
    </row>
    <row r="32" spans="3:3" x14ac:dyDescent="0.2">
      <c r="C32" s="48" t="s">
        <v>105</v>
      </c>
    </row>
    <row r="33" spans="3:3" x14ac:dyDescent="0.2">
      <c r="C33" s="48" t="s">
        <v>106</v>
      </c>
    </row>
    <row r="34" spans="3:3" x14ac:dyDescent="0.2">
      <c r="C34" s="48" t="s">
        <v>107</v>
      </c>
    </row>
    <row r="35" spans="3:3" x14ac:dyDescent="0.2">
      <c r="C35" s="48" t="s">
        <v>108</v>
      </c>
    </row>
    <row r="36" spans="3:3" x14ac:dyDescent="0.2">
      <c r="C36" s="48" t="s">
        <v>109</v>
      </c>
    </row>
    <row r="37" spans="3:3" x14ac:dyDescent="0.2">
      <c r="C37" s="48" t="s">
        <v>110</v>
      </c>
    </row>
    <row r="38" spans="3:3" x14ac:dyDescent="0.2">
      <c r="C38" s="48" t="s">
        <v>111</v>
      </c>
    </row>
    <row r="39" spans="3:3" ht="15.75" x14ac:dyDescent="0.2">
      <c r="C39" s="217" t="s">
        <v>112</v>
      </c>
    </row>
    <row r="40" spans="3:3" x14ac:dyDescent="0.2">
      <c r="C40" s="48" t="s">
        <v>113</v>
      </c>
    </row>
    <row r="41" spans="3:3" x14ac:dyDescent="0.2">
      <c r="C41" s="48" t="s">
        <v>114</v>
      </c>
    </row>
    <row r="42" spans="3:3" x14ac:dyDescent="0.2">
      <c r="C42" s="48" t="s">
        <v>115</v>
      </c>
    </row>
    <row r="43" spans="3:3" x14ac:dyDescent="0.2">
      <c r="C43" s="48" t="s">
        <v>116</v>
      </c>
    </row>
    <row r="44" spans="3:3" x14ac:dyDescent="0.2">
      <c r="C44" s="48" t="s">
        <v>117</v>
      </c>
    </row>
    <row r="45" spans="3:3" x14ac:dyDescent="0.2">
      <c r="C45" s="48" t="s">
        <v>118</v>
      </c>
    </row>
    <row r="46" spans="3:3" ht="15.75" x14ac:dyDescent="0.2">
      <c r="C46" s="216" t="s">
        <v>119</v>
      </c>
    </row>
    <row r="47" spans="3:3" ht="15.75" x14ac:dyDescent="0.2">
      <c r="C47" s="217" t="s">
        <v>120</v>
      </c>
    </row>
    <row r="48" spans="3:3" x14ac:dyDescent="0.2">
      <c r="C48" s="48" t="s">
        <v>121</v>
      </c>
    </row>
    <row r="49" spans="3:3" x14ac:dyDescent="0.2">
      <c r="C49" s="48" t="s">
        <v>122</v>
      </c>
    </row>
    <row r="50" spans="3:3" ht="15.75" x14ac:dyDescent="0.2">
      <c r="C50" s="217" t="s">
        <v>123</v>
      </c>
    </row>
    <row r="51" spans="3:3" x14ac:dyDescent="0.2">
      <c r="C51" s="48" t="s">
        <v>124</v>
      </c>
    </row>
    <row r="52" spans="3:3" x14ac:dyDescent="0.2">
      <c r="C52" s="48" t="s">
        <v>125</v>
      </c>
    </row>
    <row r="53" spans="3:3" x14ac:dyDescent="0.2">
      <c r="C53" s="48" t="s">
        <v>126</v>
      </c>
    </row>
    <row r="54" spans="3:3" x14ac:dyDescent="0.2">
      <c r="C54" s="48" t="s">
        <v>127</v>
      </c>
    </row>
    <row r="55" spans="3:3" x14ac:dyDescent="0.2">
      <c r="C55" s="48" t="s">
        <v>128</v>
      </c>
    </row>
    <row r="56" spans="3:3" x14ac:dyDescent="0.2">
      <c r="C56" s="48" t="s">
        <v>129</v>
      </c>
    </row>
    <row r="57" spans="3:3" x14ac:dyDescent="0.2">
      <c r="C57" s="48" t="s">
        <v>130</v>
      </c>
    </row>
    <row r="58" spans="3:3" x14ac:dyDescent="0.2">
      <c r="C58" s="48" t="s">
        <v>131</v>
      </c>
    </row>
    <row r="59" spans="3:3" ht="15.75" x14ac:dyDescent="0.2">
      <c r="C59" s="216" t="s">
        <v>132</v>
      </c>
    </row>
    <row r="60" spans="3:3" x14ac:dyDescent="0.2">
      <c r="C60" s="48" t="s">
        <v>133</v>
      </c>
    </row>
    <row r="61" spans="3:3" x14ac:dyDescent="0.2">
      <c r="C61" s="48" t="s">
        <v>134</v>
      </c>
    </row>
    <row r="62" spans="3:3" x14ac:dyDescent="0.2">
      <c r="C62" s="48" t="s">
        <v>135</v>
      </c>
    </row>
    <row r="63" spans="3:3" ht="15.75" x14ac:dyDescent="0.2">
      <c r="C63" s="405" t="s">
        <v>136</v>
      </c>
    </row>
    <row r="64" spans="3:3" ht="15.75" x14ac:dyDescent="0.2">
      <c r="C64" s="406" t="s">
        <v>137</v>
      </c>
    </row>
    <row r="65" spans="3:3" ht="15.75" x14ac:dyDescent="0.2">
      <c r="C65" s="217" t="s">
        <v>138</v>
      </c>
    </row>
    <row r="66" spans="3:3" ht="30" x14ac:dyDescent="0.2">
      <c r="C66" s="48" t="s">
        <v>139</v>
      </c>
    </row>
    <row r="67" spans="3:3" ht="15.75" x14ac:dyDescent="0.2">
      <c r="C67" s="405" t="s">
        <v>140</v>
      </c>
    </row>
    <row r="68" spans="3:3" ht="15.75" x14ac:dyDescent="0.2">
      <c r="C68" s="216" t="s">
        <v>141</v>
      </c>
    </row>
    <row r="69" spans="3:3" ht="15.75" x14ac:dyDescent="0.2">
      <c r="C69" s="217" t="s">
        <v>142</v>
      </c>
    </row>
    <row r="70" spans="3:3" x14ac:dyDescent="0.2">
      <c r="C70" s="48" t="s">
        <v>143</v>
      </c>
    </row>
    <row r="71" spans="3:3" x14ac:dyDescent="0.2">
      <c r="C71" s="48" t="s">
        <v>144</v>
      </c>
    </row>
    <row r="72" spans="3:3" x14ac:dyDescent="0.2">
      <c r="C72" s="48" t="s">
        <v>145</v>
      </c>
    </row>
    <row r="73" spans="3:3" x14ac:dyDescent="0.2">
      <c r="C73" s="48" t="s">
        <v>146</v>
      </c>
    </row>
    <row r="74" spans="3:3" ht="15.75" x14ac:dyDescent="0.2">
      <c r="C74" s="217" t="s">
        <v>147</v>
      </c>
    </row>
    <row r="75" spans="3:3" x14ac:dyDescent="0.2">
      <c r="C75" s="48" t="s">
        <v>148</v>
      </c>
    </row>
    <row r="76" spans="3:3" x14ac:dyDescent="0.2">
      <c r="C76" s="48" t="s">
        <v>149</v>
      </c>
    </row>
    <row r="77" spans="3:3" x14ac:dyDescent="0.2">
      <c r="C77" s="48" t="s">
        <v>150</v>
      </c>
    </row>
    <row r="78" spans="3:3" ht="15.75" x14ac:dyDescent="0.2">
      <c r="C78" s="217" t="s">
        <v>151</v>
      </c>
    </row>
    <row r="79" spans="3:3" x14ac:dyDescent="0.2">
      <c r="C79" s="218" t="s">
        <v>152</v>
      </c>
    </row>
  </sheetData>
  <sheetProtection sheet="1" objects="1" scenarios="1"/>
  <hyperlinks>
    <hyperlink ref="C11" location="Template!C21" display="Domain 1: Family environment" xr:uid="{00000000-0004-0000-0300-000000000000}"/>
    <hyperlink ref="C12" location="Template!C22" display="Sub-Domani 1.1: Formal Residential Care" xr:uid="{00000000-0004-0000-0300-000001000000}"/>
    <hyperlink ref="C13" location="Template!C23" display="Total number of children aged 0-17 in formal residential care, at the end of the year" xr:uid="{00000000-0004-0000-0300-000002000000}"/>
    <hyperlink ref="C14" location="Template!C47" display="Total number of children with disabilities aged 0-17 in formal residential care, at the end of the year" xr:uid="{00000000-0004-0000-0300-000003000000}"/>
    <hyperlink ref="C15" location="Template!A70" display="Total number of young people aged 18-24 in formal residential care, at the end of the year" xr:uid="{00000000-0004-0000-0300-000004000000}"/>
    <hyperlink ref="C16" location="Template!C77" display="Total number of children aged 0-17 who entered formal residential care, during the year" xr:uid="{00000000-0004-0000-0300-000005000000}"/>
    <hyperlink ref="C17" location="Template!C102" display="Total number of children with disabilities aged 0-17 who entered formal residential care, during the year" xr:uid="{00000000-0004-0000-0300-000006000000}"/>
    <hyperlink ref="C18" location="Template!C127" display="Total number of children aged 0-17 who left formal residential care, during the year" xr:uid="{00000000-0004-0000-0300-000007000000}"/>
    <hyperlink ref="C19" location="Template!C161" display="Total number of children with disabilities aged 0-17 who left formal residential care, during the year" xr:uid="{00000000-0004-0000-0300-000008000000}"/>
    <hyperlink ref="C20" location="Template!C185" display="Total number of young people aged 18-24 who left formal residential care, during the year" xr:uid="{00000000-0004-0000-0300-000009000000}"/>
    <hyperlink ref="C21" location="Template!C191" display="Sub-Domani 1.2: Formal Family-Based Care" xr:uid="{00000000-0004-0000-0300-00000A000000}"/>
    <hyperlink ref="C25" location="Template!C246" display="Total number of children aged 0-17 in formal foster care, at the end of the year" xr:uid="{00000000-0004-0000-0300-00000B000000}"/>
    <hyperlink ref="C26" location="Template!C271" display="Total number of children aged 0-17 in formal kinship care, at the end of the year" xr:uid="{00000000-0004-0000-0300-00000C000000}"/>
    <hyperlink ref="C27" location="Template!C296" display="Total number of children aged 0-17 in other forms of formal family-based care, at the end of the year" xr:uid="{00000000-0004-0000-0300-00000D000000}"/>
    <hyperlink ref="C23" location="Template!C217" display="Total number of children with disabilities aged 0-17 in all formal family-based care at end of the year" xr:uid="{00000000-0004-0000-0300-00000E000000}"/>
    <hyperlink ref="C24" location="Template!C240" display="Total number of young people aged 18-24 in all formal family-based care, at the end of the year" xr:uid="{00000000-0004-0000-0300-00000F000000}"/>
    <hyperlink ref="C28" location="Template!C323" display="Total number of children aged 0-17 who entered all formal family-based care during the year " xr:uid="{00000000-0004-0000-0300-000010000000}"/>
    <hyperlink ref="C29" location="Template!C349" display="Total number of children with disabilities aged 0-17 who entered all formal family-based care during the year " xr:uid="{00000000-0004-0000-0300-000011000000}"/>
    <hyperlink ref="C30" location="Template!C373" display="Total number of children aged 0-17 who entered formal foster care, during the year" xr:uid="{00000000-0004-0000-0300-000012000000}"/>
    <hyperlink ref="C31" location="Template!C399" display="Total number of children aged 0-17 who entered formal kinship care, during the year" xr:uid="{00000000-0004-0000-0300-000013000000}"/>
    <hyperlink ref="C32" location="Template!C425" display="Total number of children aged 0-17 who entered other forms of formal family-based care, during the year" xr:uid="{00000000-0004-0000-0300-000014000000}"/>
    <hyperlink ref="C33" location="Template!C453" display="Total number of children aged 0-17 who left all formal family-based care, during the year" xr:uid="{00000000-0004-0000-0300-000015000000}"/>
    <hyperlink ref="C34" location="Template!C488" display="Total number of children with disabilities aged 0-17 who left all formal family-based care, during the year" xr:uid="{00000000-0004-0000-0300-000016000000}"/>
    <hyperlink ref="C35" location="Template!C512" display="Total number of young people aged 18-24 who left all formal family-based care, during the year" xr:uid="{00000000-0004-0000-0300-000017000000}"/>
    <hyperlink ref="C36" location="Template!C520" display="Total number of children aged 0-17 who left formal foster care, during the year" xr:uid="{00000000-0004-0000-0300-000018000000}"/>
    <hyperlink ref="C37" location="Template!C556" display="Total number of children aged 0-17 who left formal kinship care, during the year" xr:uid="{00000000-0004-0000-0300-000019000000}"/>
    <hyperlink ref="C38" location="Template!C592" display="Total number of children who left other forms of formal family-based care, during the year" xr:uid="{00000000-0004-0000-0300-00001A000000}"/>
    <hyperlink ref="C39" location="Template!C626" display="Sub-domain 1.3: Adoption of children" xr:uid="{00000000-0004-0000-0300-00001B000000}"/>
    <hyperlink ref="C42" location="Template!C674" display="Total number of children aged 0-17 formally adopted - Domestic -, during the year" xr:uid="{00000000-0004-0000-0300-00001C000000}"/>
    <hyperlink ref="C43" location="Template!C698" display="Total number of children aged 0-17 formally adopted - Intercountry -, during the year" xr:uid="{00000000-0004-0000-0300-00001D000000}"/>
    <hyperlink ref="C44" location="Template!C721" display="Total number of children with disabilities aged 0-17 formally adopted - Domestic -, during the year" xr:uid="{00000000-0004-0000-0300-00001E000000}"/>
    <hyperlink ref="C45" location="Template!C745" display="Total number of children with disabilities aged 0-17 formally adopted - Intercountry -, during the year" xr:uid="{00000000-0004-0000-0300-00001F000000}"/>
    <hyperlink ref="C46" location="Template!C768" display="Domain 2: Access to justice for children" xr:uid="{00000000-0004-0000-0300-000020000000}"/>
    <hyperlink ref="C47" location="Template!C769" display="Sub-Domain 2.1: Child victims and witnesses of child" xr:uid="{00000000-0004-0000-0300-000021000000}"/>
    <hyperlink ref="C48" location="Template!C770" display="Total number of child victims of crime aged 0-17 registered by the police, during the year" xr:uid="{00000000-0004-0000-0300-000022000000}"/>
    <hyperlink ref="C49" location="Template!C793" display="Total number of child witnesses of crime aged 0-17 registered by the police, during the year" xr:uid="{00000000-0004-0000-0300-000023000000}"/>
    <hyperlink ref="C50" location="Template!C816" display="Sub-Domain 2.2: Diversion, sentencing and detention of children" xr:uid="{00000000-0004-0000-0300-000024000000}"/>
    <hyperlink ref="C52" location="Template!C840" display="Total number of children in pre-sentence detention, at the end of the year" xr:uid="{00000000-0004-0000-0300-000025000000}"/>
    <hyperlink ref="C53" location="Template!C863" display="Total number of children in post-sentence detention, at the end of the year" xr:uid="{00000000-0004-0000-0300-000026000000}"/>
    <hyperlink ref="C55" location="Template!C911" display="Total number of children detained in pre-sentence detention, during the year" xr:uid="{00000000-0004-0000-0300-000027000000}"/>
    <hyperlink ref="C56" location="Template!C935" display="Total number of children detained in post-sentence detention, during the year" xr:uid="{00000000-0004-0000-0300-000028000000}"/>
    <hyperlink ref="C57" location="Template!C959" display="Total number of children sentenced to custodial sentences, during the year" xr:uid="{00000000-0004-0000-0300-000029000000}"/>
    <hyperlink ref="C58" location="Template!C982" display="Total number of children sentenced to alternative measures, during the year" xr:uid="{00000000-0004-0000-0300-00002A000000}"/>
    <hyperlink ref="C65" location="Template!C1005" display="Sub-Domain 2.3: Access to independent human rights mechanisms" xr:uid="{00000000-0004-0000-0300-00002B000000}"/>
    <hyperlink ref="C66" location="Template!C1006" display="Total number of children aged 0-17 who brought or on whose behalf a complaint was brought by an adult to independent human rights mechanisms, during the year" xr:uid="{00000000-0004-0000-0300-00002C000000}"/>
    <hyperlink ref="C59" location="Template!C1031" display="Domain 3: Violence against children" xr:uid="{00000000-0004-0000-0300-00002D000000}"/>
    <hyperlink ref="C60" location="Template!C1032" display="Total number of child victims of violence aged 0-17 registered by child/social welfare authorities, during the year" xr:uid="{00000000-0004-0000-0300-00002E000000}"/>
    <hyperlink ref="C61" location="Template!C1057" display="Total number of child victims of violence aged 0-17 registered by healthcare authorities, during the year" xr:uid="{00000000-0004-0000-0300-00002F000000}"/>
    <hyperlink ref="C62" location="Template!C1082" display="Total number of child victims of violence aged 0-17 registered by education authorities, during the year" xr:uid="{00000000-0004-0000-0300-000030000000}"/>
    <hyperlink ref="C68" location="Template!C1107" display="Domain 4: Children with disabilities" xr:uid="{00000000-0004-0000-0300-000031000000}"/>
    <hyperlink ref="C78" location="Template!C1150" display="Sub-Domain 4.3: Children with disabilities: Education" xr:uid="{00000000-0004-0000-0300-000032000000}"/>
    <hyperlink ref="C79" location="Template!C1151" display="Number of children with disabilities in education" xr:uid="{00000000-0004-0000-0300-000033000000}"/>
    <hyperlink ref="C74" location="Template!C1135" display="Sub-Domain 4.2: Children with disabilities: Social Protection" xr:uid="{00000000-0004-0000-0300-000034000000}"/>
    <hyperlink ref="C75" location="Template!C1136" display="Number of persons with disabilities receiving disability cash benefits, at the end of the year" xr:uid="{00000000-0004-0000-0300-000035000000}"/>
    <hyperlink ref="C69" location="Template!C1108" display="Sub-Domain 4.1: Children with disabilities: Health" xr:uid="{00000000-0004-0000-0300-000036000000}"/>
    <hyperlink ref="C70" location="Template!C1109" display="Total number of registered as persons with disabilities, at the end of the year" xr:uid="{00000000-0004-0000-0300-000037000000}"/>
    <hyperlink ref="C71" location="Template!C1113" display="Total number of registered as children (aged 0-17) with disabilities, at the end of the year" xr:uid="{00000000-0004-0000-0300-000038000000}"/>
    <hyperlink ref="C72" location="Template!C1122" display="Total number of newly registered as persons with disabilities, during the year" xr:uid="{00000000-0004-0000-0300-000039000000}"/>
    <hyperlink ref="C73" location="Template!C1126" display="Total number of newly registered as children (aged 0-17) with disabilities, during the year" xr:uid="{00000000-0004-0000-0300-00003A000000}"/>
    <hyperlink ref="C77" location="Template!C1149" display="Expenditure on cash benefits provided directly to children with disabilities" xr:uid="{00000000-0004-0000-0300-00003B000000}"/>
    <hyperlink ref="C76" location="Template!C1140" display="Number of children aged 0-17 receiving disability cash benefits, at the end of the year" xr:uid="{00000000-0004-0000-0300-00003C000000}"/>
    <hyperlink ref="C22" location="Template!C192" display="Total number of children aged 0-17 in all formal family-based care, at the end of the year" xr:uid="{00000000-0004-0000-0300-00003D000000}"/>
    <hyperlink ref="C40" location="Template!C627" display="Total number of children aged 0-17 formally adopted, during the year" xr:uid="{00000000-0004-0000-0300-00003E000000}"/>
    <hyperlink ref="C41" location="Template!C651" display="Total number of children with disabilities aged 0-17 formally adopted, during the year" xr:uid="{00000000-0004-0000-0300-00003F000000}"/>
    <hyperlink ref="C51" location="Template!C817" display="Total number of children in detention, at the end of the year" xr:uid="{00000000-0004-0000-0300-000040000000}"/>
    <hyperlink ref="C54" location="Template!C887" display="Total number of children detained, during the year" xr:uid="{00000000-0004-0000-0300-000041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2">
    <pageSetUpPr autoPageBreaks="0"/>
  </sheetPr>
  <dimension ref="A2:BN1166"/>
  <sheetViews>
    <sheetView showGridLines="0" tabSelected="1" topLeftCell="B16" zoomScale="80" zoomScaleNormal="80" zoomScaleSheetLayoutView="68" workbookViewId="0">
      <pane xSplit="3" topLeftCell="R1" activePane="topRight" state="frozen"/>
      <selection activeCell="B8" sqref="B8"/>
      <selection pane="topRight" activeCell="AA18" sqref="AA18"/>
    </sheetView>
  </sheetViews>
  <sheetFormatPr defaultColWidth="9.140625" defaultRowHeight="14.25" x14ac:dyDescent="0.2"/>
  <cols>
    <col min="1" max="1" width="10.7109375" style="6" hidden="1" customWidth="1"/>
    <col min="2" max="2" width="5" style="6" customWidth="1"/>
    <col min="3" max="3" width="56.7109375" style="6" customWidth="1"/>
    <col min="4" max="4" width="13.5703125" style="16" bestFit="1" customWidth="1"/>
    <col min="5" max="5" width="14.42578125" style="6" customWidth="1"/>
    <col min="6" max="6" width="3.7109375" style="6" customWidth="1"/>
    <col min="7" max="7" width="17.5703125" style="6" customWidth="1"/>
    <col min="8" max="8" width="3.7109375" style="6" customWidth="1"/>
    <col min="9" max="9" width="14.28515625" style="6" customWidth="1"/>
    <col min="10" max="10" width="3.7109375" style="6" customWidth="1"/>
    <col min="11" max="11" width="15.7109375" style="6" customWidth="1"/>
    <col min="12" max="12" width="3.7109375" style="6" customWidth="1"/>
    <col min="13" max="13" width="13.7109375" style="6" customWidth="1"/>
    <col min="14" max="14" width="3.7109375" style="6" customWidth="1"/>
    <col min="15" max="15" width="14.42578125" style="6" customWidth="1"/>
    <col min="16" max="16" width="3.7109375" style="6" customWidth="1"/>
    <col min="17" max="17" width="14" style="6" customWidth="1"/>
    <col min="18" max="18" width="3.7109375" style="6" customWidth="1"/>
    <col min="19" max="19" width="14.140625" style="6" bestFit="1" customWidth="1"/>
    <col min="20" max="20" width="3.7109375" style="6" customWidth="1"/>
    <col min="21" max="21" width="14.28515625" style="6" customWidth="1"/>
    <col min="22" max="22" width="3.7109375" style="6" customWidth="1"/>
    <col min="23" max="23" width="14.140625" style="6" bestFit="1" customWidth="1"/>
    <col min="24" max="24" width="3.7109375" style="6" customWidth="1"/>
    <col min="25" max="25" width="11" style="6" hidden="1" customWidth="1"/>
    <col min="26" max="26" width="3.7109375" style="6" hidden="1" customWidth="1"/>
    <col min="27" max="27" width="101" style="6" customWidth="1"/>
    <col min="28" max="28" width="1.28515625" style="6" customWidth="1"/>
    <col min="29" max="29" width="4.140625" style="6" customWidth="1"/>
    <col min="30" max="30" width="45.42578125" style="6" customWidth="1"/>
    <col min="31" max="31" width="3.7109375" style="6" customWidth="1"/>
    <col min="32" max="32" width="89.5703125" style="191" hidden="1" customWidth="1"/>
    <col min="33" max="33" width="3.7109375" style="6" hidden="1" customWidth="1"/>
    <col min="34" max="34" width="76.85546875" style="191" hidden="1" customWidth="1"/>
    <col min="35" max="35" width="44" style="234" hidden="1" customWidth="1"/>
    <col min="36" max="36" width="44.140625" style="234" hidden="1" customWidth="1"/>
    <col min="37" max="37" width="44" style="234" hidden="1" customWidth="1"/>
    <col min="38" max="38" width="44.140625" style="410" hidden="1" customWidth="1"/>
    <col min="39" max="39" width="44" style="234" hidden="1" customWidth="1"/>
    <col min="40" max="40" width="44.140625" style="410" hidden="1" customWidth="1"/>
    <col min="41" max="16384" width="9.140625" style="6"/>
  </cols>
  <sheetData>
    <row r="2" spans="3:40" s="47" customFormat="1" ht="20.25" x14ac:dyDescent="0.2">
      <c r="C2" s="54" t="s">
        <v>0</v>
      </c>
      <c r="D2" s="16"/>
      <c r="E2" s="472" t="s">
        <v>153</v>
      </c>
      <c r="F2" s="473"/>
      <c r="G2" s="473"/>
      <c r="H2" s="473"/>
      <c r="I2" s="473"/>
      <c r="J2" s="473"/>
      <c r="K2" s="473"/>
      <c r="L2" s="473"/>
      <c r="M2" s="473"/>
      <c r="N2" s="473"/>
      <c r="O2" s="473"/>
      <c r="P2" s="473"/>
      <c r="Q2" s="473"/>
      <c r="R2" s="473"/>
      <c r="S2" s="473"/>
      <c r="T2" s="473"/>
      <c r="U2" s="473"/>
      <c r="V2" s="473"/>
      <c r="W2" s="473"/>
      <c r="X2" s="473"/>
      <c r="Y2" s="473"/>
      <c r="Z2" s="473"/>
      <c r="AA2" s="474"/>
      <c r="AF2" s="84"/>
      <c r="AH2" s="84"/>
      <c r="AI2" s="153"/>
      <c r="AJ2" s="153"/>
      <c r="AK2" s="153"/>
      <c r="AL2" s="411"/>
      <c r="AM2" s="153"/>
      <c r="AN2" s="411"/>
    </row>
    <row r="3" spans="3:40" s="47" customFormat="1" ht="18" x14ac:dyDescent="0.2">
      <c r="C3" s="172" t="s">
        <v>1</v>
      </c>
      <c r="D3" s="17"/>
      <c r="E3" s="132" t="s">
        <v>154</v>
      </c>
      <c r="F3"/>
      <c r="G3"/>
      <c r="H3"/>
      <c r="I3"/>
      <c r="J3"/>
      <c r="K3"/>
      <c r="L3"/>
      <c r="M3"/>
      <c r="N3"/>
      <c r="O3"/>
      <c r="P3"/>
      <c r="Q3"/>
      <c r="R3"/>
      <c r="S3"/>
      <c r="T3"/>
      <c r="U3"/>
      <c r="V3"/>
      <c r="W3"/>
      <c r="X3"/>
      <c r="Y3"/>
      <c r="Z3"/>
      <c r="AA3" s="250"/>
      <c r="AC3" s="475"/>
      <c r="AD3" s="475"/>
      <c r="AF3" s="84"/>
      <c r="AH3" s="84"/>
      <c r="AI3" s="153"/>
      <c r="AJ3" s="153"/>
      <c r="AK3" s="153"/>
      <c r="AL3" s="411"/>
      <c r="AM3" s="153"/>
      <c r="AN3" s="411"/>
    </row>
    <row r="4" spans="3:40" s="47" customFormat="1" ht="16.5" x14ac:dyDescent="0.2">
      <c r="D4" s="16"/>
      <c r="E4" s="132" t="s">
        <v>155</v>
      </c>
      <c r="F4" s="133"/>
      <c r="G4" s="134"/>
      <c r="H4" s="134"/>
      <c r="I4" s="134"/>
      <c r="J4" s="134"/>
      <c r="K4" s="134"/>
      <c r="L4" s="134"/>
      <c r="M4" s="134"/>
      <c r="N4" s="134"/>
      <c r="O4" s="134"/>
      <c r="P4" s="134"/>
      <c r="Q4" s="134"/>
      <c r="R4" s="134"/>
      <c r="S4" s="134"/>
      <c r="T4" s="134"/>
      <c r="U4" s="134"/>
      <c r="V4" s="134"/>
      <c r="W4" s="134"/>
      <c r="X4" s="134"/>
      <c r="Y4" s="134"/>
      <c r="Z4" s="134"/>
      <c r="AA4" s="250"/>
      <c r="AC4" s="37" t="s">
        <v>156</v>
      </c>
      <c r="AD4" s="38"/>
      <c r="AF4" s="84"/>
      <c r="AH4" s="84"/>
      <c r="AI4" s="153"/>
      <c r="AJ4" s="153"/>
      <c r="AK4" s="153"/>
      <c r="AL4" s="411"/>
      <c r="AM4" s="153"/>
      <c r="AN4" s="411"/>
    </row>
    <row r="5" spans="3:40" s="47" customFormat="1" ht="18" x14ac:dyDescent="0.2">
      <c r="C5" s="54" t="s">
        <v>157</v>
      </c>
      <c r="D5" s="16"/>
      <c r="E5" s="132" t="s">
        <v>158</v>
      </c>
      <c r="F5" s="133"/>
      <c r="G5" s="134"/>
      <c r="H5" s="134"/>
      <c r="I5" s="134"/>
      <c r="J5" s="134"/>
      <c r="K5" s="134"/>
      <c r="L5" s="134"/>
      <c r="M5" s="134"/>
      <c r="N5" s="134"/>
      <c r="O5" s="134"/>
      <c r="P5" s="134"/>
      <c r="Q5" s="134"/>
      <c r="R5" s="134"/>
      <c r="S5" s="134"/>
      <c r="T5" s="134"/>
      <c r="U5" s="134"/>
      <c r="V5" s="134"/>
      <c r="W5" s="134"/>
      <c r="X5" s="134"/>
      <c r="Y5" s="134"/>
      <c r="Z5" s="134"/>
      <c r="AA5" s="250"/>
      <c r="AC5" s="37" t="s">
        <v>159</v>
      </c>
      <c r="AD5" s="38" t="s">
        <v>160</v>
      </c>
      <c r="AF5" s="84"/>
      <c r="AH5" s="84"/>
      <c r="AI5" s="153"/>
      <c r="AJ5" s="153"/>
      <c r="AK5" s="153"/>
      <c r="AL5" s="411"/>
      <c r="AM5" s="153"/>
      <c r="AN5" s="411"/>
    </row>
    <row r="6" spans="3:40" s="47" customFormat="1" ht="16.5" x14ac:dyDescent="0.2">
      <c r="C6" s="3"/>
      <c r="E6" s="132" t="s">
        <v>161</v>
      </c>
      <c r="F6" s="133"/>
      <c r="G6" s="134"/>
      <c r="H6" s="134"/>
      <c r="I6" s="134"/>
      <c r="J6" s="134"/>
      <c r="K6" s="134"/>
      <c r="L6" s="134"/>
      <c r="M6" s="134"/>
      <c r="N6" s="134"/>
      <c r="O6" s="134"/>
      <c r="P6" s="134"/>
      <c r="Q6" s="134"/>
      <c r="R6" s="134"/>
      <c r="S6" s="134"/>
      <c r="T6" s="134"/>
      <c r="U6" s="134"/>
      <c r="V6" s="134"/>
      <c r="W6" s="134"/>
      <c r="X6" s="134"/>
      <c r="Y6" s="134"/>
      <c r="Z6" s="134"/>
      <c r="AA6" s="250"/>
      <c r="AC6" s="37" t="s">
        <v>162</v>
      </c>
      <c r="AD6" s="38" t="s">
        <v>163</v>
      </c>
      <c r="AF6" s="84"/>
      <c r="AH6" s="84"/>
      <c r="AI6" s="153"/>
      <c r="AJ6" s="153"/>
      <c r="AK6" s="153"/>
      <c r="AL6" s="411"/>
      <c r="AM6" s="153"/>
      <c r="AN6" s="411"/>
    </row>
    <row r="7" spans="3:40" s="53" customFormat="1" ht="20.25" x14ac:dyDescent="0.2">
      <c r="C7" s="4" t="s">
        <v>164</v>
      </c>
      <c r="D7" s="18"/>
      <c r="E7" s="132" t="s">
        <v>165</v>
      </c>
      <c r="F7" s="133"/>
      <c r="G7" s="134"/>
      <c r="H7" s="134"/>
      <c r="I7" s="134"/>
      <c r="J7" s="134"/>
      <c r="K7" s="134"/>
      <c r="L7" s="134"/>
      <c r="M7" s="134"/>
      <c r="N7" s="134"/>
      <c r="O7" s="134"/>
      <c r="P7" s="134"/>
      <c r="Q7" s="134"/>
      <c r="R7" s="134"/>
      <c r="S7" s="134"/>
      <c r="T7" s="134"/>
      <c r="U7" s="134"/>
      <c r="V7" s="134"/>
      <c r="W7" s="134"/>
      <c r="X7" s="134"/>
      <c r="Y7" s="134"/>
      <c r="Z7" s="134"/>
      <c r="AA7" s="251"/>
      <c r="AC7" s="37" t="s">
        <v>166</v>
      </c>
      <c r="AD7" s="38" t="s">
        <v>167</v>
      </c>
      <c r="AF7" s="84"/>
      <c r="AH7" s="84"/>
      <c r="AI7" s="252"/>
      <c r="AJ7" s="252"/>
      <c r="AK7" s="252"/>
      <c r="AL7" s="411"/>
      <c r="AM7" s="252"/>
      <c r="AN7" s="411"/>
    </row>
    <row r="8" spans="3:40" s="47" customFormat="1" ht="16.5" x14ac:dyDescent="0.2">
      <c r="D8" s="16"/>
      <c r="E8" s="132" t="s">
        <v>168</v>
      </c>
      <c r="F8" s="133"/>
      <c r="G8" s="134"/>
      <c r="H8" s="134"/>
      <c r="I8" s="134"/>
      <c r="J8" s="134"/>
      <c r="K8" s="134"/>
      <c r="L8" s="134"/>
      <c r="M8" s="134"/>
      <c r="N8" s="134"/>
      <c r="O8" s="134"/>
      <c r="P8" s="134"/>
      <c r="Q8" s="134"/>
      <c r="R8" s="134"/>
      <c r="S8" s="134"/>
      <c r="T8" s="134"/>
      <c r="U8" s="134"/>
      <c r="V8" s="134"/>
      <c r="W8" s="134"/>
      <c r="X8" s="134"/>
      <c r="Y8" s="134"/>
      <c r="Z8" s="134"/>
      <c r="AA8" s="250"/>
      <c r="AC8" s="37" t="s">
        <v>169</v>
      </c>
      <c r="AD8" s="38" t="s">
        <v>170</v>
      </c>
      <c r="AF8" s="84"/>
      <c r="AH8" s="84"/>
      <c r="AI8" s="153"/>
      <c r="AJ8" s="153"/>
      <c r="AK8" s="153"/>
      <c r="AL8" s="411"/>
      <c r="AM8" s="153"/>
      <c r="AN8" s="411"/>
    </row>
    <row r="9" spans="3:40" s="47" customFormat="1" ht="16.5" x14ac:dyDescent="0.2">
      <c r="D9" s="16"/>
      <c r="E9" s="132" t="s">
        <v>171</v>
      </c>
      <c r="F9" s="133"/>
      <c r="G9" s="134"/>
      <c r="H9" s="134"/>
      <c r="I9" s="134"/>
      <c r="J9" s="134"/>
      <c r="K9" s="134"/>
      <c r="L9" s="134"/>
      <c r="M9" s="134"/>
      <c r="N9" s="134"/>
      <c r="O9" s="134"/>
      <c r="P9" s="134"/>
      <c r="Q9" s="134"/>
      <c r="R9" s="134"/>
      <c r="S9" s="134"/>
      <c r="T9" s="134"/>
      <c r="U9" s="134"/>
      <c r="V9" s="134"/>
      <c r="W9" s="134"/>
      <c r="X9" s="134"/>
      <c r="Y9" s="134"/>
      <c r="Z9" s="134"/>
      <c r="AA9" s="250"/>
      <c r="AC9" s="37" t="s">
        <v>172</v>
      </c>
      <c r="AD9" s="39" t="s">
        <v>173</v>
      </c>
      <c r="AF9" s="84"/>
      <c r="AH9" s="84"/>
      <c r="AI9" s="153"/>
      <c r="AJ9" s="153"/>
      <c r="AK9" s="153"/>
      <c r="AL9" s="411"/>
      <c r="AM9" s="153"/>
      <c r="AN9" s="411"/>
    </row>
    <row r="10" spans="3:40" s="47" customFormat="1" ht="18" x14ac:dyDescent="0.2">
      <c r="C10" s="131" t="s">
        <v>174</v>
      </c>
      <c r="D10" s="130"/>
      <c r="E10" s="132" t="s">
        <v>175</v>
      </c>
      <c r="F10" s="133"/>
      <c r="G10" s="134"/>
      <c r="H10" s="134"/>
      <c r="I10" s="134"/>
      <c r="J10" s="134"/>
      <c r="K10" s="134"/>
      <c r="L10" s="134"/>
      <c r="M10" s="134"/>
      <c r="N10" s="134"/>
      <c r="O10" s="134"/>
      <c r="P10" s="134"/>
      <c r="Q10" s="134"/>
      <c r="R10" s="134"/>
      <c r="S10" s="134"/>
      <c r="T10" s="134"/>
      <c r="U10" s="134"/>
      <c r="V10" s="134"/>
      <c r="W10" s="134"/>
      <c r="X10" s="134"/>
      <c r="Y10" s="134"/>
      <c r="Z10" s="134"/>
      <c r="AA10" s="250"/>
      <c r="AC10" s="37"/>
      <c r="AD10" s="39" t="s">
        <v>176</v>
      </c>
      <c r="AF10" s="84"/>
      <c r="AH10" s="84"/>
      <c r="AI10" s="153"/>
      <c r="AJ10" s="153"/>
      <c r="AK10" s="153"/>
      <c r="AL10" s="411"/>
      <c r="AM10" s="153"/>
      <c r="AN10" s="411"/>
    </row>
    <row r="11" spans="3:40" s="47" customFormat="1" ht="16.5" x14ac:dyDescent="0.25">
      <c r="C11" s="12"/>
      <c r="D11" s="19"/>
      <c r="E11" s="132" t="s">
        <v>177</v>
      </c>
      <c r="F11" s="133"/>
      <c r="G11" s="134"/>
      <c r="H11" s="134"/>
      <c r="I11" s="134"/>
      <c r="J11" s="134"/>
      <c r="K11" s="134"/>
      <c r="L11" s="134"/>
      <c r="M11" s="134"/>
      <c r="N11" s="134"/>
      <c r="O11" s="134"/>
      <c r="P11" s="134"/>
      <c r="Q11" s="134"/>
      <c r="R11" s="134"/>
      <c r="S11" s="134"/>
      <c r="T11" s="134"/>
      <c r="U11" s="134"/>
      <c r="V11" s="134"/>
      <c r="W11" s="134"/>
      <c r="X11" s="134"/>
      <c r="Y11" s="134"/>
      <c r="Z11" s="134"/>
      <c r="AA11" s="250"/>
      <c r="AF11" s="84"/>
      <c r="AH11" s="84"/>
      <c r="AI11" s="153"/>
      <c r="AJ11" s="153"/>
      <c r="AK11" s="153"/>
      <c r="AL11" s="411"/>
      <c r="AM11" s="153"/>
      <c r="AN11" s="411"/>
    </row>
    <row r="12" spans="3:40" s="47" customFormat="1" ht="16.5" x14ac:dyDescent="0.25">
      <c r="C12" s="12"/>
      <c r="D12" s="19"/>
      <c r="E12" s="132" t="s">
        <v>178</v>
      </c>
      <c r="F12" s="133"/>
      <c r="G12" s="134"/>
      <c r="H12" s="134"/>
      <c r="I12" s="134"/>
      <c r="J12" s="134"/>
      <c r="K12" s="134"/>
      <c r="L12" s="134"/>
      <c r="M12" s="134"/>
      <c r="N12" s="134"/>
      <c r="O12" s="134"/>
      <c r="P12" s="134"/>
      <c r="Q12" s="134"/>
      <c r="R12" s="134"/>
      <c r="S12" s="134"/>
      <c r="T12" s="134"/>
      <c r="U12" s="134"/>
      <c r="V12" s="134"/>
      <c r="W12" s="134"/>
      <c r="X12" s="134"/>
      <c r="Y12" s="134"/>
      <c r="Z12" s="134"/>
      <c r="AA12" s="250"/>
      <c r="AF12" s="84"/>
      <c r="AH12" s="84"/>
      <c r="AI12" s="153"/>
      <c r="AJ12" s="153"/>
      <c r="AK12" s="153"/>
      <c r="AL12" s="411"/>
      <c r="AM12" s="153"/>
      <c r="AN12" s="411"/>
    </row>
    <row r="13" spans="3:40" s="47" customFormat="1" ht="30" customHeight="1" x14ac:dyDescent="0.25">
      <c r="C13" s="470" t="s">
        <v>179</v>
      </c>
      <c r="D13" s="19"/>
      <c r="E13" s="132" t="s">
        <v>180</v>
      </c>
      <c r="F13" s="133"/>
      <c r="G13" s="134"/>
      <c r="H13" s="134"/>
      <c r="I13" s="134"/>
      <c r="J13" s="134"/>
      <c r="K13" s="134"/>
      <c r="L13" s="134"/>
      <c r="M13" s="134"/>
      <c r="N13" s="134"/>
      <c r="O13" s="134"/>
      <c r="P13" s="134"/>
      <c r="Q13" s="134"/>
      <c r="R13" s="134"/>
      <c r="S13" s="134"/>
      <c r="T13" s="134"/>
      <c r="U13" s="134"/>
      <c r="V13" s="134"/>
      <c r="W13" s="134"/>
      <c r="X13" s="134"/>
      <c r="Y13" s="134"/>
      <c r="Z13" s="134"/>
      <c r="AA13" s="250"/>
      <c r="AC13" s="471" t="s">
        <v>181</v>
      </c>
      <c r="AD13" s="471"/>
      <c r="AF13" s="84"/>
      <c r="AH13" s="84"/>
      <c r="AI13" s="153"/>
      <c r="AJ13" s="153"/>
      <c r="AK13" s="153"/>
      <c r="AL13" s="411"/>
      <c r="AM13" s="153"/>
      <c r="AN13" s="411"/>
    </row>
    <row r="14" spans="3:40" s="47" customFormat="1" ht="16.5" x14ac:dyDescent="0.25">
      <c r="C14" s="470"/>
      <c r="D14" s="19"/>
      <c r="E14" s="132" t="s">
        <v>182</v>
      </c>
      <c r="F14" s="133"/>
      <c r="G14" s="134"/>
      <c r="H14" s="134"/>
      <c r="I14" s="134"/>
      <c r="J14" s="134"/>
      <c r="K14" s="134"/>
      <c r="L14" s="134"/>
      <c r="M14" s="134"/>
      <c r="N14" s="134"/>
      <c r="O14" s="134"/>
      <c r="P14" s="134"/>
      <c r="Q14" s="134"/>
      <c r="R14" s="134"/>
      <c r="S14" s="134"/>
      <c r="T14" s="134"/>
      <c r="U14" s="134"/>
      <c r="V14" s="134"/>
      <c r="W14" s="134"/>
      <c r="X14" s="134"/>
      <c r="Y14" s="134"/>
      <c r="Z14" s="134"/>
      <c r="AA14" s="250"/>
      <c r="AF14" s="84"/>
      <c r="AH14" s="84"/>
      <c r="AI14" s="153"/>
      <c r="AJ14" s="153"/>
      <c r="AK14" s="153"/>
      <c r="AL14" s="411"/>
      <c r="AM14" s="153"/>
      <c r="AN14" s="411"/>
    </row>
    <row r="15" spans="3:40" s="47" customFormat="1" ht="29.25" customHeight="1" x14ac:dyDescent="0.25">
      <c r="C15" s="470"/>
      <c r="D15" s="19"/>
      <c r="E15" s="132" t="s">
        <v>183</v>
      </c>
      <c r="F15" s="133"/>
      <c r="G15" s="134"/>
      <c r="H15" s="253"/>
      <c r="I15" s="253"/>
      <c r="J15" s="253"/>
      <c r="K15" s="135"/>
      <c r="L15" s="135"/>
      <c r="M15" s="135"/>
      <c r="N15" s="253"/>
      <c r="O15" s="253"/>
      <c r="P15" s="135"/>
      <c r="Q15" s="253"/>
      <c r="R15" s="135"/>
      <c r="S15" s="253"/>
      <c r="T15" s="135"/>
      <c r="U15" s="253"/>
      <c r="V15" s="135"/>
      <c r="W15" s="253"/>
      <c r="X15" s="135"/>
      <c r="Y15" s="253"/>
      <c r="Z15" s="135"/>
      <c r="AA15" s="250"/>
      <c r="AC15" s="471" t="s">
        <v>184</v>
      </c>
      <c r="AD15" s="471"/>
      <c r="AF15" s="84"/>
      <c r="AH15" s="84"/>
      <c r="AI15" s="153"/>
      <c r="AJ15" s="153"/>
      <c r="AK15" s="153"/>
      <c r="AL15" s="411"/>
      <c r="AM15" s="153"/>
      <c r="AN15" s="411"/>
    </row>
    <row r="16" spans="3:40" s="47" customFormat="1" ht="20.25" x14ac:dyDescent="0.3">
      <c r="C16" s="46"/>
      <c r="D16" s="16"/>
      <c r="E16" s="446" t="s">
        <v>185</v>
      </c>
      <c r="F16" s="447"/>
      <c r="G16" s="448"/>
      <c r="H16" s="449"/>
      <c r="I16" s="449"/>
      <c r="J16" s="449"/>
      <c r="K16" s="450"/>
      <c r="L16" s="450"/>
      <c r="M16" s="450"/>
      <c r="N16" s="449"/>
      <c r="O16" s="449"/>
      <c r="P16" s="450"/>
      <c r="Q16" s="449"/>
      <c r="R16" s="450"/>
      <c r="S16" s="449"/>
      <c r="T16" s="450"/>
      <c r="U16" s="449"/>
      <c r="V16" s="450"/>
      <c r="W16" s="449"/>
      <c r="X16" s="450"/>
      <c r="Y16" s="449"/>
      <c r="Z16" s="450"/>
      <c r="AA16" s="451"/>
      <c r="AB16" s="2"/>
      <c r="AC16" s="2"/>
      <c r="AD16" s="36"/>
      <c r="AE16" s="2"/>
      <c r="AF16" s="84"/>
      <c r="AH16" s="84"/>
      <c r="AI16" s="153"/>
      <c r="AJ16" s="153"/>
      <c r="AK16" s="153"/>
      <c r="AL16" s="411"/>
      <c r="AM16" s="153"/>
      <c r="AN16" s="411"/>
    </row>
    <row r="17" spans="1:40" s="47" customFormat="1" ht="20.25" x14ac:dyDescent="0.3">
      <c r="C17" s="46"/>
      <c r="D17" s="16"/>
      <c r="E17" s="133"/>
      <c r="F17" s="133"/>
      <c r="G17" s="134"/>
      <c r="H17" s="253"/>
      <c r="I17" s="253"/>
      <c r="J17" s="253"/>
      <c r="K17" s="253"/>
      <c r="L17" s="253"/>
      <c r="M17" s="253"/>
      <c r="N17" s="253"/>
      <c r="O17" s="253"/>
      <c r="P17" s="253"/>
      <c r="Q17" s="253"/>
      <c r="R17" s="253"/>
      <c r="S17" s="253"/>
      <c r="T17" s="253"/>
      <c r="U17" s="253"/>
      <c r="V17" s="253"/>
      <c r="W17" s="253"/>
      <c r="X17" s="253"/>
      <c r="Y17" s="253"/>
      <c r="Z17" s="253"/>
      <c r="AB17" s="2"/>
      <c r="AC17" s="2"/>
      <c r="AD17" s="36"/>
      <c r="AE17" s="2"/>
      <c r="AF17" s="84"/>
      <c r="AH17" s="84"/>
      <c r="AI17" s="153"/>
      <c r="AJ17" s="153"/>
      <c r="AK17" s="153"/>
      <c r="AL17" s="411"/>
      <c r="AM17" s="153"/>
      <c r="AN17" s="411"/>
    </row>
    <row r="18" spans="1:40" s="47" customFormat="1" ht="20.25" x14ac:dyDescent="0.3">
      <c r="C18" s="46"/>
      <c r="D18" s="16"/>
      <c r="F18" s="133"/>
      <c r="G18" s="134"/>
      <c r="H18" s="64"/>
      <c r="I18" s="64"/>
      <c r="J18" s="64"/>
      <c r="K18" s="64"/>
      <c r="L18" s="64"/>
      <c r="M18" s="64"/>
      <c r="N18" s="64"/>
      <c r="O18" s="64"/>
      <c r="Q18" s="64"/>
      <c r="S18" s="64"/>
      <c r="U18" s="64"/>
      <c r="W18" s="64"/>
      <c r="Y18" s="64"/>
      <c r="AA18" s="2"/>
      <c r="AB18" s="2"/>
      <c r="AC18" s="2"/>
      <c r="AD18" s="36"/>
      <c r="AE18" s="2"/>
      <c r="AF18" s="84"/>
      <c r="AH18" s="84"/>
      <c r="AI18" s="153"/>
      <c r="AJ18" s="153"/>
      <c r="AK18" s="153"/>
      <c r="AL18" s="411"/>
      <c r="AM18" s="153"/>
      <c r="AN18" s="411"/>
    </row>
    <row r="19" spans="1:40" s="47" customFormat="1" ht="21" thickBot="1" x14ac:dyDescent="0.35">
      <c r="C19" s="46"/>
      <c r="D19" s="16"/>
      <c r="E19" s="2"/>
      <c r="I19" s="254"/>
      <c r="L19" s="2"/>
      <c r="M19" s="2"/>
      <c r="N19" s="2"/>
      <c r="AA19" s="2"/>
      <c r="AB19" s="2"/>
      <c r="AC19" s="2"/>
      <c r="AD19" s="36"/>
      <c r="AE19" s="2"/>
      <c r="AF19" s="84"/>
      <c r="AH19" s="84"/>
      <c r="AI19" s="153"/>
      <c r="AJ19" s="153"/>
      <c r="AK19" s="153"/>
      <c r="AL19" s="411"/>
      <c r="AM19" s="153"/>
      <c r="AN19" s="411"/>
    </row>
    <row r="20" spans="1:40" ht="16.5" thickBot="1" x14ac:dyDescent="0.25">
      <c r="A20" s="42" t="s">
        <v>186</v>
      </c>
      <c r="B20" s="5"/>
      <c r="C20" s="27" t="s">
        <v>39</v>
      </c>
      <c r="D20" s="28" t="s">
        <v>40</v>
      </c>
      <c r="E20" s="468">
        <v>2015</v>
      </c>
      <c r="F20" s="469"/>
      <c r="G20" s="468">
        <v>2016</v>
      </c>
      <c r="H20" s="469"/>
      <c r="I20" s="468">
        <v>2017</v>
      </c>
      <c r="J20" s="469"/>
      <c r="K20" s="468">
        <v>2018</v>
      </c>
      <c r="L20" s="469"/>
      <c r="M20" s="468">
        <v>2019</v>
      </c>
      <c r="N20" s="469"/>
      <c r="O20" s="468">
        <v>2020</v>
      </c>
      <c r="P20" s="469"/>
      <c r="Q20" s="468">
        <v>2021</v>
      </c>
      <c r="R20" s="469"/>
      <c r="S20" s="468">
        <v>2022</v>
      </c>
      <c r="T20" s="469"/>
      <c r="U20" s="468">
        <v>2023</v>
      </c>
      <c r="V20" s="469"/>
      <c r="W20" s="468">
        <v>2024</v>
      </c>
      <c r="X20" s="469"/>
      <c r="Y20" s="468">
        <v>2025</v>
      </c>
      <c r="Z20" s="469"/>
      <c r="AA20" s="11" t="s">
        <v>187</v>
      </c>
      <c r="AB20" s="196"/>
      <c r="AC20" s="196"/>
      <c r="AD20" s="213" t="s">
        <v>188</v>
      </c>
      <c r="AF20" s="11" t="s">
        <v>189</v>
      </c>
      <c r="AH20" s="11" t="s">
        <v>190</v>
      </c>
      <c r="AI20" s="235" t="s">
        <v>191</v>
      </c>
      <c r="AJ20" s="235" t="s">
        <v>192</v>
      </c>
      <c r="AK20" s="235" t="s">
        <v>193</v>
      </c>
      <c r="AL20" s="412" t="s">
        <v>194</v>
      </c>
      <c r="AM20" s="235" t="s">
        <v>195</v>
      </c>
      <c r="AN20" s="412" t="s">
        <v>196</v>
      </c>
    </row>
    <row r="21" spans="1:40" customFormat="1" ht="72" x14ac:dyDescent="0.2">
      <c r="A21" s="255"/>
      <c r="B21" s="256"/>
      <c r="C21" s="152" t="s">
        <v>197</v>
      </c>
      <c r="D21" s="87"/>
      <c r="E21" s="88"/>
      <c r="F21" s="88"/>
      <c r="G21" s="88"/>
      <c r="H21" s="88"/>
      <c r="I21" s="88"/>
      <c r="J21" s="88"/>
      <c r="K21" s="88"/>
      <c r="L21" s="88"/>
      <c r="M21" s="88"/>
      <c r="N21" s="88"/>
      <c r="O21" s="88"/>
      <c r="P21" s="88"/>
      <c r="Q21" s="88"/>
      <c r="R21" s="88"/>
      <c r="S21" s="88"/>
      <c r="T21" s="88"/>
      <c r="U21" s="88"/>
      <c r="V21" s="88"/>
      <c r="W21" s="88"/>
      <c r="X21" s="88"/>
      <c r="Y21" s="88"/>
      <c r="Z21" s="88"/>
      <c r="AA21" s="161" t="s">
        <v>198</v>
      </c>
      <c r="AB21" s="196"/>
      <c r="AC21" s="257"/>
      <c r="AD21" s="197"/>
      <c r="AF21" s="258"/>
      <c r="AH21" s="258"/>
      <c r="AI21" s="259"/>
      <c r="AJ21" s="259"/>
      <c r="AK21" s="259"/>
      <c r="AL21" s="413"/>
      <c r="AM21" s="433"/>
      <c r="AN21" s="434"/>
    </row>
    <row r="22" spans="1:40" customFormat="1" ht="40.5" x14ac:dyDescent="0.2">
      <c r="A22" s="255"/>
      <c r="B22" s="260"/>
      <c r="C22" s="89" t="s">
        <v>199</v>
      </c>
      <c r="D22" s="87"/>
      <c r="E22" s="90"/>
      <c r="F22" s="90"/>
      <c r="G22" s="90"/>
      <c r="H22" s="90"/>
      <c r="I22" s="90"/>
      <c r="J22" s="90"/>
      <c r="K22" s="90"/>
      <c r="L22" s="90"/>
      <c r="M22" s="90"/>
      <c r="N22" s="90"/>
      <c r="O22" s="90"/>
      <c r="P22" s="90"/>
      <c r="Q22" s="90"/>
      <c r="R22" s="90"/>
      <c r="S22" s="90"/>
      <c r="T22" s="90"/>
      <c r="U22" s="90"/>
      <c r="V22" s="90"/>
      <c r="W22" s="90"/>
      <c r="X22" s="90"/>
      <c r="Y22" s="90"/>
      <c r="Z22" s="90"/>
      <c r="AA22" s="308" t="s">
        <v>200</v>
      </c>
      <c r="AB22" s="196"/>
      <c r="AC22" s="257"/>
      <c r="AD22" s="261"/>
      <c r="AF22" s="258"/>
      <c r="AH22" s="258"/>
      <c r="AI22" s="259"/>
      <c r="AJ22" s="259"/>
      <c r="AK22" s="259"/>
      <c r="AL22" s="413"/>
      <c r="AM22" s="259"/>
      <c r="AN22" s="413"/>
    </row>
    <row r="23" spans="1:40" s="23" customFormat="1" ht="69.75" customHeight="1" x14ac:dyDescent="0.2">
      <c r="A23" s="249" t="s">
        <v>201</v>
      </c>
      <c r="B23"/>
      <c r="C23" s="104" t="s">
        <v>86</v>
      </c>
      <c r="D23" s="24" t="s">
        <v>51</v>
      </c>
      <c r="E23" s="178">
        <v>235</v>
      </c>
      <c r="F23" s="179" t="s">
        <v>172</v>
      </c>
      <c r="G23" s="178">
        <v>203</v>
      </c>
      <c r="H23" s="179"/>
      <c r="I23" s="178">
        <v>198</v>
      </c>
      <c r="J23" s="179"/>
      <c r="K23" s="178">
        <v>156</v>
      </c>
      <c r="L23" s="13"/>
      <c r="M23" s="10">
        <v>129</v>
      </c>
      <c r="N23" s="13"/>
      <c r="O23" s="10">
        <v>105</v>
      </c>
      <c r="P23" s="13"/>
      <c r="Q23" s="10">
        <v>91</v>
      </c>
      <c r="R23" s="13"/>
      <c r="S23" s="10">
        <v>114</v>
      </c>
      <c r="T23" s="13"/>
      <c r="U23" s="10">
        <v>99</v>
      </c>
      <c r="V23" s="13"/>
      <c r="W23" s="10">
        <v>96</v>
      </c>
      <c r="X23" s="13"/>
      <c r="Y23" s="10"/>
      <c r="Z23" s="13"/>
      <c r="AA23" s="205" t="s">
        <v>202</v>
      </c>
      <c r="AB23" s="199"/>
      <c r="AC23" s="189"/>
      <c r="AD23" s="205" t="s">
        <v>203</v>
      </c>
      <c r="AF23" s="219" t="s">
        <v>204</v>
      </c>
      <c r="AH23" s="219" t="s">
        <v>205</v>
      </c>
      <c r="AI23" s="236"/>
      <c r="AJ23" s="236"/>
      <c r="AK23" s="219" t="s">
        <v>206</v>
      </c>
      <c r="AL23" s="408" t="s">
        <v>207</v>
      </c>
      <c r="AM23" s="192"/>
      <c r="AN23" s="408"/>
    </row>
    <row r="24" spans="1:40" s="23" customFormat="1" ht="15.75" x14ac:dyDescent="0.2">
      <c r="A24" s="255"/>
      <c r="B24" s="262"/>
      <c r="C24" s="105" t="s">
        <v>208</v>
      </c>
      <c r="D24" s="162"/>
      <c r="E24" s="102" t="str" cm="1">
        <f t="array" ref="E24">_xlfn.IFS(AND(E23="",E25="",E26=""),"",SUM(E25:E26)&lt;E23*AND(F25="",F26="",E25&lt;&gt;"",E26&lt;&gt;""),"T4-Error",SUM(E25:E26)&gt;E23,"T5-Error",AND(SUM(E25:E26)=E23,F23="",OR(E25="",E26="")),"T2-Error",OR(E25="",E26=""),"",SUM(E25:E26)&lt;E23*OR(F25="pa",F26="pa"),"",AND(SUM(E25:E26)=E23,F23="pa",F25&lt;&gt;"pa",F26&lt;&gt;"pa"),"T3-Error",AND(SUM(E25:E26)=E23,F23="")*OR(F25="pa",F26="pa"),"T1-Error",SUM(E25:E26)=E23,"")</f>
        <v/>
      </c>
      <c r="F24" s="101"/>
      <c r="G24" s="102" t="str" cm="1">
        <f t="array" ref="G24">_xlfn.IFS(AND(G23="",G25="",G26=""),"",SUM(G25:G26)&lt;G23*AND(H25="",H26="",G25&lt;&gt;"",G26&lt;&gt;""),"T4-Error",SUM(G25:G26)&gt;G23,"T5-Error",AND(SUM(G25:G26)=G23,H23="",OR(G25="",G26="")),"T2-Error",OR(G25="",G26=""),"",SUM(G25:G26)&lt;G23*OR(H25="pa",H26="pa"),"",AND(SUM(G25:G26)=G23,H23="pa",H25&lt;&gt;"pa",H26&lt;&gt;"pa"),"T3-Error",AND(SUM(G25:G26)=G23,H23="")*OR(H25="pa",H26="pa"),"T1-Error",SUM(G25:G26)=G23,"")</f>
        <v/>
      </c>
      <c r="H24" s="101"/>
      <c r="I24" s="102" t="str" cm="1">
        <f t="array" ref="I24">_xlfn.IFS(AND(I23="",I25="",I26=""),"",SUM(I25:I26)&lt;I23*AND(J25="",J26="",I25&lt;&gt;"",I26&lt;&gt;""),"T4-Error",SUM(I25:I26)&gt;I23,"T5-Error",AND(SUM(I25:I26)=I23,J23="",OR(I25="",I26="")),"T2-Error",OR(I25="",I26=""),"",SUM(I25:I26)&lt;I23*OR(J25="pa",J26="pa"),"",AND(SUM(I25:I26)=I23,J23="pa",J25&lt;&gt;"pa",J26&lt;&gt;"pa"),"T3-Error",AND(SUM(I25:I26)=I23,J23="")*OR(J25="pa",J26="pa"),"T1-Error",SUM(I25:I26)=I23,"")</f>
        <v/>
      </c>
      <c r="J24" s="101"/>
      <c r="K24" s="102" t="str" cm="1">
        <f t="array" ref="K24">_xlfn.IFS(AND(K23="",K25="",K26=""),"",SUM(K25:K26)&lt;K23*AND(L25="",L26="",K25&lt;&gt;"",K26&lt;&gt;""),"T4-Error",SUM(K25:K26)&gt;K23,"T5-Error",AND(SUM(K25:K26)=K23,L23="",OR(K25="",K26="")),"T2-Error",OR(K25="",K26=""),"",SUM(K25:K26)&lt;K23*OR(L25="pa",L26="pa"),"",AND(SUM(K25:K26)=K23,L23="pa",L25&lt;&gt;"pa",L26&lt;&gt;"pa"),"T3-Error",AND(SUM(K25:K26)=K23,L23="")*OR(L25="pa",L26="pa"),"T1-Error",SUM(K25:K26)=K23,"")</f>
        <v/>
      </c>
      <c r="L24" s="101"/>
      <c r="M24" s="102" t="str" cm="1">
        <f t="array" ref="M24">_xlfn.IFS(AND(M23="",M25="",M26=""),"",SUM(M25:M26)&lt;M23*AND(N25="",N26="",M25&lt;&gt;"",M26&lt;&gt;""),"T4-Error",SUM(M25:M26)&gt;M23,"T5-Error",AND(SUM(M25:M26)=M23,N23="",OR(M25="",M26="")),"T2-Error",OR(M25="",M26=""),"",SUM(M25:M26)&lt;M23*OR(N25="pa",N26="pa"),"",AND(SUM(M25:M26)=M23,N23="pa",N25&lt;&gt;"pa",N26&lt;&gt;"pa"),"T3-Error",AND(SUM(M25:M26)=M23,N23="")*OR(N25="pa",N26="pa"),"T1-Error",SUM(M25:M26)=M23,"")</f>
        <v/>
      </c>
      <c r="N24" s="101"/>
      <c r="O24" s="102" t="str" cm="1">
        <f t="array" ref="O24">_xlfn.IFS(AND(O23="",O25="",O26=""),"",SUM(O25:O26)&lt;O23*AND(P25="",P26="",O25&lt;&gt;"",O26&lt;&gt;""),"T4-Error",SUM(O25:O26)&gt;O23,"T5-Error",AND(SUM(O25:O26)=O23,P23="",OR(O25="",O26="")),"T2-Error",OR(O25="",O26=""),"",SUM(O25:O26)&lt;O23*OR(P25="pa",P26="pa"),"",AND(SUM(O25:O26)=O23,P23="pa",P25&lt;&gt;"pa",P26&lt;&gt;"pa"),"T3-Error",AND(SUM(O25:O26)=O23,P23="")*OR(P25="pa",P26="pa"),"T1-Error",SUM(O25:O26)=O23,"")</f>
        <v/>
      </c>
      <c r="P24" s="101"/>
      <c r="Q24" s="102" t="str" cm="1">
        <f t="array" ref="Q24">_xlfn.IFS(AND(Q23="",Q25="",Q26=""),"",SUM(Q25:Q26)&lt;Q23*AND(R25="",R26="",Q25&lt;&gt;"",Q26&lt;&gt;""),"T4-Error",SUM(Q25:Q26)&gt;Q23,"T5-Error",AND(SUM(Q25:Q26)=Q23,R23="",OR(Q25="",Q26="")),"T2-Error",OR(Q25="",Q26=""),"",SUM(Q25:Q26)&lt;Q23*OR(R25="pa",R26="pa"),"",AND(SUM(Q25:Q26)=Q23,R23="pa",R25&lt;&gt;"pa",R26&lt;&gt;"pa"),"T3-Error",AND(SUM(Q25:Q26)=Q23,R23="")*OR(R25="pa",R26="pa"),"T1-Error",SUM(Q25:Q26)=Q23,"")</f>
        <v/>
      </c>
      <c r="R24" s="101"/>
      <c r="S24" s="102" t="str" cm="1">
        <f t="array" ref="S24">_xlfn.IFS(AND(S23="",S25="",S26=""),"",SUM(S25:S26)&lt;S23*AND(T25="",T26="",S25&lt;&gt;"",S26&lt;&gt;""),"T4-Error",SUM(S25:S26)&gt;S23,"T5-Error",AND(SUM(S25:S26)=S23,T23="",OR(S25="",S26="")),"T2-Error",OR(S25="",S26=""),"",SUM(S25:S26)&lt;S23*OR(T25="pa",T26="pa"),"",AND(SUM(S25:S26)=S23,T23="pa",T25&lt;&gt;"pa",T26&lt;&gt;"pa"),"T3-Error",AND(SUM(S25:S26)=S23,T23="")*OR(T25="pa",T26="pa"),"T1-Error",SUM(S25:S26)=S23,"")</f>
        <v/>
      </c>
      <c r="T24" s="101"/>
      <c r="U24" s="102" t="str" cm="1">
        <f t="array" ref="U24">_xlfn.IFS(AND(U23="",U25="",U26=""),"",SUM(U25:U26)&lt;U23*AND(V25="",V26="",U25&lt;&gt;"",U26&lt;&gt;""),"T4-Error",SUM(U25:U26)&gt;U23,"T5-Error",AND(SUM(U25:U26)=U23,V23="",OR(U25="",U26="")),"T2-Error",OR(U25="",U26=""),"",SUM(U25:U26)&lt;U23*OR(V25="pa",V26="pa"),"",AND(SUM(U25:U26)=U23,V23="pa",V25&lt;&gt;"pa",V26&lt;&gt;"pa"),"T3-Error",AND(SUM(U25:U26)=U23,V23="")*OR(V25="pa",V26="pa"),"T1-Error",SUM(U25:U26)=U23,"")</f>
        <v/>
      </c>
      <c r="V24" s="101"/>
      <c r="W24" s="102" t="str" cm="1">
        <f t="array" ref="W24">_xlfn.IFS(AND(W23="",W25="",W26=""),"",SUM(W25:W26)&lt;W23*AND(X25="",X26="",W25&lt;&gt;"",W26&lt;&gt;""),"T4-Error",SUM(W25:W26)&gt;W23,"T5-Error",AND(SUM(W25:W26)=W23,X23="",OR(W25="",W26="")),"T2-Error",OR(W25="",W26=""),"",SUM(W25:W26)&lt;W23*OR(X25="pa",X26="pa"),"",AND(SUM(W25:W26)=W23,X23="pa",X25&lt;&gt;"pa",X26&lt;&gt;"pa"),"T3-Error",AND(SUM(W25:W26)=W23,X23="")*OR(X25="pa",X26="pa"),"T1-Error",SUM(W25:W26)=W23,"")</f>
        <v/>
      </c>
      <c r="X24" s="101"/>
      <c r="Y24" s="102" t="str" cm="1">
        <f t="array" ref="Y24">_xlfn.IFS(AND(Y23="",Y25="",Y26=""),"",SUM(Y25:Y26)&lt;Y23*AND(Z25="",Z26="",Y25&lt;&gt;"",Y26&lt;&gt;""),"T4-Error",SUM(Y25:Y26)&gt;Y23,"T5-Error",AND(SUM(Y25:Y26)=Y23,Z23="",OR(Y25="",Y26="")),"T2-Error",OR(Y25="",Y26=""),"",SUM(Y25:Y26)&lt;Y23*OR(Z25="pa",Z26="pa"),"",AND(SUM(Y25:Y26)=Y23,Z23="pa",Z25&lt;&gt;"pa",Z26&lt;&gt;"pa"),"T3-Error",AND(SUM(Y25:Y26)=Y23,Z23="")*OR(Z25="pa",Z26="pa"),"T1-Error",SUM(Y25:Y26)=Y23,"")</f>
        <v/>
      </c>
      <c r="Z24" s="101"/>
      <c r="AA24" s="206"/>
      <c r="AB24" s="189"/>
      <c r="AC24" s="189"/>
      <c r="AD24" s="206"/>
      <c r="AF24" s="192"/>
      <c r="AH24" s="192"/>
      <c r="AI24" s="236"/>
      <c r="AJ24" s="236"/>
      <c r="AK24" s="236"/>
      <c r="AL24" s="408"/>
      <c r="AM24" s="236"/>
      <c r="AN24" s="408"/>
    </row>
    <row r="25" spans="1:40" s="23" customFormat="1" ht="45" x14ac:dyDescent="0.2">
      <c r="A25" s="263" t="s">
        <v>209</v>
      </c>
      <c r="B25" s="264"/>
      <c r="C25" s="107" t="s">
        <v>210</v>
      </c>
      <c r="D25" s="24" t="s">
        <v>51</v>
      </c>
      <c r="E25" s="10">
        <v>134</v>
      </c>
      <c r="F25" s="13" t="s">
        <v>172</v>
      </c>
      <c r="G25" s="10">
        <v>122</v>
      </c>
      <c r="H25" s="13"/>
      <c r="I25" s="10">
        <v>117</v>
      </c>
      <c r="J25" s="13"/>
      <c r="K25" s="10">
        <v>90</v>
      </c>
      <c r="L25" s="13"/>
      <c r="M25" s="10">
        <v>67</v>
      </c>
      <c r="N25" s="13"/>
      <c r="O25" s="10">
        <v>53</v>
      </c>
      <c r="P25" s="13"/>
      <c r="Q25" s="10">
        <v>51</v>
      </c>
      <c r="R25" s="13"/>
      <c r="S25" s="10">
        <v>58</v>
      </c>
      <c r="T25" s="13"/>
      <c r="U25" s="10">
        <v>44</v>
      </c>
      <c r="V25" s="13"/>
      <c r="W25" s="10">
        <v>44</v>
      </c>
      <c r="X25" s="13"/>
      <c r="Y25" s="10"/>
      <c r="Z25" s="13"/>
      <c r="AA25" s="205"/>
      <c r="AB25" s="189"/>
      <c r="AC25" s="189"/>
      <c r="AD25" s="205" t="s">
        <v>211</v>
      </c>
      <c r="AF25" s="192"/>
      <c r="AH25" s="192"/>
      <c r="AI25" s="236"/>
      <c r="AJ25" s="236"/>
      <c r="AK25" s="236"/>
      <c r="AL25" s="408"/>
      <c r="AM25" s="236"/>
      <c r="AN25" s="408"/>
    </row>
    <row r="26" spans="1:40" s="23" customFormat="1" ht="45" x14ac:dyDescent="0.2">
      <c r="A26" s="265" t="s">
        <v>212</v>
      </c>
      <c r="B26" s="266"/>
      <c r="C26" s="108" t="s">
        <v>213</v>
      </c>
      <c r="D26" s="24" t="s">
        <v>51</v>
      </c>
      <c r="E26" s="10">
        <v>101</v>
      </c>
      <c r="F26" s="13" t="s">
        <v>172</v>
      </c>
      <c r="G26" s="10">
        <v>81</v>
      </c>
      <c r="H26" s="13"/>
      <c r="I26" s="10">
        <v>81</v>
      </c>
      <c r="J26" s="13"/>
      <c r="K26" s="10">
        <v>66</v>
      </c>
      <c r="L26" s="13"/>
      <c r="M26" s="10">
        <v>62</v>
      </c>
      <c r="N26" s="13"/>
      <c r="O26" s="10">
        <v>52</v>
      </c>
      <c r="P26" s="13"/>
      <c r="Q26" s="10">
        <v>40</v>
      </c>
      <c r="R26" s="13"/>
      <c r="S26" s="10">
        <v>56</v>
      </c>
      <c r="T26" s="13"/>
      <c r="U26" s="10">
        <v>55</v>
      </c>
      <c r="V26" s="13"/>
      <c r="W26" s="10">
        <v>52</v>
      </c>
      <c r="X26" s="13"/>
      <c r="Y26" s="10"/>
      <c r="Z26" s="13"/>
      <c r="AA26" s="205"/>
      <c r="AB26" s="189"/>
      <c r="AC26" s="189"/>
      <c r="AD26" s="205" t="s">
        <v>211</v>
      </c>
      <c r="AF26" s="192"/>
      <c r="AH26" s="192"/>
      <c r="AI26" s="236"/>
      <c r="AJ26" s="236"/>
      <c r="AK26" s="236"/>
      <c r="AL26" s="408"/>
      <c r="AM26" s="236"/>
      <c r="AN26" s="408"/>
    </row>
    <row r="27" spans="1:40" s="23" customFormat="1" ht="17.25" customHeight="1" x14ac:dyDescent="0.25">
      <c r="A27" s="267"/>
      <c r="B27" s="268"/>
      <c r="C27" s="105" t="s">
        <v>214</v>
      </c>
      <c r="D27" s="109"/>
      <c r="E27" s="102" t="str" cm="1">
        <f t="array" ref="E27">_xlfn.IFS(AND(E23="",E28="",E29="",E30="",E31="",E32="",E33="",E34="",E35="",E36="",E37="",E38="",E39="",E40="",E41="",E42="",E43="",E44="",E45=""),"",SUM(E28:E45)&lt;E23*AND(F28="",F29="",F30="",F31="",F32="",F33="",F34="",F35="",F36="",F37="",F38="",F39="",F40="",F41="",F42="",F43="",F44="",F45="",E28&lt;&gt;"",E29&lt;&gt;"",E30&lt;&gt;"",E31&lt;&gt;"",E32&lt;&gt;"",E33&lt;&gt;"",E34&lt;&gt;"",E35&lt;&gt;"",E36&lt;&gt;"",E37&lt;&gt;"",E38&lt;&gt;"",E39&lt;&gt;"",E40&lt;&gt;"",E41&lt;&gt;"",E42&lt;&gt;"",E43&lt;&gt;"",E44&lt;&gt;"",E45&lt;&gt;""),"T4-Error",SUM(E28:E45)&gt;E23,"T5-Error",AND(SUM(E28:E45)=E23,F23="",OR(E28="",E29="",E30="",E31="",E32="",E33="",E34="",E35="",E36="",E37="",E38="",E39="",E40="",E41="",E42="",E43="",E44="",E45="")),"T2-Error",OR(E28="",E29="",E30="",E31="",E32="",E33="",E34="",E35="",E36="",E37="",E38="",E39="",E40="",E41="",E42="",E43="",E44="",E45=""),"",SUM(E28:E45)&lt;E23*OR(F28="pa",F29="pa",F30="pa",F31="pa",F32="pa",F33="pa",F34="pa",F35="pa",F36="pa",F37="pa",F38="pa",F39="pa",F40="pa",F41="pa",F42="pa",F43="pa",F44="pa",F45="pa"),"",AND(SUM(E28:E45)=E23,F23="pa",F28&lt;&gt;"pa",F29&lt;&gt;"pa",F30&lt;&gt;"pa",F31&lt;&gt;"pa",F32&lt;&gt;"pa",F33&lt;&gt;"pa",F34&lt;&gt;"pa",F35&lt;&gt;"pa",F36&lt;&gt;"pa",F37&lt;&gt;"pa",F38&lt;&gt;"pa",F39&lt;&gt;"pa",F40&lt;&gt;"pa",F41&lt;&gt;"pa",F42&lt;&gt;"pa",F43&lt;&gt;"pa",F44&lt;&gt;"pa",F45&lt;&gt;"pa"),"T3-Error",AND(SUM(E28:E45)=E23,F23="")*OR(F28="pa",F29="pa",F30="pa",F31="pa",F32="pa",F33="pa",F34="pa",F35="pa",F36="pa",F37="pa",F38="pa",F39="pa",F40="pa",F41="pa",F42="pa",F43="pa",F44="pa",F45="pa"),"T1-Error",SUM(E28:E45)=E23,"")</f>
        <v/>
      </c>
      <c r="F27" s="101"/>
      <c r="G27" s="102" t="str" cm="1">
        <f t="array" ref="G27">_xlfn.IFS(AND(G23="",G28="",G29="",G30="",G31="",G32="",G33="",G34="",G35="",G36="",G37="",G38="",G39="",G40="",G41="",G42="",G43="",G44="",G45=""),"",SUM(G28:G45)&lt;G23*AND(H28="",H29="",H30="",H31="",H32="",H33="",H34="",H35="",H36="",H37="",H38="",H39="",H40="",H41="",H42="",H43="",H44="",H45="",G28&lt;&gt;"",G29&lt;&gt;"",G30&lt;&gt;"",G31&lt;&gt;"",G32&lt;&gt;"",G33&lt;&gt;"",G34&lt;&gt;"",G35&lt;&gt;"",G36&lt;&gt;"",G37&lt;&gt;"",G38&lt;&gt;"",G39&lt;&gt;"",G40&lt;&gt;"",G41&lt;&gt;"",G42&lt;&gt;"",G43&lt;&gt;"",G44&lt;&gt;"",G45&lt;&gt;""),"T4-Error",SUM(G28:G45)&gt;G23,"T5-Error",AND(SUM(G28:G45)=G23,H23="",OR(G28="",G29="",G30="",G31="",G32="",G33="",G34="",G35="",G36="",G37="",G38="",G39="",G40="",G41="",G42="",G43="",G44="",G45="")),"T2-Error",OR(G28="",G29="",G30="",G31="",G32="",G33="",G34="",G35="",G36="",G37="",G38="",G39="",G40="",G41="",G42="",G43="",G44="",G45=""),"",SUM(G28:G45)&lt;G23*OR(H28="pa",H29="pa",H30="pa",H31="pa",H32="pa",H33="pa",H34="pa",H35="pa",H36="pa",H37="pa",H38="pa",H39="pa",H40="pa",H41="pa",H42="pa",H43="pa",H44="pa",H45="pa"),"",AND(SUM(G28:G45)=G23,H23="pa",H28&lt;&gt;"pa",H29&lt;&gt;"pa",H30&lt;&gt;"pa",H31&lt;&gt;"pa",H32&lt;&gt;"pa",H33&lt;&gt;"pa",H34&lt;&gt;"pa",H35&lt;&gt;"pa",H36&lt;&gt;"pa",H37&lt;&gt;"pa",H38&lt;&gt;"pa",H39&lt;&gt;"pa",H40&lt;&gt;"pa",H41&lt;&gt;"pa",H42&lt;&gt;"pa",H43&lt;&gt;"pa",H44&lt;&gt;"pa",H45&lt;&gt;"pa"),"T3-Error",AND(SUM(G28:G45)=G23,H23="")*OR(H28="pa",H29="pa",H30="pa",H31="pa",H32="pa",H33="pa",H34="pa",H35="pa",H36="pa",H37="pa",H38="pa",H39="pa",H40="pa",H41="pa",H42="pa",H43="pa",H44="pa",H45="pa"),"T1-Error",SUM(G28:G45)=G23,"")</f>
        <v/>
      </c>
      <c r="H27" s="101"/>
      <c r="I27" s="102" t="str" cm="1">
        <f t="array" ref="I27">_xlfn.IFS(AND(I23="",I28="",I29="",I30="",I31="",I32="",I33="",I34="",I35="",I36="",I37="",I38="",I39="",I40="",I41="",I42="",I43="",I44="",I45=""),"",SUM(I28:I45)&lt;I23*AND(J28="",J29="",J30="",J31="",J32="",J33="",J34="",J35="",J36="",J37="",J38="",J39="",J40="",J41="",J42="",J43="",J44="",J45="",I28&lt;&gt;"",I29&lt;&gt;"",I30&lt;&gt;"",I31&lt;&gt;"",I32&lt;&gt;"",I33&lt;&gt;"",I34&lt;&gt;"",I35&lt;&gt;"",I36&lt;&gt;"",I37&lt;&gt;"",I38&lt;&gt;"",I39&lt;&gt;"",I40&lt;&gt;"",I41&lt;&gt;"",I42&lt;&gt;"",I43&lt;&gt;"",I44&lt;&gt;"",I45&lt;&gt;""),"T4-Error",SUM(I28:I45)&gt;I23,"T5-Error",AND(SUM(I28:I45)=I23,J23="",OR(I28="",I29="",I30="",I31="",I32="",I33="",I34="",I35="",I36="",I37="",I38="",I39="",I40="",I41="",I42="",I43="",I44="",I45="")),"T2-Error",OR(I28="",I29="",I30="",I31="",I32="",I33="",I34="",I35="",I36="",I37="",I38="",I39="",I40="",I41="",I42="",I43="",I44="",I45=""),"",SUM(I28:I45)&lt;I23*OR(J28="pa",J29="pa",J30="pa",J31="pa",J32="pa",J33="pa",J34="pa",J35="pa",J36="pa",J37="pa",J38="pa",J39="pa",J40="pa",J41="pa",J42="pa",J43="pa",J44="pa",J45="pa"),"",AND(SUM(I28:I45)=I23,J23="pa",J28&lt;&gt;"pa",J29&lt;&gt;"pa",J30&lt;&gt;"pa",J31&lt;&gt;"pa",J32&lt;&gt;"pa",J33&lt;&gt;"pa",J34&lt;&gt;"pa",J35&lt;&gt;"pa",J36&lt;&gt;"pa",J37&lt;&gt;"pa",J38&lt;&gt;"pa",J39&lt;&gt;"pa",J40&lt;&gt;"pa",J41&lt;&gt;"pa",J42&lt;&gt;"pa",J43&lt;&gt;"pa",J44&lt;&gt;"pa",J45&lt;&gt;"pa"),"T3-Error",AND(SUM(I28:I45)=I23,J23="")*OR(J28="pa",J29="pa",J30="pa",J31="pa",J32="pa",J33="pa",J34="pa",J35="pa",J36="pa",J37="pa",J38="pa",J39="pa",J40="pa",J41="pa",J42="pa",J43="pa",J44="pa",J45="pa"),"T1-Error",SUM(I28:I45)=I23,"")</f>
        <v/>
      </c>
      <c r="J27" s="101"/>
      <c r="K27" s="102" t="str" cm="1">
        <f t="array" ref="K27">_xlfn.IFS(AND(K23="",K28="",K29="",K30="",K31="",K32="",K33="",K34="",K35="",K36="",K37="",K38="",K39="",K40="",K41="",K42="",K43="",K44="",K45=""),"",SUM(K28:K45)&lt;K23*AND(L28="",L29="",L30="",L31="",L32="",L33="",L34="",L35="",L36="",L37="",L38="",L39="",L40="",L41="",L42="",L43="",L44="",L45="",K28&lt;&gt;"",K29&lt;&gt;"",K30&lt;&gt;"",K31&lt;&gt;"",K32&lt;&gt;"",K33&lt;&gt;"",K34&lt;&gt;"",K35&lt;&gt;"",K36&lt;&gt;"",K37&lt;&gt;"",K38&lt;&gt;"",K39&lt;&gt;"",K40&lt;&gt;"",K41&lt;&gt;"",K42&lt;&gt;"",K43&lt;&gt;"",K44&lt;&gt;"",K45&lt;&gt;""),"T4-Error",SUM(K28:K45)&gt;K23,"T5-Error",AND(SUM(K28:K45)=K23,L23="",OR(K28="",K29="",K30="",K31="",K32="",K33="",K34="",K35="",K36="",K37="",K38="",K39="",K40="",K41="",K42="",K43="",K44="",K45="")),"T2-Error",OR(K28="",K29="",K30="",K31="",K32="",K33="",K34="",K35="",K36="",K37="",K38="",K39="",K40="",K41="",K42="",K43="",K44="",K45=""),"",SUM(K28:K45)&lt;K23*OR(L28="pa",L29="pa",L30="pa",L31="pa",L32="pa",L33="pa",L34="pa",L35="pa",L36="pa",L37="pa",L38="pa",L39="pa",L40="pa",L41="pa",L42="pa",L43="pa",L44="pa",L45="pa"),"",AND(SUM(K28:K45)=K23,L23="pa",L28&lt;&gt;"pa",L29&lt;&gt;"pa",L30&lt;&gt;"pa",L31&lt;&gt;"pa",L32&lt;&gt;"pa",L33&lt;&gt;"pa",L34&lt;&gt;"pa",L35&lt;&gt;"pa",L36&lt;&gt;"pa",L37&lt;&gt;"pa",L38&lt;&gt;"pa",L39&lt;&gt;"pa",L40&lt;&gt;"pa",L41&lt;&gt;"pa",L42&lt;&gt;"pa",L43&lt;&gt;"pa",L44&lt;&gt;"pa",L45&lt;&gt;"pa"),"T3-Error",AND(SUM(K28:K45)=K23,L23="")*OR(L28="pa",L29="pa",L30="pa",L31="pa",L32="pa",L33="pa",L34="pa",L35="pa",L36="pa",L37="pa",L38="pa",L39="pa",L40="pa",L41="pa",L42="pa",L43="pa",L44="pa",L45="pa"),"T1-Error",SUM(K28:K45)=K23,"")</f>
        <v/>
      </c>
      <c r="L27" s="101"/>
      <c r="M27" s="102" t="str" cm="1">
        <f t="array" ref="M27">_xlfn.IFS(AND(M23="",M28="",M29="",M30="",M31="",M32="",M33="",M34="",M35="",M36="",M37="",M38="",M39="",M40="",M41="",M42="",M43="",M44="",M45=""),"",SUM(M28:M45)&lt;M23*AND(N28="",N29="",N30="",N31="",N32="",N33="",N34="",N35="",N36="",N37="",N38="",N39="",N40="",N41="",N42="",N43="",N44="",N45="",M28&lt;&gt;"",M29&lt;&gt;"",M30&lt;&gt;"",M31&lt;&gt;"",M32&lt;&gt;"",M33&lt;&gt;"",M34&lt;&gt;"",M35&lt;&gt;"",M36&lt;&gt;"",M37&lt;&gt;"",M38&lt;&gt;"",M39&lt;&gt;"",M40&lt;&gt;"",M41&lt;&gt;"",M42&lt;&gt;"",M43&lt;&gt;"",M44&lt;&gt;"",M45&lt;&gt;""),"T4-Error",SUM(M28:M45)&gt;M23,"T5-Error",AND(SUM(M28:M45)=M23,N23="",OR(M28="",M29="",M30="",M31="",M32="",M33="",M34="",M35="",M36="",M37="",M38="",M39="",M40="",M41="",M42="",M43="",M44="",M45="")),"T2-Error",OR(M28="",M29="",M30="",M31="",M32="",M33="",M34="",M35="",M36="",M37="",M38="",M39="",M40="",M41="",M42="",M43="",M44="",M45=""),"",SUM(M28:M45)&lt;M23*OR(N28="pa",N29="pa",N30="pa",N31="pa",N32="pa",N33="pa",N34="pa",N35="pa",N36="pa",N37="pa",N38="pa",N39="pa",N40="pa",N41="pa",N42="pa",N43="pa",N44="pa",N45="pa"),"",AND(SUM(M28:M45)=M23,N23="pa",N28&lt;&gt;"pa",N29&lt;&gt;"pa",N30&lt;&gt;"pa",N31&lt;&gt;"pa",N32&lt;&gt;"pa",N33&lt;&gt;"pa",N34&lt;&gt;"pa",N35&lt;&gt;"pa",N36&lt;&gt;"pa",N37&lt;&gt;"pa",N38&lt;&gt;"pa",N39&lt;&gt;"pa",N40&lt;&gt;"pa",N41&lt;&gt;"pa",N42&lt;&gt;"pa",N43&lt;&gt;"pa",N44&lt;&gt;"pa",N45&lt;&gt;"pa"),"T3-Error",AND(SUM(M28:M45)=M23,N23="")*OR(N28="pa",N29="pa",N30="pa",N31="pa",N32="pa",N33="pa",N34="pa",N35="pa",N36="pa",N37="pa",N38="pa",N39="pa",N40="pa",N41="pa",N42="pa",N43="pa",N44="pa",N45="pa"),"T1-Error",SUM(M28:M45)=M23,"")</f>
        <v/>
      </c>
      <c r="N27" s="101"/>
      <c r="O27" s="102" t="str" cm="1">
        <f t="array" ref="O27">_xlfn.IFS(AND(O23="",O28="",O29="",O30="",O31="",O32="",O33="",O34="",O35="",O36="",O37="",O38="",O39="",O40="",O41="",O42="",O43="",O44="",O45=""),"",SUM(O28:O45)&lt;O23*AND(P28="",P29="",P30="",P31="",P32="",P33="",P34="",P35="",P36="",P37="",P38="",P39="",P40="",P41="",P42="",P43="",P44="",P45="",O28&lt;&gt;"",O29&lt;&gt;"",O30&lt;&gt;"",O31&lt;&gt;"",O32&lt;&gt;"",O33&lt;&gt;"",O34&lt;&gt;"",O35&lt;&gt;"",O36&lt;&gt;"",O37&lt;&gt;"",O38&lt;&gt;"",O39&lt;&gt;"",O40&lt;&gt;"",O41&lt;&gt;"",O42&lt;&gt;"",O43&lt;&gt;"",O44&lt;&gt;"",O45&lt;&gt;""),"T4-Error",SUM(O28:O45)&gt;O23,"T5-Error",AND(SUM(O28:O45)=O23,P23="",OR(O28="",O29="",O30="",O31="",O32="",O33="",O34="",O35="",O36="",O37="",O38="",O39="",O40="",O41="",O42="",O43="",O44="",O45="")),"T2-Error",OR(O28="",O29="",O30="",O31="",O32="",O33="",O34="",O35="",O36="",O37="",O38="",O39="",O40="",O41="",O42="",O43="",O44="",O45=""),"",SUM(O28:O45)&lt;O23*OR(P28="pa",P29="pa",P30="pa",P31="pa",P32="pa",P33="pa",P34="pa",P35="pa",P36="pa",P37="pa",P38="pa",P39="pa",P40="pa",P41="pa",P42="pa",P43="pa",P44="pa",P45="pa"),"",AND(SUM(O28:O45)=O23,P23="pa",P28&lt;&gt;"pa",P29&lt;&gt;"pa",P30&lt;&gt;"pa",P31&lt;&gt;"pa",P32&lt;&gt;"pa",P33&lt;&gt;"pa",P34&lt;&gt;"pa",P35&lt;&gt;"pa",P36&lt;&gt;"pa",P37&lt;&gt;"pa",P38&lt;&gt;"pa",P39&lt;&gt;"pa",P40&lt;&gt;"pa",P41&lt;&gt;"pa",P42&lt;&gt;"pa",P43&lt;&gt;"pa",P44&lt;&gt;"pa",P45&lt;&gt;"pa"),"T3-Error",AND(SUM(O28:O45)=O23,P23="")*OR(P28="pa",P29="pa",P30="pa",P31="pa",P32="pa",P33="pa",P34="pa",P35="pa",P36="pa",P37="pa",P38="pa",P39="pa",P40="pa",P41="pa",P42="pa",P43="pa",P44="pa",P45="pa"),"T1-Error",SUM(O28:O45)=O23,"")</f>
        <v/>
      </c>
      <c r="P27" s="101"/>
      <c r="Q27" s="102" t="str" cm="1">
        <f t="array" ref="Q27">_xlfn.IFS(AND(Q23="",Q28="",Q29="",Q30="",Q31="",Q32="",Q33="",Q34="",Q35="",Q36="",Q37="",Q38="",Q39="",Q40="",Q41="",Q42="",Q43="",Q44="",Q45=""),"",SUM(Q28:Q45)&lt;Q23*AND(R28="",R29="",R30="",R31="",R32="",R33="",R34="",R35="",R36="",R37="",R38="",R39="",R40="",R41="",R42="",R43="",R44="",R45="",Q28&lt;&gt;"",Q29&lt;&gt;"",Q30&lt;&gt;"",Q31&lt;&gt;"",Q32&lt;&gt;"",Q33&lt;&gt;"",Q34&lt;&gt;"",Q35&lt;&gt;"",Q36&lt;&gt;"",Q37&lt;&gt;"",Q38&lt;&gt;"",Q39&lt;&gt;"",Q40&lt;&gt;"",Q41&lt;&gt;"",Q42&lt;&gt;"",Q43&lt;&gt;"",Q44&lt;&gt;"",Q45&lt;&gt;""),"T4-Error",SUM(Q28:Q45)&gt;Q23,"T5-Error",AND(SUM(Q28:Q45)=Q23,R23="",OR(Q28="",Q29="",Q30="",Q31="",Q32="",Q33="",Q34="",Q35="",Q36="",Q37="",Q38="",Q39="",Q40="",Q41="",Q42="",Q43="",Q44="",Q45="")),"T2-Error",OR(Q28="",Q29="",Q30="",Q31="",Q32="",Q33="",Q34="",Q35="",Q36="",Q37="",Q38="",Q39="",Q40="",Q41="",Q42="",Q43="",Q44="",Q45=""),"",SUM(Q28:Q45)&lt;Q23*OR(R28="pa",R29="pa",R30="pa",R31="pa",R32="pa",R33="pa",R34="pa",R35="pa",R36="pa",R37="pa",R38="pa",R39="pa",R40="pa",R41="pa",R42="pa",R43="pa",R44="pa",R45="pa"),"",AND(SUM(Q28:Q45)=Q23,R23="pa",R28&lt;&gt;"pa",R29&lt;&gt;"pa",R30&lt;&gt;"pa",R31&lt;&gt;"pa",R32&lt;&gt;"pa",R33&lt;&gt;"pa",R34&lt;&gt;"pa",R35&lt;&gt;"pa",R36&lt;&gt;"pa",R37&lt;&gt;"pa",R38&lt;&gt;"pa",R39&lt;&gt;"pa",R40&lt;&gt;"pa",R41&lt;&gt;"pa",R42&lt;&gt;"pa",R43&lt;&gt;"pa",R44&lt;&gt;"pa",R45&lt;&gt;"pa"),"T3-Error",AND(SUM(Q28:Q45)=Q23,R23="")*OR(R28="pa",R29="pa",R30="pa",R31="pa",R32="pa",R33="pa",R34="pa",R35="pa",R36="pa",R37="pa",R38="pa",R39="pa",R40="pa",R41="pa",R42="pa",R43="pa",R44="pa",R45="pa"),"T1-Error",SUM(Q28:Q45)=Q23,"")</f>
        <v/>
      </c>
      <c r="R27" s="101"/>
      <c r="S27" s="102" t="str" cm="1">
        <f t="array" ref="S27">_xlfn.IFS(AND(S23="",S28="",S29="",S30="",S31="",S32="",S33="",S34="",S35="",S36="",S37="",S38="",S39="",S40="",S41="",S42="",S43="",S44="",S45=""),"",SUM(S28:S45)&lt;S23*AND(T28="",T29="",T30="",T31="",T32="",T33="",T34="",T35="",T36="",T37="",T38="",T39="",T40="",T41="",T42="",T43="",T44="",T45="",S28&lt;&gt;"",S29&lt;&gt;"",S30&lt;&gt;"",S31&lt;&gt;"",S32&lt;&gt;"",S33&lt;&gt;"",S34&lt;&gt;"",S35&lt;&gt;"",S36&lt;&gt;"",S37&lt;&gt;"",S38&lt;&gt;"",S39&lt;&gt;"",S40&lt;&gt;"",S41&lt;&gt;"",S42&lt;&gt;"",S43&lt;&gt;"",S44&lt;&gt;"",S45&lt;&gt;""),"T4-Error",SUM(S28:S45)&gt;S23,"T5-Error",AND(SUM(S28:S45)=S23,T23="",OR(S28="",S29="",S30="",S31="",S32="",S33="",S34="",S35="",S36="",S37="",S38="",S39="",S40="",S41="",S42="",S43="",S44="",S45="")),"T2-Error",OR(S28="",S29="",S30="",S31="",S32="",S33="",S34="",S35="",S36="",S37="",S38="",S39="",S40="",S41="",S42="",S43="",S44="",S45=""),"",SUM(S28:S45)&lt;S23*OR(T28="pa",T29="pa",T30="pa",T31="pa",T32="pa",T33="pa",T34="pa",T35="pa",T36="pa",T37="pa",T38="pa",T39="pa",T40="pa",T41="pa",T42="pa",T43="pa",T44="pa",T45="pa"),"",AND(SUM(S28:S45)=S23,T23="pa",T28&lt;&gt;"pa",T29&lt;&gt;"pa",T30&lt;&gt;"pa",T31&lt;&gt;"pa",T32&lt;&gt;"pa",T33&lt;&gt;"pa",T34&lt;&gt;"pa",T35&lt;&gt;"pa",T36&lt;&gt;"pa",T37&lt;&gt;"pa",T38&lt;&gt;"pa",T39&lt;&gt;"pa",T40&lt;&gt;"pa",T41&lt;&gt;"pa",T42&lt;&gt;"pa",T43&lt;&gt;"pa",T44&lt;&gt;"pa",T45&lt;&gt;"pa"),"T3-Error",AND(SUM(S28:S45)=S23,T23="")*OR(T28="pa",T29="pa",T30="pa",T31="pa",T32="pa",T33="pa",T34="pa",T35="pa",T36="pa",T37="pa",T38="pa",T39="pa",T40="pa",T41="pa",T42="pa",T43="pa",T44="pa",T45="pa"),"T1-Error",SUM(S28:S45)=S23,"")</f>
        <v/>
      </c>
      <c r="T27" s="101"/>
      <c r="U27" s="102" t="str" cm="1">
        <f t="array" ref="U27">_xlfn.IFS(AND(U23="",U28="",U29="",U30="",U31="",U32="",U33="",U34="",U35="",U36="",U37="",U38="",U39="",U40="",U41="",U42="",U43="",U44="",U45=""),"",SUM(U28:U45)&lt;U23*AND(V28="",V29="",V30="",V31="",V32="",V33="",V34="",V35="",V36="",V37="",V38="",V39="",V40="",V41="",V42="",V43="",V44="",V45="",U28&lt;&gt;"",U29&lt;&gt;"",U30&lt;&gt;"",U31&lt;&gt;"",U32&lt;&gt;"",U33&lt;&gt;"",U34&lt;&gt;"",U35&lt;&gt;"",U36&lt;&gt;"",U37&lt;&gt;"",U38&lt;&gt;"",U39&lt;&gt;"",U40&lt;&gt;"",U41&lt;&gt;"",U42&lt;&gt;"",U43&lt;&gt;"",U44&lt;&gt;"",U45&lt;&gt;""),"T4-Error",SUM(U28:U45)&gt;U23,"T5-Error",AND(SUM(U28:U45)=U23,V23="",OR(U28="",U29="",U30="",U31="",U32="",U33="",U34="",U35="",U36="",U37="",U38="",U39="",U40="",U41="",U42="",U43="",U44="",U45="")),"T2-Error",OR(U28="",U29="",U30="",U31="",U32="",U33="",U34="",U35="",U36="",U37="",U38="",U39="",U40="",U41="",U42="",U43="",U44="",U45=""),"",SUM(U28:U45)&lt;U23*OR(V28="pa",V29="pa",V30="pa",V31="pa",V32="pa",V33="pa",V34="pa",V35="pa",V36="pa",V37="pa",V38="pa",V39="pa",V40="pa",V41="pa",V42="pa",V43="pa",V44="pa",V45="pa"),"",AND(SUM(U28:U45)=U23,V23="pa",V28&lt;&gt;"pa",V29&lt;&gt;"pa",V30&lt;&gt;"pa",V31&lt;&gt;"pa",V32&lt;&gt;"pa",V33&lt;&gt;"pa",V34&lt;&gt;"pa",V35&lt;&gt;"pa",V36&lt;&gt;"pa",V37&lt;&gt;"pa",V38&lt;&gt;"pa",V39&lt;&gt;"pa",V40&lt;&gt;"pa",V41&lt;&gt;"pa",V42&lt;&gt;"pa",V43&lt;&gt;"pa",V44&lt;&gt;"pa",V45&lt;&gt;"pa"),"T3-Error",AND(SUM(U28:U45)=U23,V23="")*OR(V28="pa",V29="pa",V30="pa",V31="pa",V32="pa",V33="pa",V34="pa",V35="pa",V36="pa",V37="pa",V38="pa",V39="pa",V40="pa",V41="pa",V42="pa",V43="pa",V44="pa",V45="pa"),"T1-Error",SUM(U28:U45)=U23,"")</f>
        <v/>
      </c>
      <c r="V27" s="101"/>
      <c r="W27" s="102" t="str" cm="1">
        <f t="array" ref="W27">_xlfn.IFS(AND(W23="",W28="",W29="",W30="",W31="",W32="",W33="",W34="",W35="",W36="",W37="",W38="",W39="",W40="",W41="",W42="",W43="",W44="",W45=""),"",SUM(W28:W45)&lt;W23*AND(X28="",X29="",X30="",X31="",X32="",X33="",X34="",X35="",X36="",X37="",X38="",X39="",X40="",X41="",X42="",X43="",X44="",X45="",W28&lt;&gt;"",W29&lt;&gt;"",W30&lt;&gt;"",W31&lt;&gt;"",W32&lt;&gt;"",W33&lt;&gt;"",W34&lt;&gt;"",W35&lt;&gt;"",W36&lt;&gt;"",W37&lt;&gt;"",W38&lt;&gt;"",W39&lt;&gt;"",W40&lt;&gt;"",W41&lt;&gt;"",W42&lt;&gt;"",W43&lt;&gt;"",W44&lt;&gt;"",W45&lt;&gt;""),"T4-Error",SUM(W28:W45)&gt;W23,"T5-Error",AND(SUM(W28:W45)=W23,X23="",OR(W28="",W29="",W30="",W31="",W32="",W33="",W34="",W35="",W36="",W37="",W38="",W39="",W40="",W41="",W42="",W43="",W44="",W45="")),"T2-Error",OR(W28="",W29="",W30="",W31="",W32="",W33="",W34="",W35="",W36="",W37="",W38="",W39="",W40="",W41="",W42="",W43="",W44="",W45=""),"",SUM(W28:W45)&lt;W23*OR(X28="pa",X29="pa",X30="pa",X31="pa",X32="pa",X33="pa",X34="pa",X35="pa",X36="pa",X37="pa",X38="pa",X39="pa",X40="pa",X41="pa",X42="pa",X43="pa",X44="pa",X45="pa"),"",AND(SUM(W28:W45)=W23,X23="pa",X28&lt;&gt;"pa",X29&lt;&gt;"pa",X30&lt;&gt;"pa",X31&lt;&gt;"pa",X32&lt;&gt;"pa",X33&lt;&gt;"pa",X34&lt;&gt;"pa",X35&lt;&gt;"pa",X36&lt;&gt;"pa",X37&lt;&gt;"pa",X38&lt;&gt;"pa",X39&lt;&gt;"pa",X40&lt;&gt;"pa",X41&lt;&gt;"pa",X42&lt;&gt;"pa",X43&lt;&gt;"pa",X44&lt;&gt;"pa",X45&lt;&gt;"pa"),"T3-Error",AND(SUM(W28:W45)=W23,X23="")*OR(X28="pa",X29="pa",X30="pa",X31="pa",X32="pa",X33="pa",X34="pa",X35="pa",X36="pa",X37="pa",X38="pa",X39="pa",X40="pa",X41="pa",X42="pa",X43="pa",X44="pa",X45="pa"),"T1-Error",SUM(W28:W45)=W23,"")</f>
        <v/>
      </c>
      <c r="X27" s="101"/>
      <c r="Y27" s="102" t="str" cm="1">
        <f t="array" ref="Y27">_xlfn.IFS(AND(Y23="",Y28="",Y29="",Y30="",Y31="",Y32="",Y33="",Y34="",Y35="",Y36="",Y37="",Y38="",Y39="",Y40="",Y41="",Y42="",Y43="",Y44="",Y45=""),"",SUM(Y28:Y45)&lt;Y23*AND(Z28="",Z29="",Z30="",Z31="",Z32="",Z33="",Z34="",Z35="",Z36="",Z37="",Z38="",Z39="",Z40="",Z41="",Z42="",Z43="",Z44="",Z45="",Y28&lt;&gt;"",Y29&lt;&gt;"",Y30&lt;&gt;"",Y31&lt;&gt;"",Y32&lt;&gt;"",Y33&lt;&gt;"",Y34&lt;&gt;"",Y35&lt;&gt;"",Y36&lt;&gt;"",Y37&lt;&gt;"",Y38&lt;&gt;"",Y39&lt;&gt;"",Y40&lt;&gt;"",Y41&lt;&gt;"",Y42&lt;&gt;"",Y43&lt;&gt;"",Y44&lt;&gt;"",Y45&lt;&gt;""),"T4-Error",SUM(Y28:Y45)&gt;Y23,"T5-Error",AND(SUM(Y28:Y45)=Y23,Z23="",OR(Y28="",Y29="",Y30="",Y31="",Y32="",Y33="",Y34="",Y35="",Y36="",Y37="",Y38="",Y39="",Y40="",Y41="",Y42="",Y43="",Y44="",Y45="")),"T2-Error",OR(Y28="",Y29="",Y30="",Y31="",Y32="",Y33="",Y34="",Y35="",Y36="",Y37="",Y38="",Y39="",Y40="",Y41="",Y42="",Y43="",Y44="",Y45=""),"",SUM(Y28:Y45)&lt;Y23*OR(Z28="pa",Z29="pa",Z30="pa",Z31="pa",Z32="pa",Z33="pa",Z34="pa",Z35="pa",Z36="pa",Z37="pa",Z38="pa",Z39="pa",Z40="pa",Z41="pa",Z42="pa",Z43="pa",Z44="pa",Z45="pa"),"",AND(SUM(Y28:Y45)=Y23,Z23="pa",Z28&lt;&gt;"pa",Z29&lt;&gt;"pa",Z30&lt;&gt;"pa",Z31&lt;&gt;"pa",Z32&lt;&gt;"pa",Z33&lt;&gt;"pa",Z34&lt;&gt;"pa",Z35&lt;&gt;"pa",Z36&lt;&gt;"pa",Z37&lt;&gt;"pa",Z38&lt;&gt;"pa",Z39&lt;&gt;"pa",Z40&lt;&gt;"pa",Z41&lt;&gt;"pa",Z42&lt;&gt;"pa",Z43&lt;&gt;"pa",Z44&lt;&gt;"pa",Z45&lt;&gt;"pa"),"T3-Error",AND(SUM(Y28:Y45)=Y23,Z23="")*OR(Z28="pa",Z29="pa",Z30="pa",Z31="pa",Z32="pa",Z33="pa",Z34="pa",Z35="pa",Z36="pa",Z37="pa",Z38="pa",Z39="pa",Z40="pa",Z41="pa",Z42="pa",Z43="pa",Z44="pa",Z45="pa"),"T1-Error",SUM(Y28:Y45)=Y23,"")</f>
        <v/>
      </c>
      <c r="Z27" s="101"/>
      <c r="AA27" s="206"/>
      <c r="AB27" s="189"/>
      <c r="AC27" s="189"/>
      <c r="AD27" s="206"/>
      <c r="AF27" s="219" t="s">
        <v>215</v>
      </c>
      <c r="AH27" s="219" t="s">
        <v>216</v>
      </c>
      <c r="AI27" s="236"/>
      <c r="AJ27" s="236"/>
      <c r="AK27" s="236"/>
      <c r="AL27" s="408"/>
      <c r="AM27" s="236"/>
      <c r="AN27" s="408"/>
    </row>
    <row r="28" spans="1:40" customFormat="1" ht="15" x14ac:dyDescent="0.2">
      <c r="A28" s="248" t="s">
        <v>217</v>
      </c>
      <c r="B28" s="248"/>
      <c r="C28" s="35" t="s">
        <v>53</v>
      </c>
      <c r="D28" s="24" t="s">
        <v>51</v>
      </c>
      <c r="E28" s="10">
        <v>35</v>
      </c>
      <c r="F28" s="13"/>
      <c r="G28" s="10">
        <v>32</v>
      </c>
      <c r="H28" s="13"/>
      <c r="I28" s="10">
        <v>31</v>
      </c>
      <c r="J28" s="13"/>
      <c r="K28" s="10">
        <v>21</v>
      </c>
      <c r="L28" s="13"/>
      <c r="M28" s="10">
        <v>18</v>
      </c>
      <c r="N28" s="13"/>
      <c r="O28" s="10">
        <v>10</v>
      </c>
      <c r="P28" s="13"/>
      <c r="Q28" s="10">
        <v>10</v>
      </c>
      <c r="R28" s="13"/>
      <c r="S28" s="10">
        <v>10</v>
      </c>
      <c r="T28" s="13"/>
      <c r="U28" s="10">
        <v>0</v>
      </c>
      <c r="V28" s="13"/>
      <c r="W28" s="10">
        <v>3</v>
      </c>
      <c r="X28" s="13"/>
      <c r="Y28" s="10"/>
      <c r="Z28" s="13"/>
      <c r="AA28" s="205"/>
      <c r="AB28" s="200"/>
      <c r="AC28" s="257"/>
      <c r="AD28" s="205"/>
      <c r="AF28" s="258"/>
      <c r="AH28" s="258"/>
      <c r="AI28" s="259"/>
      <c r="AJ28" s="259"/>
      <c r="AK28" s="259"/>
      <c r="AL28" s="413"/>
      <c r="AM28" s="259"/>
      <c r="AN28" s="413"/>
    </row>
    <row r="29" spans="1:40" customFormat="1" ht="15" x14ac:dyDescent="0.2">
      <c r="A29" s="244" t="s">
        <v>218</v>
      </c>
      <c r="B29" s="244"/>
      <c r="C29" s="35" t="s">
        <v>54</v>
      </c>
      <c r="D29" s="24" t="s">
        <v>51</v>
      </c>
      <c r="E29" s="10">
        <v>23</v>
      </c>
      <c r="F29" s="13"/>
      <c r="G29" s="10">
        <v>13</v>
      </c>
      <c r="H29" s="13"/>
      <c r="I29" s="10">
        <v>21</v>
      </c>
      <c r="J29" s="13"/>
      <c r="K29" s="10">
        <v>11</v>
      </c>
      <c r="L29" s="13"/>
      <c r="M29" s="10">
        <v>5</v>
      </c>
      <c r="N29" s="13"/>
      <c r="O29" s="10">
        <v>9</v>
      </c>
      <c r="P29" s="13"/>
      <c r="Q29" s="10">
        <v>8</v>
      </c>
      <c r="R29" s="13"/>
      <c r="S29" s="10">
        <v>5</v>
      </c>
      <c r="T29" s="13"/>
      <c r="U29" s="10">
        <v>9</v>
      </c>
      <c r="V29" s="13"/>
      <c r="W29" s="10">
        <v>8</v>
      </c>
      <c r="X29" s="13"/>
      <c r="Y29" s="10"/>
      <c r="Z29" s="13"/>
      <c r="AA29" s="205"/>
      <c r="AB29" s="200"/>
      <c r="AC29" s="257"/>
      <c r="AD29" s="205"/>
      <c r="AF29" s="258"/>
      <c r="AH29" s="258"/>
      <c r="AI29" s="259"/>
      <c r="AJ29" s="259"/>
      <c r="AK29" s="259"/>
      <c r="AL29" s="413"/>
      <c r="AM29" s="259"/>
      <c r="AN29" s="413"/>
    </row>
    <row r="30" spans="1:40" customFormat="1" ht="15" x14ac:dyDescent="0.2">
      <c r="A30" s="244" t="s">
        <v>219</v>
      </c>
      <c r="B30" s="244"/>
      <c r="C30" s="35" t="s">
        <v>55</v>
      </c>
      <c r="D30" s="24" t="s">
        <v>51</v>
      </c>
      <c r="E30" s="10">
        <v>11</v>
      </c>
      <c r="F30" s="13"/>
      <c r="G30" s="10">
        <v>15</v>
      </c>
      <c r="H30" s="13"/>
      <c r="I30" s="10">
        <v>10</v>
      </c>
      <c r="J30" s="13"/>
      <c r="K30" s="10">
        <v>9</v>
      </c>
      <c r="L30" s="13"/>
      <c r="M30" s="10">
        <v>0</v>
      </c>
      <c r="N30" s="13"/>
      <c r="O30" s="10">
        <v>3</v>
      </c>
      <c r="P30" s="13"/>
      <c r="Q30" s="10">
        <v>3</v>
      </c>
      <c r="R30" s="13"/>
      <c r="S30" s="10">
        <v>5</v>
      </c>
      <c r="T30" s="13"/>
      <c r="U30" s="10">
        <v>8</v>
      </c>
      <c r="V30" s="13"/>
      <c r="W30" s="10">
        <v>8</v>
      </c>
      <c r="X30" s="13"/>
      <c r="Y30" s="10"/>
      <c r="Z30" s="13"/>
      <c r="AA30" s="205"/>
      <c r="AB30" s="200"/>
      <c r="AC30" s="257"/>
      <c r="AD30" s="205"/>
      <c r="AF30" s="258"/>
      <c r="AH30" s="258"/>
      <c r="AI30" s="259"/>
      <c r="AJ30" s="259"/>
      <c r="AK30" s="259"/>
      <c r="AL30" s="413"/>
      <c r="AM30" s="259"/>
      <c r="AN30" s="413"/>
    </row>
    <row r="31" spans="1:40" customFormat="1" ht="15" x14ac:dyDescent="0.2">
      <c r="A31" s="244" t="s">
        <v>220</v>
      </c>
      <c r="B31" s="244"/>
      <c r="C31" s="35" t="s">
        <v>56</v>
      </c>
      <c r="D31" s="24" t="s">
        <v>51</v>
      </c>
      <c r="E31" s="10">
        <v>7</v>
      </c>
      <c r="F31" s="13"/>
      <c r="G31" s="10">
        <v>4</v>
      </c>
      <c r="H31" s="13"/>
      <c r="I31" s="10">
        <v>2</v>
      </c>
      <c r="J31" s="13"/>
      <c r="K31" s="10">
        <v>3</v>
      </c>
      <c r="L31" s="13"/>
      <c r="M31" s="10">
        <v>3</v>
      </c>
      <c r="N31" s="13"/>
      <c r="O31" s="10">
        <v>1</v>
      </c>
      <c r="P31" s="13"/>
      <c r="Q31" s="10">
        <v>1</v>
      </c>
      <c r="R31" s="13"/>
      <c r="S31" s="10">
        <v>5</v>
      </c>
      <c r="T31" s="13"/>
      <c r="U31" s="10">
        <v>2</v>
      </c>
      <c r="V31" s="13"/>
      <c r="W31" s="10">
        <v>3</v>
      </c>
      <c r="X31" s="13"/>
      <c r="Y31" s="10"/>
      <c r="Z31" s="13"/>
      <c r="AA31" s="205"/>
      <c r="AB31" s="200"/>
      <c r="AC31" s="257"/>
      <c r="AD31" s="205"/>
      <c r="AF31" s="258"/>
      <c r="AH31" s="258"/>
      <c r="AI31" s="259"/>
      <c r="AJ31" s="259"/>
      <c r="AK31" s="259"/>
      <c r="AL31" s="413"/>
      <c r="AM31" s="259"/>
      <c r="AN31" s="413"/>
    </row>
    <row r="32" spans="1:40" customFormat="1" ht="15" x14ac:dyDescent="0.2">
      <c r="A32" s="244" t="s">
        <v>221</v>
      </c>
      <c r="B32" s="244"/>
      <c r="C32" s="35" t="s">
        <v>57</v>
      </c>
      <c r="D32" s="24" t="s">
        <v>51</v>
      </c>
      <c r="E32" s="10">
        <v>2</v>
      </c>
      <c r="F32" s="13"/>
      <c r="G32" s="10">
        <v>4</v>
      </c>
      <c r="H32" s="13"/>
      <c r="I32" s="10">
        <v>1</v>
      </c>
      <c r="J32" s="13"/>
      <c r="K32" s="10">
        <v>2</v>
      </c>
      <c r="L32" s="13"/>
      <c r="M32" s="10">
        <v>3</v>
      </c>
      <c r="N32" s="13"/>
      <c r="O32" s="10">
        <v>0</v>
      </c>
      <c r="P32" s="13"/>
      <c r="Q32" s="10">
        <v>0</v>
      </c>
      <c r="R32" s="13"/>
      <c r="S32" s="10">
        <v>2</v>
      </c>
      <c r="T32" s="13"/>
      <c r="U32" s="10">
        <v>5</v>
      </c>
      <c r="V32" s="13"/>
      <c r="W32" s="10">
        <v>2</v>
      </c>
      <c r="X32" s="13"/>
      <c r="Y32" s="10"/>
      <c r="Z32" s="13"/>
      <c r="AA32" s="205"/>
      <c r="AB32" s="200"/>
      <c r="AC32" s="257"/>
      <c r="AD32" s="205"/>
      <c r="AF32" s="258"/>
      <c r="AH32" s="258"/>
      <c r="AI32" s="259"/>
      <c r="AJ32" s="259"/>
      <c r="AK32" s="259"/>
      <c r="AL32" s="413"/>
      <c r="AM32" s="259"/>
      <c r="AN32" s="413"/>
    </row>
    <row r="33" spans="1:40" customFormat="1" ht="15" x14ac:dyDescent="0.2">
      <c r="A33" s="244" t="s">
        <v>222</v>
      </c>
      <c r="B33" s="244"/>
      <c r="C33" s="35" t="s">
        <v>58</v>
      </c>
      <c r="D33" s="24" t="s">
        <v>51</v>
      </c>
      <c r="E33" s="10">
        <v>10</v>
      </c>
      <c r="F33" s="13"/>
      <c r="G33" s="10">
        <v>0</v>
      </c>
      <c r="H33" s="13"/>
      <c r="I33" s="10">
        <v>3</v>
      </c>
      <c r="J33" s="13"/>
      <c r="K33" s="10">
        <v>0</v>
      </c>
      <c r="L33" s="13"/>
      <c r="M33" s="10">
        <v>1</v>
      </c>
      <c r="N33" s="13"/>
      <c r="O33" s="10">
        <v>3</v>
      </c>
      <c r="P33" s="13"/>
      <c r="Q33" s="10">
        <v>3</v>
      </c>
      <c r="R33" s="13"/>
      <c r="S33" s="10">
        <v>1</v>
      </c>
      <c r="T33" s="13"/>
      <c r="U33" s="10">
        <v>1</v>
      </c>
      <c r="V33" s="13"/>
      <c r="W33" s="10">
        <v>2</v>
      </c>
      <c r="X33" s="13"/>
      <c r="Y33" s="10"/>
      <c r="Z33" s="13"/>
      <c r="AA33" s="205"/>
      <c r="AB33" s="200"/>
      <c r="AC33" s="257"/>
      <c r="AD33" s="205"/>
      <c r="AF33" s="258"/>
      <c r="AH33" s="258"/>
      <c r="AI33" s="259"/>
      <c r="AJ33" s="259"/>
      <c r="AK33" s="259"/>
      <c r="AL33" s="413"/>
      <c r="AM33" s="259"/>
      <c r="AN33" s="413"/>
    </row>
    <row r="34" spans="1:40" customFormat="1" ht="15" x14ac:dyDescent="0.2">
      <c r="A34" s="244" t="s">
        <v>223</v>
      </c>
      <c r="B34" s="244"/>
      <c r="C34" s="35" t="s">
        <v>59</v>
      </c>
      <c r="D34" s="24" t="s">
        <v>51</v>
      </c>
      <c r="E34" s="10">
        <v>8</v>
      </c>
      <c r="F34" s="13"/>
      <c r="G34" s="10">
        <v>10</v>
      </c>
      <c r="H34" s="13"/>
      <c r="I34" s="10">
        <v>0</v>
      </c>
      <c r="J34" s="13"/>
      <c r="K34" s="10">
        <v>2</v>
      </c>
      <c r="L34" s="13"/>
      <c r="M34" s="10">
        <v>1</v>
      </c>
      <c r="N34" s="13"/>
      <c r="O34" s="10">
        <v>1</v>
      </c>
      <c r="P34" s="13"/>
      <c r="Q34" s="10">
        <v>3</v>
      </c>
      <c r="R34" s="13"/>
      <c r="S34" s="10">
        <v>0</v>
      </c>
      <c r="T34" s="13"/>
      <c r="U34" s="10">
        <v>1</v>
      </c>
      <c r="V34" s="13"/>
      <c r="W34" s="10">
        <v>1</v>
      </c>
      <c r="X34" s="13"/>
      <c r="Y34" s="10"/>
      <c r="Z34" s="13"/>
      <c r="AA34" s="205"/>
      <c r="AB34" s="200"/>
      <c r="AC34" s="257"/>
      <c r="AD34" s="205"/>
      <c r="AF34" s="258"/>
      <c r="AH34" s="258"/>
      <c r="AI34" s="259"/>
      <c r="AJ34" s="259"/>
      <c r="AK34" s="259"/>
      <c r="AL34" s="413"/>
      <c r="AM34" s="259"/>
      <c r="AN34" s="413"/>
    </row>
    <row r="35" spans="1:40" customFormat="1" ht="15" x14ac:dyDescent="0.2">
      <c r="A35" s="244" t="s">
        <v>224</v>
      </c>
      <c r="B35" s="244"/>
      <c r="C35" s="35" t="s">
        <v>60</v>
      </c>
      <c r="D35" s="24" t="s">
        <v>51</v>
      </c>
      <c r="E35" s="10">
        <v>6</v>
      </c>
      <c r="F35" s="13"/>
      <c r="G35" s="10">
        <v>8</v>
      </c>
      <c r="H35" s="13"/>
      <c r="I35" s="10">
        <v>11</v>
      </c>
      <c r="J35" s="13"/>
      <c r="K35" s="10">
        <v>1</v>
      </c>
      <c r="L35" s="13"/>
      <c r="M35" s="10">
        <v>3</v>
      </c>
      <c r="N35" s="13"/>
      <c r="O35" s="10">
        <v>4</v>
      </c>
      <c r="P35" s="13"/>
      <c r="Q35" s="10">
        <v>4</v>
      </c>
      <c r="R35" s="13"/>
      <c r="S35" s="10">
        <v>3</v>
      </c>
      <c r="T35" s="13"/>
      <c r="U35" s="10">
        <v>1</v>
      </c>
      <c r="V35" s="13"/>
      <c r="W35" s="10">
        <v>1</v>
      </c>
      <c r="X35" s="13"/>
      <c r="Y35" s="10"/>
      <c r="Z35" s="13"/>
      <c r="AA35" s="205"/>
      <c r="AB35" s="200"/>
      <c r="AC35" s="257"/>
      <c r="AD35" s="205"/>
      <c r="AF35" s="258"/>
      <c r="AH35" s="258"/>
      <c r="AI35" s="259"/>
      <c r="AJ35" s="259"/>
      <c r="AK35" s="259"/>
      <c r="AL35" s="413"/>
      <c r="AM35" s="259"/>
      <c r="AN35" s="413"/>
    </row>
    <row r="36" spans="1:40" customFormat="1" ht="15" x14ac:dyDescent="0.2">
      <c r="A36" s="244" t="s">
        <v>225</v>
      </c>
      <c r="B36" s="244"/>
      <c r="C36" s="35" t="s">
        <v>61</v>
      </c>
      <c r="D36" s="24" t="s">
        <v>51</v>
      </c>
      <c r="E36" s="10">
        <v>8</v>
      </c>
      <c r="F36" s="13"/>
      <c r="G36" s="10">
        <v>5</v>
      </c>
      <c r="H36" s="13"/>
      <c r="I36" s="10">
        <v>5</v>
      </c>
      <c r="J36" s="13"/>
      <c r="K36" s="10">
        <v>3</v>
      </c>
      <c r="L36" s="13"/>
      <c r="M36" s="10">
        <v>2</v>
      </c>
      <c r="N36" s="13"/>
      <c r="O36" s="10">
        <v>3</v>
      </c>
      <c r="P36" s="13"/>
      <c r="Q36" s="10">
        <v>4</v>
      </c>
      <c r="R36" s="13"/>
      <c r="S36" s="10">
        <v>2</v>
      </c>
      <c r="T36" s="13"/>
      <c r="U36" s="10">
        <v>3</v>
      </c>
      <c r="V36" s="13"/>
      <c r="W36" s="10">
        <v>3</v>
      </c>
      <c r="X36" s="13"/>
      <c r="Y36" s="10"/>
      <c r="Z36" s="13"/>
      <c r="AA36" s="205"/>
      <c r="AB36" s="200"/>
      <c r="AC36" s="257"/>
      <c r="AD36" s="205"/>
      <c r="AF36" s="258"/>
      <c r="AH36" s="258"/>
      <c r="AI36" s="259"/>
      <c r="AJ36" s="259"/>
      <c r="AK36" s="259"/>
      <c r="AL36" s="413"/>
      <c r="AM36" s="259"/>
      <c r="AN36" s="413"/>
    </row>
    <row r="37" spans="1:40" customFormat="1" ht="15" x14ac:dyDescent="0.2">
      <c r="A37" s="244" t="s">
        <v>226</v>
      </c>
      <c r="B37" s="244"/>
      <c r="C37" s="35" t="s">
        <v>62</v>
      </c>
      <c r="D37" s="24" t="s">
        <v>51</v>
      </c>
      <c r="E37" s="10">
        <v>9</v>
      </c>
      <c r="F37" s="13"/>
      <c r="G37" s="10">
        <v>10</v>
      </c>
      <c r="H37" s="13"/>
      <c r="I37" s="10">
        <v>5</v>
      </c>
      <c r="J37" s="13"/>
      <c r="K37" s="10">
        <v>3</v>
      </c>
      <c r="L37" s="13"/>
      <c r="M37" s="10">
        <v>3</v>
      </c>
      <c r="N37" s="13"/>
      <c r="O37" s="10">
        <v>2</v>
      </c>
      <c r="P37" s="13"/>
      <c r="Q37" s="10">
        <v>4</v>
      </c>
      <c r="R37" s="13"/>
      <c r="S37" s="10">
        <v>4</v>
      </c>
      <c r="T37" s="13"/>
      <c r="U37" s="10">
        <v>3</v>
      </c>
      <c r="V37" s="13"/>
      <c r="W37" s="10">
        <v>3</v>
      </c>
      <c r="X37" s="13"/>
      <c r="Y37" s="10"/>
      <c r="Z37" s="13"/>
      <c r="AA37" s="205"/>
      <c r="AB37" s="200"/>
      <c r="AC37" s="257"/>
      <c r="AD37" s="205"/>
      <c r="AF37" s="258"/>
      <c r="AH37" s="258"/>
      <c r="AI37" s="259"/>
      <c r="AJ37" s="259"/>
      <c r="AK37" s="259"/>
      <c r="AL37" s="413"/>
      <c r="AM37" s="259"/>
      <c r="AN37" s="413"/>
    </row>
    <row r="38" spans="1:40" customFormat="1" ht="15" x14ac:dyDescent="0.2">
      <c r="A38" s="244" t="s">
        <v>227</v>
      </c>
      <c r="B38" s="244"/>
      <c r="C38" s="35" t="s">
        <v>63</v>
      </c>
      <c r="D38" s="24" t="s">
        <v>51</v>
      </c>
      <c r="E38" s="10">
        <v>4</v>
      </c>
      <c r="F38" s="13"/>
      <c r="G38" s="10">
        <v>9</v>
      </c>
      <c r="H38" s="13"/>
      <c r="I38" s="10">
        <v>8</v>
      </c>
      <c r="J38" s="13"/>
      <c r="K38" s="10">
        <v>4</v>
      </c>
      <c r="L38" s="13"/>
      <c r="M38" s="10">
        <v>4</v>
      </c>
      <c r="N38" s="13"/>
      <c r="O38" s="10">
        <v>4</v>
      </c>
      <c r="P38" s="13"/>
      <c r="Q38" s="10">
        <v>6</v>
      </c>
      <c r="R38" s="13"/>
      <c r="S38" s="10">
        <v>2</v>
      </c>
      <c r="T38" s="13"/>
      <c r="U38" s="10">
        <v>5</v>
      </c>
      <c r="V38" s="13"/>
      <c r="W38" s="10">
        <v>3</v>
      </c>
      <c r="X38" s="13"/>
      <c r="Y38" s="10"/>
      <c r="Z38" s="13"/>
      <c r="AA38" s="205"/>
      <c r="AB38" s="200"/>
      <c r="AC38" s="257"/>
      <c r="AD38" s="205"/>
      <c r="AF38" s="258"/>
      <c r="AH38" s="258"/>
      <c r="AI38" s="259"/>
      <c r="AJ38" s="259"/>
      <c r="AK38" s="259"/>
      <c r="AL38" s="413"/>
      <c r="AM38" s="259"/>
      <c r="AN38" s="413"/>
    </row>
    <row r="39" spans="1:40" customFormat="1" ht="15" x14ac:dyDescent="0.2">
      <c r="A39" s="244" t="s">
        <v>228</v>
      </c>
      <c r="B39" s="244"/>
      <c r="C39" s="35" t="s">
        <v>64</v>
      </c>
      <c r="D39" s="24" t="s">
        <v>51</v>
      </c>
      <c r="E39" s="10">
        <v>7</v>
      </c>
      <c r="F39" s="13"/>
      <c r="G39" s="10">
        <v>6</v>
      </c>
      <c r="H39" s="13"/>
      <c r="I39" s="10">
        <v>6</v>
      </c>
      <c r="J39" s="13"/>
      <c r="K39" s="10">
        <v>7</v>
      </c>
      <c r="L39" s="13"/>
      <c r="M39" s="10">
        <v>4</v>
      </c>
      <c r="N39" s="13"/>
      <c r="O39" s="10">
        <v>5</v>
      </c>
      <c r="P39" s="13"/>
      <c r="Q39" s="10">
        <v>5</v>
      </c>
      <c r="R39" s="13"/>
      <c r="S39" s="10">
        <v>3</v>
      </c>
      <c r="T39" s="13"/>
      <c r="U39" s="10">
        <v>6</v>
      </c>
      <c r="V39" s="13"/>
      <c r="W39" s="10">
        <v>4</v>
      </c>
      <c r="X39" s="13"/>
      <c r="Y39" s="10"/>
      <c r="Z39" s="13"/>
      <c r="AA39" s="205"/>
      <c r="AB39" s="200"/>
      <c r="AC39" s="257"/>
      <c r="AD39" s="205"/>
      <c r="AF39" s="258"/>
      <c r="AH39" s="258"/>
      <c r="AI39" s="259"/>
      <c r="AJ39" s="259"/>
      <c r="AK39" s="259"/>
      <c r="AL39" s="413"/>
      <c r="AM39" s="259"/>
      <c r="AN39" s="413"/>
    </row>
    <row r="40" spans="1:40" customFormat="1" ht="15" x14ac:dyDescent="0.2">
      <c r="A40" s="244" t="s">
        <v>229</v>
      </c>
      <c r="B40" s="244"/>
      <c r="C40" s="35" t="s">
        <v>65</v>
      </c>
      <c r="D40" s="24" t="s">
        <v>51</v>
      </c>
      <c r="E40" s="10">
        <v>8</v>
      </c>
      <c r="F40" s="13"/>
      <c r="G40" s="10">
        <v>6</v>
      </c>
      <c r="H40" s="13"/>
      <c r="I40" s="10">
        <v>8</v>
      </c>
      <c r="J40" s="13"/>
      <c r="K40" s="10">
        <v>8</v>
      </c>
      <c r="L40" s="13"/>
      <c r="M40" s="10">
        <v>8</v>
      </c>
      <c r="N40" s="13"/>
      <c r="O40" s="10">
        <v>2</v>
      </c>
      <c r="P40" s="13"/>
      <c r="Q40" s="10">
        <v>3</v>
      </c>
      <c r="R40" s="13"/>
      <c r="S40" s="10">
        <v>7</v>
      </c>
      <c r="T40" s="13"/>
      <c r="U40" s="10">
        <v>4</v>
      </c>
      <c r="V40" s="13"/>
      <c r="W40" s="10">
        <v>8</v>
      </c>
      <c r="X40" s="13"/>
      <c r="Y40" s="10"/>
      <c r="Z40" s="13"/>
      <c r="AA40" s="205"/>
      <c r="AB40" s="200"/>
      <c r="AC40" s="257"/>
      <c r="AD40" s="205"/>
      <c r="AF40" s="258"/>
      <c r="AH40" s="258"/>
      <c r="AI40" s="259"/>
      <c r="AJ40" s="259"/>
      <c r="AK40" s="259"/>
      <c r="AL40" s="413"/>
      <c r="AM40" s="259"/>
      <c r="AN40" s="413"/>
    </row>
    <row r="41" spans="1:40" customFormat="1" ht="15" x14ac:dyDescent="0.2">
      <c r="A41" s="244" t="s">
        <v>230</v>
      </c>
      <c r="B41" s="244"/>
      <c r="C41" s="35" t="s">
        <v>66</v>
      </c>
      <c r="D41" s="24" t="s">
        <v>51</v>
      </c>
      <c r="E41" s="10">
        <v>12</v>
      </c>
      <c r="F41" s="13"/>
      <c r="G41" s="10">
        <v>8</v>
      </c>
      <c r="H41" s="13"/>
      <c r="I41" s="10">
        <v>6</v>
      </c>
      <c r="J41" s="13"/>
      <c r="K41" s="10">
        <v>7</v>
      </c>
      <c r="L41" s="13"/>
      <c r="M41" s="10">
        <v>12</v>
      </c>
      <c r="N41" s="13"/>
      <c r="O41" s="10">
        <v>11</v>
      </c>
      <c r="P41" s="13"/>
      <c r="Q41" s="10">
        <v>10</v>
      </c>
      <c r="R41" s="13"/>
      <c r="S41" s="10">
        <v>6</v>
      </c>
      <c r="T41" s="13"/>
      <c r="U41" s="10">
        <v>5</v>
      </c>
      <c r="V41" s="13"/>
      <c r="W41" s="10">
        <v>4</v>
      </c>
      <c r="X41" s="13"/>
      <c r="Y41" s="10"/>
      <c r="Z41" s="13"/>
      <c r="AA41" s="205"/>
      <c r="AB41" s="200"/>
      <c r="AC41" s="257"/>
      <c r="AD41" s="205"/>
      <c r="AF41" s="258"/>
      <c r="AH41" s="258"/>
      <c r="AI41" s="259"/>
      <c r="AJ41" s="259"/>
      <c r="AK41" s="259"/>
      <c r="AL41" s="413"/>
      <c r="AM41" s="259"/>
      <c r="AN41" s="413"/>
    </row>
    <row r="42" spans="1:40" customFormat="1" ht="15" x14ac:dyDescent="0.2">
      <c r="A42" s="244" t="s">
        <v>231</v>
      </c>
      <c r="B42" s="244"/>
      <c r="C42" s="35" t="s">
        <v>67</v>
      </c>
      <c r="D42" s="24" t="s">
        <v>51</v>
      </c>
      <c r="E42" s="10">
        <v>17</v>
      </c>
      <c r="F42" s="13"/>
      <c r="G42" s="10">
        <v>13</v>
      </c>
      <c r="H42" s="13"/>
      <c r="I42" s="10">
        <v>5</v>
      </c>
      <c r="J42" s="13"/>
      <c r="K42" s="10">
        <v>7</v>
      </c>
      <c r="L42" s="13"/>
      <c r="M42" s="10">
        <v>12</v>
      </c>
      <c r="N42" s="13"/>
      <c r="O42" s="10">
        <v>6</v>
      </c>
      <c r="P42" s="13"/>
      <c r="Q42" s="10">
        <v>6</v>
      </c>
      <c r="R42" s="13"/>
      <c r="S42" s="10">
        <v>5</v>
      </c>
      <c r="T42" s="13"/>
      <c r="U42" s="10">
        <v>7</v>
      </c>
      <c r="V42" s="13"/>
      <c r="W42" s="10">
        <v>10</v>
      </c>
      <c r="X42" s="13"/>
      <c r="Y42" s="10"/>
      <c r="Z42" s="13"/>
      <c r="AA42" s="205"/>
      <c r="AB42" s="200"/>
      <c r="AC42" s="257"/>
      <c r="AD42" s="205"/>
      <c r="AF42" s="258"/>
      <c r="AH42" s="258"/>
      <c r="AI42" s="259"/>
      <c r="AJ42" s="259"/>
      <c r="AK42" s="259"/>
      <c r="AL42" s="413"/>
      <c r="AM42" s="259"/>
      <c r="AN42" s="413"/>
    </row>
    <row r="43" spans="1:40" customFormat="1" ht="15" x14ac:dyDescent="0.2">
      <c r="A43" s="244" t="s">
        <v>232</v>
      </c>
      <c r="B43" s="244"/>
      <c r="C43" s="35" t="s">
        <v>68</v>
      </c>
      <c r="D43" s="24" t="s">
        <v>51</v>
      </c>
      <c r="E43" s="10">
        <v>17</v>
      </c>
      <c r="F43" s="13"/>
      <c r="G43" s="10">
        <v>26</v>
      </c>
      <c r="H43" s="13"/>
      <c r="I43" s="10">
        <v>24</v>
      </c>
      <c r="J43" s="13"/>
      <c r="K43" s="10">
        <v>9</v>
      </c>
      <c r="L43" s="13"/>
      <c r="M43" s="10">
        <v>12</v>
      </c>
      <c r="N43" s="13"/>
      <c r="O43" s="10">
        <v>15</v>
      </c>
      <c r="P43" s="13"/>
      <c r="Q43" s="10">
        <v>8</v>
      </c>
      <c r="R43" s="13"/>
      <c r="S43" s="10">
        <v>16</v>
      </c>
      <c r="T43" s="13"/>
      <c r="U43" s="10">
        <v>9</v>
      </c>
      <c r="V43" s="13"/>
      <c r="W43" s="10">
        <v>8</v>
      </c>
      <c r="X43" s="13"/>
      <c r="Y43" s="10"/>
      <c r="Z43" s="13"/>
      <c r="AA43" s="205"/>
      <c r="AB43" s="200"/>
      <c r="AC43" s="257"/>
      <c r="AD43" s="205"/>
      <c r="AF43" s="258"/>
      <c r="AH43" s="258"/>
      <c r="AI43" s="259"/>
      <c r="AJ43" s="259"/>
      <c r="AK43" s="259"/>
      <c r="AL43" s="413"/>
      <c r="AM43" s="259"/>
      <c r="AN43" s="413"/>
    </row>
    <row r="44" spans="1:40" customFormat="1" ht="15" x14ac:dyDescent="0.2">
      <c r="A44" s="244" t="s">
        <v>233</v>
      </c>
      <c r="B44" s="244"/>
      <c r="C44" s="35" t="s">
        <v>69</v>
      </c>
      <c r="D44" s="24" t="s">
        <v>51</v>
      </c>
      <c r="E44" s="10">
        <v>22</v>
      </c>
      <c r="F44" s="13"/>
      <c r="G44" s="10">
        <v>16</v>
      </c>
      <c r="H44" s="13"/>
      <c r="I44" s="10">
        <v>30</v>
      </c>
      <c r="J44" s="13"/>
      <c r="K44" s="10">
        <v>25</v>
      </c>
      <c r="L44" s="13"/>
      <c r="M44" s="10">
        <v>15</v>
      </c>
      <c r="N44" s="13"/>
      <c r="O44" s="10">
        <v>9</v>
      </c>
      <c r="P44" s="13"/>
      <c r="Q44" s="10">
        <v>6</v>
      </c>
      <c r="R44" s="13"/>
      <c r="S44" s="10">
        <v>20</v>
      </c>
      <c r="T44" s="13"/>
      <c r="U44" s="10">
        <v>12</v>
      </c>
      <c r="V44" s="13"/>
      <c r="W44" s="10">
        <v>12</v>
      </c>
      <c r="X44" s="13"/>
      <c r="Y44" s="10"/>
      <c r="Z44" s="13"/>
      <c r="AA44" s="205"/>
      <c r="AB44" s="200"/>
      <c r="AC44" s="257"/>
      <c r="AD44" s="205"/>
      <c r="AF44" s="258"/>
      <c r="AH44" s="258"/>
      <c r="AI44" s="259"/>
      <c r="AJ44" s="259"/>
      <c r="AK44" s="259"/>
      <c r="AL44" s="413"/>
      <c r="AM44" s="259"/>
      <c r="AN44" s="413"/>
    </row>
    <row r="45" spans="1:40" customFormat="1" ht="15" x14ac:dyDescent="0.2">
      <c r="A45" s="244" t="s">
        <v>234</v>
      </c>
      <c r="B45" s="244"/>
      <c r="C45" s="35" t="s">
        <v>70</v>
      </c>
      <c r="D45" s="24" t="s">
        <v>51</v>
      </c>
      <c r="E45" s="10">
        <v>29</v>
      </c>
      <c r="F45" s="13"/>
      <c r="G45" s="10">
        <v>18</v>
      </c>
      <c r="H45" s="13"/>
      <c r="I45" s="10">
        <v>22</v>
      </c>
      <c r="J45" s="13"/>
      <c r="K45" s="10">
        <v>34</v>
      </c>
      <c r="L45" s="13"/>
      <c r="M45" s="10">
        <v>23</v>
      </c>
      <c r="N45" s="13"/>
      <c r="O45" s="10">
        <v>17</v>
      </c>
      <c r="P45" s="13"/>
      <c r="Q45" s="10">
        <v>7</v>
      </c>
      <c r="R45" s="13"/>
      <c r="S45" s="10">
        <v>18</v>
      </c>
      <c r="T45" s="13"/>
      <c r="U45" s="10">
        <v>18</v>
      </c>
      <c r="V45" s="13"/>
      <c r="W45" s="10">
        <v>13</v>
      </c>
      <c r="X45" s="13"/>
      <c r="Y45" s="10"/>
      <c r="Z45" s="13"/>
      <c r="AA45" s="205"/>
      <c r="AB45" s="200"/>
      <c r="AC45" s="257"/>
      <c r="AD45" s="205"/>
      <c r="AF45" s="258"/>
      <c r="AH45" s="258"/>
      <c r="AI45" s="259"/>
      <c r="AJ45" s="259"/>
      <c r="AK45" s="259"/>
      <c r="AL45" s="413"/>
      <c r="AM45" s="259"/>
      <c r="AN45" s="413"/>
    </row>
    <row r="46" spans="1:40" s="23" customFormat="1" ht="15.75" x14ac:dyDescent="0.2">
      <c r="A46" s="255"/>
      <c r="B46" s="262"/>
      <c r="C46" s="105"/>
      <c r="D46" s="106"/>
      <c r="E46" s="102" t="str" cm="1">
        <f t="array" ref="E46">_xlfn.IFS(OR(E47="",E23="",F47="pa",F23="pa",E47=0),"",E47&gt;E23,"T6-Error",E47=E23,"T6-Alert",E47&lt;E23,"")</f>
        <v/>
      </c>
      <c r="F46" s="101"/>
      <c r="G46" s="102" t="str" cm="1">
        <f t="array" ref="G46">_xlfn.IFS(OR(G47="",G23="",H47="pa",H23="pa",G47=0),"",G47&gt;G23,"T6-Error",G47=G23,"T6-Alert",G47&lt;G23,"")</f>
        <v/>
      </c>
      <c r="H46" s="101"/>
      <c r="I46" s="102" t="str" cm="1">
        <f t="array" ref="I46">_xlfn.IFS(OR(I47="",I23="",J47="pa",J23="pa",I47=0),"",I47&gt;I23,"T6-Error",I47=I23,"T6-Alert",I47&lt;I23,"")</f>
        <v/>
      </c>
      <c r="J46" s="101"/>
      <c r="K46" s="102" t="str" cm="1">
        <f t="array" ref="K46">_xlfn.IFS(OR(K47="",K23="",L47="pa",L23="pa",K47=0),"",K47&gt;K23,"T6-Error",K47=K23,"T6-Alert",K47&lt;K23,"")</f>
        <v/>
      </c>
      <c r="L46" s="101"/>
      <c r="M46" s="102" t="str" cm="1">
        <f t="array" ref="M46">_xlfn.IFS(OR(M47="",M23="",N47="pa",N23="pa",M47=0),"",M47&gt;M23,"T6-Error",M47=M23,"T6-Alert",M47&lt;M23,"")</f>
        <v/>
      </c>
      <c r="N46" s="101"/>
      <c r="O46" s="102" t="str" cm="1">
        <f t="array" ref="O46">_xlfn.IFS(OR(O47="",O23="",P47="pa",P23="pa",O47=0),"",O47&gt;O23,"T6-Error",O47=O23,"T6-Alert",O47&lt;O23,"")</f>
        <v/>
      </c>
      <c r="P46" s="101"/>
      <c r="Q46" s="102" t="str" cm="1">
        <f t="array" ref="Q46">_xlfn.IFS(OR(Q47="",Q23="",R47="pa",R23="pa",Q47=0),"",Q47&gt;Q23,"T6-Error",Q47=Q23,"T6-Alert",Q47&lt;Q23,"")</f>
        <v/>
      </c>
      <c r="R46" s="101"/>
      <c r="S46" s="102" t="str" cm="1">
        <f t="array" ref="S46">_xlfn.IFS(OR(S47="",S23="",T47="pa",T23="pa",S47=0),"",S47&gt;S23,"T6-Error",S47=S23,"T6-Alert",S47&lt;S23,"")</f>
        <v/>
      </c>
      <c r="T46" s="101"/>
      <c r="U46" s="102" t="str" cm="1">
        <f t="array" ref="U46">_xlfn.IFS(OR(U47="",U23="",V47="pa",V23="pa",U47=0),"",U47&gt;U23,"T6-Error",U47=U23,"T6-Alert",U47&lt;U23,"")</f>
        <v/>
      </c>
      <c r="V46" s="101"/>
      <c r="W46" s="102" t="str" cm="1">
        <f t="array" ref="W46">_xlfn.IFS(OR(W47="",W23="",X47="pa",X23="pa",W47=0),"",W47&gt;W23,"T6-Error",W47=W23,"T6-Alert",W47&lt;W23,"")</f>
        <v/>
      </c>
      <c r="X46" s="101"/>
      <c r="Y46" s="102" t="str" cm="1">
        <f t="array" ref="Y46">_xlfn.IFS(OR(Y47="",Y23="",Z47="pa",Z23="pa",Y47=0),"",Y47&gt;Y23,"T6-Error",Y47=Y23,"T6-Alert",Y47&lt;Y23,"")</f>
        <v/>
      </c>
      <c r="Z46" s="101"/>
      <c r="AA46" s="201"/>
      <c r="AB46" s="202"/>
      <c r="AC46" s="202"/>
      <c r="AD46" s="201"/>
      <c r="AF46" s="192"/>
      <c r="AH46" s="192"/>
      <c r="AI46" s="236"/>
      <c r="AJ46" s="236"/>
      <c r="AK46" s="236"/>
      <c r="AL46" s="408"/>
      <c r="AM46" s="236"/>
      <c r="AN46" s="408"/>
    </row>
    <row r="47" spans="1:40" s="23" customFormat="1" ht="75" x14ac:dyDescent="0.2">
      <c r="A47" s="249" t="s">
        <v>235</v>
      </c>
      <c r="B47" s="269"/>
      <c r="C47" s="104" t="s">
        <v>87</v>
      </c>
      <c r="D47" s="24" t="s">
        <v>51</v>
      </c>
      <c r="E47" s="178">
        <v>52</v>
      </c>
      <c r="F47" s="179"/>
      <c r="G47" s="178">
        <v>56</v>
      </c>
      <c r="H47" s="179"/>
      <c r="I47" s="178">
        <v>44</v>
      </c>
      <c r="J47" s="179"/>
      <c r="K47" s="178">
        <v>30</v>
      </c>
      <c r="L47" s="13"/>
      <c r="M47" s="10">
        <v>31</v>
      </c>
      <c r="N47" s="13"/>
      <c r="O47" s="10">
        <v>26</v>
      </c>
      <c r="P47" s="13"/>
      <c r="Q47" s="10">
        <v>33</v>
      </c>
      <c r="R47" s="13"/>
      <c r="S47" s="10">
        <v>28</v>
      </c>
      <c r="T47" s="13"/>
      <c r="U47" s="10">
        <v>32</v>
      </c>
      <c r="V47" s="13"/>
      <c r="W47" s="10">
        <v>35</v>
      </c>
      <c r="X47" s="13"/>
      <c r="Y47" s="10"/>
      <c r="Z47" s="13"/>
      <c r="AA47" s="205" t="s">
        <v>236</v>
      </c>
      <c r="AB47" s="199"/>
      <c r="AC47" s="189"/>
      <c r="AD47" s="205" t="s">
        <v>237</v>
      </c>
      <c r="AF47" s="192"/>
      <c r="AH47" s="192"/>
      <c r="AI47" s="236"/>
      <c r="AJ47" s="236"/>
      <c r="AK47" s="236"/>
      <c r="AL47" s="408"/>
      <c r="AM47" s="236"/>
      <c r="AN47" s="408"/>
    </row>
    <row r="48" spans="1:40" s="23" customFormat="1" ht="15.75" x14ac:dyDescent="0.25">
      <c r="A48" s="255"/>
      <c r="B48" s="262"/>
      <c r="C48" s="105" t="s">
        <v>208</v>
      </c>
      <c r="D48" s="33"/>
      <c r="E48" s="102" t="str" cm="1">
        <f t="array" ref="E48">_xlfn.IFS(AND(E47="",E49="",E50=""),"",SUM(E49:E50)&lt;E47*AND(F49="",F50="",E49&lt;&gt;"",E50&lt;&gt;""),"T4-Error",SUM(E49:E50)&gt;E47,"T5-Error",AND(SUM(E49:E50)=E47,F47="",OR(E49="",E50="")),"T2-Error",OR(E49="",E50=""),"",SUM(E49:E50)&lt;E47*OR(F49="pa",F50="pa"),"",AND(SUM(E49:E50)=E47,F47="pa",F49&lt;&gt;"pa",F50&lt;&gt;"pa"),"T3-Error",AND(SUM(E49:E50)=E47,F47="")*OR(F49="pa",F50="pa"),"T1-Error",SUM(E49:E50)=E47,"")</f>
        <v/>
      </c>
      <c r="F48" s="101"/>
      <c r="G48" s="102" t="str" cm="1">
        <f t="array" ref="G48">_xlfn.IFS(AND(G47="",G49="",G50=""),"",SUM(G49:G50)&lt;G47*AND(H49="",H50="",G49&lt;&gt;"",G50&lt;&gt;""),"T4-Error",SUM(G49:G50)&gt;G47,"T5-Error",AND(SUM(G49:G50)=G47,H47="",OR(G49="",G50="")),"T2-Error",OR(G49="",G50=""),"",SUM(G49:G50)&lt;G47*OR(H49="pa",H50="pa"),"",AND(SUM(G49:G50)=G47,H47="pa",H49&lt;&gt;"pa",H50&lt;&gt;"pa"),"T3-Error",AND(SUM(G49:G50)=G47,H47="")*OR(H49="pa",H50="pa"),"T1-Error",SUM(G49:G50)=G47,"")</f>
        <v/>
      </c>
      <c r="H48" s="101"/>
      <c r="I48" s="102" t="str" cm="1">
        <f t="array" ref="I48">_xlfn.IFS(AND(I47="",I49="",I50=""),"",SUM(I49:I50)&lt;I47*AND(J49="",J50="",I49&lt;&gt;"",I50&lt;&gt;""),"T4-Error",SUM(I49:I50)&gt;I47,"T5-Error",AND(SUM(I49:I50)=I47,J47="",OR(I49="",I50="")),"T2-Error",OR(I49="",I50=""),"",SUM(I49:I50)&lt;I47*OR(J49="pa",J50="pa"),"",AND(SUM(I49:I50)=I47,J47="pa",J49&lt;&gt;"pa",J50&lt;&gt;"pa"),"T3-Error",AND(SUM(I49:I50)=I47,J47="")*OR(J49="pa",J50="pa"),"T1-Error",SUM(I49:I50)=I47,"")</f>
        <v/>
      </c>
      <c r="J48" s="101"/>
      <c r="K48" s="102" t="str" cm="1">
        <f t="array" ref="K48">_xlfn.IFS(AND(K47="",K49="",K50=""),"",SUM(K49:K50)&lt;K47*AND(L49="",L50="",K49&lt;&gt;"",K50&lt;&gt;""),"T4-Error",SUM(K49:K50)&gt;K47,"T5-Error",AND(SUM(K49:K50)=K47,L47="",OR(K49="",K50="")),"T2-Error",OR(K49="",K50=""),"",SUM(K49:K50)&lt;K47*OR(L49="pa",L50="pa"),"",AND(SUM(K49:K50)=K47,L47="pa",L49&lt;&gt;"pa",L50&lt;&gt;"pa"),"T3-Error",AND(SUM(K49:K50)=K47,L47="")*OR(L49="pa",L50="pa"),"T1-Error",SUM(K49:K50)=K47,"")</f>
        <v/>
      </c>
      <c r="L48" s="101"/>
      <c r="M48" s="102" t="str" cm="1">
        <f t="array" ref="M48">_xlfn.IFS(AND(M47="",M49="",M50=""),"",SUM(M49:M50)&lt;M47*AND(N49="",N50="",M49&lt;&gt;"",M50&lt;&gt;""),"T4-Error",SUM(M49:M50)&gt;M47,"T5-Error",AND(SUM(M49:M50)=M47,N47="",OR(M49="",M50="")),"T2-Error",OR(M49="",M50=""),"",SUM(M49:M50)&lt;M47*OR(N49="pa",N50="pa"),"",AND(SUM(M49:M50)=M47,N47="pa",N49&lt;&gt;"pa",N50&lt;&gt;"pa"),"T3-Error",AND(SUM(M49:M50)=M47,N47="")*OR(N49="pa",N50="pa"),"T1-Error",SUM(M49:M50)=M47,"")</f>
        <v/>
      </c>
      <c r="N48" s="101"/>
      <c r="O48" s="102" t="str" cm="1">
        <f t="array" ref="O48">_xlfn.IFS(AND(O47="",O49="",O50=""),"",SUM(O49:O50)&lt;O47*AND(P49="",P50="",O49&lt;&gt;"",O50&lt;&gt;""),"T4-Error",SUM(O49:O50)&gt;O47,"T5-Error",AND(SUM(O49:O50)=O47,P47="",OR(O49="",O50="")),"T2-Error",OR(O49="",O50=""),"",SUM(O49:O50)&lt;O47*OR(P49="pa",P50="pa"),"",AND(SUM(O49:O50)=O47,P47="pa",P49&lt;&gt;"pa",P50&lt;&gt;"pa"),"T3-Error",AND(SUM(O49:O50)=O47,P47="")*OR(P49="pa",P50="pa"),"T1-Error",SUM(O49:O50)=O47,"")</f>
        <v/>
      </c>
      <c r="P48" s="101"/>
      <c r="Q48" s="102" t="str" cm="1">
        <f t="array" ref="Q48">_xlfn.IFS(AND(Q47="",Q49="",Q50=""),"",SUM(Q49:Q50)&lt;Q47*AND(R49="",R50="",Q49&lt;&gt;"",Q50&lt;&gt;""),"T4-Error",SUM(Q49:Q50)&gt;Q47,"T5-Error",AND(SUM(Q49:Q50)=Q47,R47="",OR(Q49="",Q50="")),"T2-Error",OR(Q49="",Q50=""),"",SUM(Q49:Q50)&lt;Q47*OR(R49="pa",R50="pa"),"",AND(SUM(Q49:Q50)=Q47,R47="pa",R49&lt;&gt;"pa",R50&lt;&gt;"pa"),"T3-Error",AND(SUM(Q49:Q50)=Q47,R47="")*OR(R49="pa",R50="pa"),"T1-Error",SUM(Q49:Q50)=Q47,"")</f>
        <v/>
      </c>
      <c r="R48" s="101"/>
      <c r="S48" s="102" t="str" cm="1">
        <f t="array" ref="S48">_xlfn.IFS(AND(S47="",S49="",S50=""),"",SUM(S49:S50)&lt;S47*AND(T49="",T50="",S49&lt;&gt;"",S50&lt;&gt;""),"T4-Error",SUM(S49:S50)&gt;S47,"T5-Error",AND(SUM(S49:S50)=S47,T47="",OR(S49="",S50="")),"T2-Error",OR(S49="",S50=""),"",SUM(S49:S50)&lt;S47*OR(T49="pa",T50="pa"),"",AND(SUM(S49:S50)=S47,T47="pa",T49&lt;&gt;"pa",T50&lt;&gt;"pa"),"T3-Error",AND(SUM(S49:S50)=S47,T47="")*OR(T49="pa",T50="pa"),"T1-Error",SUM(S49:S50)=S47,"")</f>
        <v/>
      </c>
      <c r="T48" s="101"/>
      <c r="U48" s="102" t="str" cm="1">
        <f t="array" ref="U48">_xlfn.IFS(AND(U47="",U49="",U50=""),"",SUM(U49:U50)&lt;U47*AND(V49="",V50="",U49&lt;&gt;"",U50&lt;&gt;""),"T4-Error",SUM(U49:U50)&gt;U47,"T5-Error",AND(SUM(U49:U50)=U47,V47="",OR(U49="",U50="")),"T2-Error",OR(U49="",U50=""),"",SUM(U49:U50)&lt;U47*OR(V49="pa",V50="pa"),"",AND(SUM(U49:U50)=U47,V47="pa",V49&lt;&gt;"pa",V50&lt;&gt;"pa"),"T3-Error",AND(SUM(U49:U50)=U47,V47="")*OR(V49="pa",V50="pa"),"T1-Error",SUM(U49:U50)=U47,"")</f>
        <v/>
      </c>
      <c r="V48" s="101"/>
      <c r="W48" s="102" t="str" cm="1">
        <f t="array" ref="W48">_xlfn.IFS(AND(W47="",W49="",W50=""),"",SUM(W49:W50)&lt;W47*AND(X49="",X50="",W49&lt;&gt;"",W50&lt;&gt;""),"T4-Error",SUM(W49:W50)&gt;W47,"T5-Error",AND(SUM(W49:W50)=W47,X47="",OR(W49="",W50="")),"T2-Error",OR(W49="",W50=""),"",SUM(W49:W50)&lt;W47*OR(X49="pa",X50="pa"),"",AND(SUM(W49:W50)=W47,X47="pa",X49&lt;&gt;"pa",X50&lt;&gt;"pa"),"T3-Error",AND(SUM(W49:W50)=W47,X47="")*OR(X49="pa",X50="pa"),"T1-Error",SUM(W49:W50)=W47,"")</f>
        <v/>
      </c>
      <c r="X48" s="101"/>
      <c r="Y48" s="102" t="str" cm="1">
        <f t="array" ref="Y48">_xlfn.IFS(AND(Y47="",Y49="",Y50=""),"",SUM(Y49:Y50)&lt;Y47*AND(Z49="",Z50="",Y49&lt;&gt;"",Y50&lt;&gt;""),"T4-Error",SUM(Y49:Y50)&gt;Y47,"T5-Error",AND(SUM(Y49:Y50)=Y47,Z47="",OR(Y49="",Y50="")),"T2-Error",OR(Y49="",Y50=""),"",SUM(Y49:Y50)&lt;Y47*OR(Z49="pa",Z50="pa"),"",AND(SUM(Y49:Y50)=Y47,Z47="pa",Z49&lt;&gt;"pa",Z50&lt;&gt;"pa"),"T3-Error",AND(SUM(Y49:Y50)=Y47,Z47="")*OR(Z49="pa",Z50="pa"),"T1-Error",SUM(Y49:Y50)=Y47,"")</f>
        <v/>
      </c>
      <c r="Z48" s="101"/>
      <c r="AA48" s="206"/>
      <c r="AB48" s="189"/>
      <c r="AC48" s="189"/>
      <c r="AD48" s="206"/>
      <c r="AF48" s="192"/>
      <c r="AH48" s="192"/>
      <c r="AI48" s="236"/>
      <c r="AJ48" s="236"/>
      <c r="AK48" s="236"/>
      <c r="AL48" s="408"/>
      <c r="AM48" s="236"/>
      <c r="AN48" s="408"/>
    </row>
    <row r="49" spans="1:40" ht="15" x14ac:dyDescent="0.2">
      <c r="A49" s="249" t="s">
        <v>238</v>
      </c>
      <c r="B49" s="270"/>
      <c r="C49" s="110" t="s">
        <v>210</v>
      </c>
      <c r="D49" s="24" t="s">
        <v>51</v>
      </c>
      <c r="E49" s="10">
        <v>36</v>
      </c>
      <c r="F49" s="13"/>
      <c r="G49" s="10">
        <v>39</v>
      </c>
      <c r="H49" s="13"/>
      <c r="I49" s="10">
        <v>27</v>
      </c>
      <c r="J49" s="13"/>
      <c r="K49" s="10">
        <v>18</v>
      </c>
      <c r="L49" s="13"/>
      <c r="M49" s="10">
        <v>20</v>
      </c>
      <c r="N49" s="13"/>
      <c r="O49" s="10">
        <v>14</v>
      </c>
      <c r="P49" s="13"/>
      <c r="Q49" s="10">
        <v>18</v>
      </c>
      <c r="R49" s="13"/>
      <c r="S49" s="10">
        <v>18</v>
      </c>
      <c r="T49" s="13"/>
      <c r="U49" s="10">
        <v>14</v>
      </c>
      <c r="V49" s="13"/>
      <c r="W49" s="10">
        <v>17</v>
      </c>
      <c r="X49" s="13"/>
      <c r="Y49" s="10"/>
      <c r="Z49" s="13"/>
      <c r="AA49" s="205"/>
      <c r="AB49" s="196"/>
      <c r="AC49" s="196"/>
      <c r="AD49" s="205"/>
      <c r="AF49" s="193"/>
      <c r="AH49" s="193"/>
      <c r="AI49" s="237"/>
      <c r="AJ49" s="237"/>
      <c r="AK49" s="237"/>
      <c r="AL49" s="409"/>
      <c r="AM49" s="237"/>
      <c r="AN49" s="409"/>
    </row>
    <row r="50" spans="1:40" ht="15" x14ac:dyDescent="0.2">
      <c r="A50" s="249" t="s">
        <v>239</v>
      </c>
      <c r="B50" s="270"/>
      <c r="C50" s="110" t="s">
        <v>213</v>
      </c>
      <c r="D50" s="24" t="s">
        <v>51</v>
      </c>
      <c r="E50" s="10">
        <v>16</v>
      </c>
      <c r="F50" s="13"/>
      <c r="G50" s="10">
        <v>17</v>
      </c>
      <c r="H50" s="13"/>
      <c r="I50" s="10">
        <v>17</v>
      </c>
      <c r="J50" s="13"/>
      <c r="K50" s="10">
        <v>12</v>
      </c>
      <c r="L50" s="13"/>
      <c r="M50" s="10">
        <v>11</v>
      </c>
      <c r="N50" s="13"/>
      <c r="O50" s="10">
        <v>12</v>
      </c>
      <c r="P50" s="13"/>
      <c r="Q50" s="10">
        <v>15</v>
      </c>
      <c r="R50" s="13"/>
      <c r="S50" s="10">
        <v>10</v>
      </c>
      <c r="T50" s="13"/>
      <c r="U50" s="10">
        <v>18</v>
      </c>
      <c r="V50" s="13"/>
      <c r="W50" s="10">
        <v>18</v>
      </c>
      <c r="X50" s="13"/>
      <c r="Y50" s="10"/>
      <c r="Z50" s="13"/>
      <c r="AA50" s="205"/>
      <c r="AB50" s="196"/>
      <c r="AC50" s="196"/>
      <c r="AD50" s="205"/>
      <c r="AF50" s="193"/>
      <c r="AH50" s="193"/>
      <c r="AI50" s="237"/>
      <c r="AJ50" s="237"/>
      <c r="AK50" s="237"/>
      <c r="AL50" s="409"/>
      <c r="AM50" s="237"/>
      <c r="AN50" s="409"/>
    </row>
    <row r="51" spans="1:40" ht="15.75" x14ac:dyDescent="0.25">
      <c r="A51" s="267"/>
      <c r="B51" s="268"/>
      <c r="C51" s="105" t="s">
        <v>240</v>
      </c>
      <c r="D51" s="33"/>
      <c r="E51" s="102" t="str" cm="1">
        <f t="array" ref="E51">_xlfn.IFS(AND(E47="",E52="",E53="",E54="",E55="",E56="",E57="",E58="",E59="",E60="",E61="",E62="",E63="",E64="",E65="",E66="",E67="",E68="",E69=""),"",SUM(E52:E69)&lt;E47*AND(F52="",F53="",F54="",F55="",F56="",F57="",F58="",F59="",F60="",F61="",F62="",F63="",F64="",F65="",F66="",F67="",F68="",F69="",E52&lt;&gt;"",E53&lt;&gt;"",E54&lt;&gt;"",E55&lt;&gt;"",E56&lt;&gt;"",E57&lt;&gt;"",E58&lt;&gt;"",E59&lt;&gt;"",E60&lt;&gt;"",E61&lt;&gt;"",E62&lt;&gt;"",E63&lt;&gt;"",E64&lt;&gt;"",E65&lt;&gt;"",E66&lt;&gt;"",E67&lt;&gt;"",E68&lt;&gt;"",E69&lt;&gt;""),"T4-Error",SUM(E52:E69)&gt;E47,"T5-Error",AND(SUM(E52:E69)=E47,F47="",OR(E52="",E53="",E54="",E55="",E56="",E57="",E58="",E59="",E60="",E61="",E62="",E63="",E64="",E65="",E66="",E67="",E68="",E69="")),"T2-Error",OR(E52="",E53="",E54="",E55="",E56="",E57="",E58="",E59="",E60="",E61="",E62="",E63="",E64="",E65="",E66="",E67="",E68="",E69=""),"",SUM(E52:E69)&lt;E47*OR(F52="pa",F53="pa",F54="pa",F55="pa",F56="pa",F57="pa",F58="pa",F59="pa",F60="pa",F61="pa",F62="pa",F63="pa",F64="pa",F65="pa",F66="pa",F67="pa",F68="pa",F69="pa"),"",AND(SUM(E52:E69)=E47,F47="pa",F52&lt;&gt;"pa",F53&lt;&gt;"pa",F54&lt;&gt;"pa",F55&lt;&gt;"pa",F56&lt;&gt;"pa",F57&lt;&gt;"pa",F58&lt;&gt;"pa",F59&lt;&gt;"pa",F60&lt;&gt;"pa",F61&lt;&gt;"pa",F62&lt;&gt;"pa",F63&lt;&gt;"pa",F64&lt;&gt;"pa",F65&lt;&gt;"pa",F66&lt;&gt;"pa",F67&lt;&gt;"pa",F68&lt;&gt;"pa",F69&lt;&gt;"pa"),"T3-Error",AND(SUM(E52:E69)=E47,F47="")*OR(F52="pa",F53="pa",F54="pa",F55="pa",F56="pa",F57="pa",F58="pa",F59="pa",F60="pa",F61="pa",F62="pa",F63="pa",F64="pa",F65="pa",F66="pa",F67="pa",F68="pa",F69="pa"),"T1-Error",SUM(E52:E69)=E47,"")</f>
        <v/>
      </c>
      <c r="F51" s="101"/>
      <c r="G51" s="102" t="str" cm="1">
        <f t="array" ref="G51">_xlfn.IFS(AND(G47="",G52="",G53="",G54="",G55="",G56="",G57="",G58="",G59="",G60="",G61="",G62="",G63="",G64="",G65="",G66="",G67="",G68="",G69=""),"",SUM(G52:G69)&lt;G47*AND(H52="",H53="",H54="",H55="",H56="",H57="",H58="",H59="",H60="",H61="",H62="",H63="",H64="",H65="",H66="",H67="",H68="",H69="",G52&lt;&gt;"",G53&lt;&gt;"",G54&lt;&gt;"",G55&lt;&gt;"",G56&lt;&gt;"",G57&lt;&gt;"",G58&lt;&gt;"",G59&lt;&gt;"",G60&lt;&gt;"",G61&lt;&gt;"",G62&lt;&gt;"",G63&lt;&gt;"",G64&lt;&gt;"",G65&lt;&gt;"",G66&lt;&gt;"",G67&lt;&gt;"",G68&lt;&gt;"",G69&lt;&gt;""),"T4-Error",SUM(G52:G69)&gt;G47,"T5-Error",AND(SUM(G52:G69)=G47,H47="",OR(G52="",G53="",G54="",G55="",G56="",G57="",G58="",G59="",G60="",G61="",G62="",G63="",G64="",G65="",G66="",G67="",G68="",G69="")),"T2-Error",OR(G52="",G53="",G54="",G55="",G56="",G57="",G58="",G59="",G60="",G61="",G62="",G63="",G64="",G65="",G66="",G67="",G68="",G69=""),"",SUM(G52:G69)&lt;G47*OR(H52="pa",H53="pa",H54="pa",H55="pa",H56="pa",H57="pa",H58="pa",H59="pa",H60="pa",H61="pa",H62="pa",H63="pa",H64="pa",H65="pa",H66="pa",H67="pa",H68="pa",H69="pa"),"",AND(SUM(G52:G69)=G47,H47="pa",H52&lt;&gt;"pa",H53&lt;&gt;"pa",H54&lt;&gt;"pa",H55&lt;&gt;"pa",H56&lt;&gt;"pa",H57&lt;&gt;"pa",H58&lt;&gt;"pa",H59&lt;&gt;"pa",H60&lt;&gt;"pa",H61&lt;&gt;"pa",H62&lt;&gt;"pa",H63&lt;&gt;"pa",H64&lt;&gt;"pa",H65&lt;&gt;"pa",H66&lt;&gt;"pa",H67&lt;&gt;"pa",H68&lt;&gt;"pa",H69&lt;&gt;"pa"),"T3-Error",AND(SUM(G52:G69)=G47,H47="")*OR(H52="pa",H53="pa",H54="pa",H55="pa",H56="pa",H57="pa",H58="pa",H59="pa",H60="pa",H61="pa",H62="pa",H63="pa",H64="pa",H65="pa",H66="pa",H67="pa",H68="pa",H69="pa"),"T1-Error",SUM(G52:G69)=G47,"")</f>
        <v/>
      </c>
      <c r="H51" s="101"/>
      <c r="I51" s="102" t="str" cm="1">
        <f t="array" ref="I51">_xlfn.IFS(AND(I47="",I52="",I53="",I54="",I55="",I56="",I57="",I58="",I59="",I60="",I61="",I62="",I63="",I64="",I65="",I66="",I67="",I68="",I69=""),"",SUM(I52:I69)&lt;I47*AND(J52="",J53="",J54="",J55="",J56="",J57="",J58="",J59="",J60="",J61="",J62="",J63="",J64="",J65="",J66="",J67="",J68="",J69="",I52&lt;&gt;"",I53&lt;&gt;"",I54&lt;&gt;"",I55&lt;&gt;"",I56&lt;&gt;"",I57&lt;&gt;"",I58&lt;&gt;"",I59&lt;&gt;"",I60&lt;&gt;"",I61&lt;&gt;"",I62&lt;&gt;"",I63&lt;&gt;"",I64&lt;&gt;"",I65&lt;&gt;"",I66&lt;&gt;"",I67&lt;&gt;"",I68&lt;&gt;"",I69&lt;&gt;""),"T4-Error",SUM(I52:I69)&gt;I47,"T5-Error",AND(SUM(I52:I69)=I47,J47="",OR(I52="",I53="",I54="",I55="",I56="",I57="",I58="",I59="",I60="",I61="",I62="",I63="",I64="",I65="",I66="",I67="",I68="",I69="")),"T2-Error",OR(I52="",I53="",I54="",I55="",I56="",I57="",I58="",I59="",I60="",I61="",I62="",I63="",I64="",I65="",I66="",I67="",I68="",I69=""),"",SUM(I52:I69)&lt;I47*OR(J52="pa",J53="pa",J54="pa",J55="pa",J56="pa",J57="pa",J58="pa",J59="pa",J60="pa",J61="pa",J62="pa",J63="pa",J64="pa",J65="pa",J66="pa",J67="pa",J68="pa",J69="pa"),"",AND(SUM(I52:I69)=I47,J47="pa",J52&lt;&gt;"pa",J53&lt;&gt;"pa",J54&lt;&gt;"pa",J55&lt;&gt;"pa",J56&lt;&gt;"pa",J57&lt;&gt;"pa",J58&lt;&gt;"pa",J59&lt;&gt;"pa",J60&lt;&gt;"pa",J61&lt;&gt;"pa",J62&lt;&gt;"pa",J63&lt;&gt;"pa",J64&lt;&gt;"pa",J65&lt;&gt;"pa",J66&lt;&gt;"pa",J67&lt;&gt;"pa",J68&lt;&gt;"pa",J69&lt;&gt;"pa"),"T3-Error",AND(SUM(I52:I69)=I47,J47="")*OR(J52="pa",J53="pa",J54="pa",J55="pa",J56="pa",J57="pa",J58="pa",J59="pa",J60="pa",J61="pa",J62="pa",J63="pa",J64="pa",J65="pa",J66="pa",J67="pa",J68="pa",J69="pa"),"T1-Error",SUM(I52:I69)=I47,"")</f>
        <v/>
      </c>
      <c r="J51" s="101"/>
      <c r="K51" s="102" t="str" cm="1">
        <f t="array" ref="K51">_xlfn.IFS(AND(K47="",K52="",K53="",K54="",K55="",K56="",K57="",K58="",K59="",K60="",K61="",K62="",K63="",K64="",K65="",K66="",K67="",K68="",K69=""),"",SUM(K52:K69)&lt;K47*AND(L52="",L53="",L54="",L55="",L56="",L57="",L58="",L59="",L60="",L61="",L62="",L63="",L64="",L65="",L66="",L67="",L68="",L69="",K52&lt;&gt;"",K53&lt;&gt;"",K54&lt;&gt;"",K55&lt;&gt;"",K56&lt;&gt;"",K57&lt;&gt;"",K58&lt;&gt;"",K59&lt;&gt;"",K60&lt;&gt;"",K61&lt;&gt;"",K62&lt;&gt;"",K63&lt;&gt;"",K64&lt;&gt;"",K65&lt;&gt;"",K66&lt;&gt;"",K67&lt;&gt;"",K68&lt;&gt;"",K69&lt;&gt;""),"T4-Error",SUM(K52:K69)&gt;K47,"T5-Error",AND(SUM(K52:K69)=K47,L47="",OR(K52="",K53="",K54="",K55="",K56="",K57="",K58="",K59="",K60="",K61="",K62="",K63="",K64="",K65="",K66="",K67="",K68="",K69="")),"T2-Error",OR(K52="",K53="",K54="",K55="",K56="",K57="",K58="",K59="",K60="",K61="",K62="",K63="",K64="",K65="",K66="",K67="",K68="",K69=""),"",SUM(K52:K69)&lt;K47*OR(L52="pa",L53="pa",L54="pa",L55="pa",L56="pa",L57="pa",L58="pa",L59="pa",L60="pa",L61="pa",L62="pa",L63="pa",L64="pa",L65="pa",L66="pa",L67="pa",L68="pa",L69="pa"),"",AND(SUM(K52:K69)=K47,L47="pa",L52&lt;&gt;"pa",L53&lt;&gt;"pa",L54&lt;&gt;"pa",L55&lt;&gt;"pa",L56&lt;&gt;"pa",L57&lt;&gt;"pa",L58&lt;&gt;"pa",L59&lt;&gt;"pa",L60&lt;&gt;"pa",L61&lt;&gt;"pa",L62&lt;&gt;"pa",L63&lt;&gt;"pa",L64&lt;&gt;"pa",L65&lt;&gt;"pa",L66&lt;&gt;"pa",L67&lt;&gt;"pa",L68&lt;&gt;"pa",L69&lt;&gt;"pa"),"T3-Error",AND(SUM(K52:K69)=K47,L47="")*OR(L52="pa",L53="pa",L54="pa",L55="pa",L56="pa",L57="pa",L58="pa",L59="pa",L60="pa",L61="pa",L62="pa",L63="pa",L64="pa",L65="pa",L66="pa",L67="pa",L68="pa",L69="pa"),"T1-Error",SUM(K52:K69)=K47,"")</f>
        <v/>
      </c>
      <c r="L51" s="101"/>
      <c r="M51" s="102" t="str" cm="1">
        <f t="array" ref="M51">_xlfn.IFS(AND(M47="",M52="",M53="",M54="",M55="",M56="",M57="",M58="",M59="",M60="",M61="",M62="",M63="",M64="",M65="",M66="",M67="",M68="",M69=""),"",SUM(M52:M69)&lt;M47*AND(N52="",N53="",N54="",N55="",N56="",N57="",N58="",N59="",N60="",N61="",N62="",N63="",N64="",N65="",N66="",N67="",N68="",N69="",M52&lt;&gt;"",M53&lt;&gt;"",M54&lt;&gt;"",M55&lt;&gt;"",M56&lt;&gt;"",M57&lt;&gt;"",M58&lt;&gt;"",M59&lt;&gt;"",M60&lt;&gt;"",M61&lt;&gt;"",M62&lt;&gt;"",M63&lt;&gt;"",M64&lt;&gt;"",M65&lt;&gt;"",M66&lt;&gt;"",M67&lt;&gt;"",M68&lt;&gt;"",M69&lt;&gt;""),"T4-Error",SUM(M52:M69)&gt;M47,"T5-Error",AND(SUM(M52:M69)=M47,N47="",OR(M52="",M53="",M54="",M55="",M56="",M57="",M58="",M59="",M60="",M61="",M62="",M63="",M64="",M65="",M66="",M67="",M68="",M69="")),"T2-Error",OR(M52="",M53="",M54="",M55="",M56="",M57="",M58="",M59="",M60="",M61="",M62="",M63="",M64="",M65="",M66="",M67="",M68="",M69=""),"",SUM(M52:M69)&lt;M47*OR(N52="pa",N53="pa",N54="pa",N55="pa",N56="pa",N57="pa",N58="pa",N59="pa",N60="pa",N61="pa",N62="pa",N63="pa",N64="pa",N65="pa",N66="pa",N67="pa",N68="pa",N69="pa"),"",AND(SUM(M52:M69)=M47,N47="pa",N52&lt;&gt;"pa",N53&lt;&gt;"pa",N54&lt;&gt;"pa",N55&lt;&gt;"pa",N56&lt;&gt;"pa",N57&lt;&gt;"pa",N58&lt;&gt;"pa",N59&lt;&gt;"pa",N60&lt;&gt;"pa",N61&lt;&gt;"pa",N62&lt;&gt;"pa",N63&lt;&gt;"pa",N64&lt;&gt;"pa",N65&lt;&gt;"pa",N66&lt;&gt;"pa",N67&lt;&gt;"pa",N68&lt;&gt;"pa",N69&lt;&gt;"pa"),"T3-Error",AND(SUM(M52:M69)=M47,N47="")*OR(N52="pa",N53="pa",N54="pa",N55="pa",N56="pa",N57="pa",N58="pa",N59="pa",N60="pa",N61="pa",N62="pa",N63="pa",N64="pa",N65="pa",N66="pa",N67="pa",N68="pa",N69="pa"),"T1-Error",SUM(M52:M69)=M47,"")</f>
        <v/>
      </c>
      <c r="N51" s="101"/>
      <c r="O51" s="102" t="str" cm="1">
        <f t="array" ref="O51">_xlfn.IFS(AND(O47="",O52="",O53="",O54="",O55="",O56="",O57="",O58="",O59="",O60="",O61="",O62="",O63="",O64="",O65="",O66="",O67="",O68="",O69=""),"",SUM(O52:O69)&lt;O47*AND(P52="",P53="",P54="",P55="",P56="",P57="",P58="",P59="",P60="",P61="",P62="",P63="",P64="",P65="",P66="",P67="",P68="",P69="",O52&lt;&gt;"",O53&lt;&gt;"",O54&lt;&gt;"",O55&lt;&gt;"",O56&lt;&gt;"",O57&lt;&gt;"",O58&lt;&gt;"",O59&lt;&gt;"",O60&lt;&gt;"",O61&lt;&gt;"",O62&lt;&gt;"",O63&lt;&gt;"",O64&lt;&gt;"",O65&lt;&gt;"",O66&lt;&gt;"",O67&lt;&gt;"",O68&lt;&gt;"",O69&lt;&gt;""),"T4-Error",SUM(O52:O69)&gt;O47,"T5-Error",AND(SUM(O52:O69)=O47,P47="",OR(O52="",O53="",O54="",O55="",O56="",O57="",O58="",O59="",O60="",O61="",O62="",O63="",O64="",O65="",O66="",O67="",O68="",O69="")),"T2-Error",OR(O52="",O53="",O54="",O55="",O56="",O57="",O58="",O59="",O60="",O61="",O62="",O63="",O64="",O65="",O66="",O67="",O68="",O69=""),"",SUM(O52:O69)&lt;O47*OR(P52="pa",P53="pa",P54="pa",P55="pa",P56="pa",P57="pa",P58="pa",P59="pa",P60="pa",P61="pa",P62="pa",P63="pa",P64="pa",P65="pa",P66="pa",P67="pa",P68="pa",P69="pa"),"",AND(SUM(O52:O69)=O47,P47="pa",P52&lt;&gt;"pa",P53&lt;&gt;"pa",P54&lt;&gt;"pa",P55&lt;&gt;"pa",P56&lt;&gt;"pa",P57&lt;&gt;"pa",P58&lt;&gt;"pa",P59&lt;&gt;"pa",P60&lt;&gt;"pa",P61&lt;&gt;"pa",P62&lt;&gt;"pa",P63&lt;&gt;"pa",P64&lt;&gt;"pa",P65&lt;&gt;"pa",P66&lt;&gt;"pa",P67&lt;&gt;"pa",P68&lt;&gt;"pa",P69&lt;&gt;"pa"),"T3-Error",AND(SUM(O52:O69)=O47,P47="")*OR(P52="pa",P53="pa",P54="pa",P55="pa",P56="pa",P57="pa",P58="pa",P59="pa",P60="pa",P61="pa",P62="pa",P63="pa",P64="pa",P65="pa",P66="pa",P67="pa",P68="pa",P69="pa"),"T1-Error",SUM(O52:O69)=O47,"")</f>
        <v/>
      </c>
      <c r="P51" s="101"/>
      <c r="Q51" s="102" t="str" cm="1">
        <f t="array" ref="Q51">_xlfn.IFS(AND(Q47="",Q52="",Q53="",Q54="",Q55="",Q56="",Q57="",Q58="",Q59="",Q60="",Q61="",Q62="",Q63="",Q64="",Q65="",Q66="",Q67="",Q68="",Q69=""),"",SUM(Q52:Q69)&lt;Q47*AND(R52="",R53="",R54="",R55="",R56="",R57="",R58="",R59="",R60="",R61="",R62="",R63="",R64="",R65="",R66="",R67="",R68="",R69="",Q52&lt;&gt;"",Q53&lt;&gt;"",Q54&lt;&gt;"",Q55&lt;&gt;"",Q56&lt;&gt;"",Q57&lt;&gt;"",Q58&lt;&gt;"",Q59&lt;&gt;"",Q60&lt;&gt;"",Q61&lt;&gt;"",Q62&lt;&gt;"",Q63&lt;&gt;"",Q64&lt;&gt;"",Q65&lt;&gt;"",Q66&lt;&gt;"",Q67&lt;&gt;"",Q68&lt;&gt;"",Q69&lt;&gt;""),"T4-Error",SUM(Q52:Q69)&gt;Q47,"T5-Error",AND(SUM(Q52:Q69)=Q47,R47="",OR(Q52="",Q53="",Q54="",Q55="",Q56="",Q57="",Q58="",Q59="",Q60="",Q61="",Q62="",Q63="",Q64="",Q65="",Q66="",Q67="",Q68="",Q69="")),"T2-Error",OR(Q52="",Q53="",Q54="",Q55="",Q56="",Q57="",Q58="",Q59="",Q60="",Q61="",Q62="",Q63="",Q64="",Q65="",Q66="",Q67="",Q68="",Q69=""),"",SUM(Q52:Q69)&lt;Q47*OR(R52="pa",R53="pa",R54="pa",R55="pa",R56="pa",R57="pa",R58="pa",R59="pa",R60="pa",R61="pa",R62="pa",R63="pa",R64="pa",R65="pa",R66="pa",R67="pa",R68="pa",R69="pa"),"",AND(SUM(Q52:Q69)=Q47,R47="pa",R52&lt;&gt;"pa",R53&lt;&gt;"pa",R54&lt;&gt;"pa",R55&lt;&gt;"pa",R56&lt;&gt;"pa",R57&lt;&gt;"pa",R58&lt;&gt;"pa",R59&lt;&gt;"pa",R60&lt;&gt;"pa",R61&lt;&gt;"pa",R62&lt;&gt;"pa",R63&lt;&gt;"pa",R64&lt;&gt;"pa",R65&lt;&gt;"pa",R66&lt;&gt;"pa",R67&lt;&gt;"pa",R68&lt;&gt;"pa",R69&lt;&gt;"pa"),"T3-Error",AND(SUM(Q52:Q69)=Q47,R47="")*OR(R52="pa",R53="pa",R54="pa",R55="pa",R56="pa",R57="pa",R58="pa",R59="pa",R60="pa",R61="pa",R62="pa",R63="pa",R64="pa",R65="pa",R66="pa",R67="pa",R68="pa",R69="pa"),"T1-Error",SUM(Q52:Q69)=Q47,"")</f>
        <v/>
      </c>
      <c r="R51" s="101"/>
      <c r="S51" s="102" t="str" cm="1">
        <f t="array" ref="S51">_xlfn.IFS(AND(S47="",S52="",S53="",S54="",S55="",S56="",S57="",S58="",S59="",S60="",S61="",S62="",S63="",S64="",S65="",S66="",S67="",S68="",S69=""),"",SUM(S52:S69)&lt;S47*AND(T52="",T53="",T54="",T55="",T56="",T57="",T58="",T59="",T60="",T61="",T62="",T63="",T64="",T65="",T66="",T67="",T68="",T69="",S52&lt;&gt;"",S53&lt;&gt;"",S54&lt;&gt;"",S55&lt;&gt;"",S56&lt;&gt;"",S57&lt;&gt;"",S58&lt;&gt;"",S59&lt;&gt;"",S60&lt;&gt;"",S61&lt;&gt;"",S62&lt;&gt;"",S63&lt;&gt;"",S64&lt;&gt;"",S65&lt;&gt;"",S66&lt;&gt;"",S67&lt;&gt;"",S68&lt;&gt;"",S69&lt;&gt;""),"T4-Error",SUM(S52:S69)&gt;S47,"T5-Error",AND(SUM(S52:S69)=S47,T47="",OR(S52="",S53="",S54="",S55="",S56="",S57="",S58="",S59="",S60="",S61="",S62="",S63="",S64="",S65="",S66="",S67="",S68="",S69="")),"T2-Error",OR(S52="",S53="",S54="",S55="",S56="",S57="",S58="",S59="",S60="",S61="",S62="",S63="",S64="",S65="",S66="",S67="",S68="",S69=""),"",SUM(S52:S69)&lt;S47*OR(T52="pa",T53="pa",T54="pa",T55="pa",T56="pa",T57="pa",T58="pa",T59="pa",T60="pa",T61="pa",T62="pa",T63="pa",T64="pa",T65="pa",T66="pa",T67="pa",T68="pa",T69="pa"),"",AND(SUM(S52:S69)=S47,T47="pa",T52&lt;&gt;"pa",T53&lt;&gt;"pa",T54&lt;&gt;"pa",T55&lt;&gt;"pa",T56&lt;&gt;"pa",T57&lt;&gt;"pa",T58&lt;&gt;"pa",T59&lt;&gt;"pa",T60&lt;&gt;"pa",T61&lt;&gt;"pa",T62&lt;&gt;"pa",T63&lt;&gt;"pa",T64&lt;&gt;"pa",T65&lt;&gt;"pa",T66&lt;&gt;"pa",T67&lt;&gt;"pa",T68&lt;&gt;"pa",T69&lt;&gt;"pa"),"T3-Error",AND(SUM(S52:S69)=S47,T47="")*OR(T52="pa",T53="pa",T54="pa",T55="pa",T56="pa",T57="pa",T58="pa",T59="pa",T60="pa",T61="pa",T62="pa",T63="pa",T64="pa",T65="pa",T66="pa",T67="pa",T68="pa",T69="pa"),"T1-Error",SUM(S52:S69)=S47,"")</f>
        <v/>
      </c>
      <c r="T51" s="101"/>
      <c r="U51" s="102" t="str" cm="1">
        <f t="array" ref="U51">_xlfn.IFS(AND(U47="",U52="",U53="",U54="",U55="",U56="",U57="",U58="",U59="",U60="",U61="",U62="",U63="",U64="",U65="",U66="",U67="",U68="",U69=""),"",SUM(U52:U69)&lt;U47*AND(V52="",V53="",V54="",V55="",V56="",V57="",V58="",V59="",V60="",V61="",V62="",V63="",V64="",V65="",V66="",V67="",V68="",V69="",U52&lt;&gt;"",U53&lt;&gt;"",U54&lt;&gt;"",U55&lt;&gt;"",U56&lt;&gt;"",U57&lt;&gt;"",U58&lt;&gt;"",U59&lt;&gt;"",U60&lt;&gt;"",U61&lt;&gt;"",U62&lt;&gt;"",U63&lt;&gt;"",U64&lt;&gt;"",U65&lt;&gt;"",U66&lt;&gt;"",U67&lt;&gt;"",U68&lt;&gt;"",U69&lt;&gt;""),"T4-Error",SUM(U52:U69)&gt;U47,"T5-Error",AND(SUM(U52:U69)=U47,V47="",OR(U52="",U53="",U54="",U55="",U56="",U57="",U58="",U59="",U60="",U61="",U62="",U63="",U64="",U65="",U66="",U67="",U68="",U69="")),"T2-Error",OR(U52="",U53="",U54="",U55="",U56="",U57="",U58="",U59="",U60="",U61="",U62="",U63="",U64="",U65="",U66="",U67="",U68="",U69=""),"",SUM(U52:U69)&lt;U47*OR(V52="pa",V53="pa",V54="pa",V55="pa",V56="pa",V57="pa",V58="pa",V59="pa",V60="pa",V61="pa",V62="pa",V63="pa",V64="pa",V65="pa",V66="pa",V67="pa",V68="pa",V69="pa"),"",AND(SUM(U52:U69)=U47,V47="pa",V52&lt;&gt;"pa",V53&lt;&gt;"pa",V54&lt;&gt;"pa",V55&lt;&gt;"pa",V56&lt;&gt;"pa",V57&lt;&gt;"pa",V58&lt;&gt;"pa",V59&lt;&gt;"pa",V60&lt;&gt;"pa",V61&lt;&gt;"pa",V62&lt;&gt;"pa",V63&lt;&gt;"pa",V64&lt;&gt;"pa",V65&lt;&gt;"pa",V66&lt;&gt;"pa",V67&lt;&gt;"pa",V68&lt;&gt;"pa",V69&lt;&gt;"pa"),"T3-Error",AND(SUM(U52:U69)=U47,V47="")*OR(V52="pa",V53="pa",V54="pa",V55="pa",V56="pa",V57="pa",V58="pa",V59="pa",V60="pa",V61="pa",V62="pa",V63="pa",V64="pa",V65="pa",V66="pa",V67="pa",V68="pa",V69="pa"),"T1-Error",SUM(U52:U69)=U47,"")</f>
        <v/>
      </c>
      <c r="V51" s="101"/>
      <c r="W51" s="102" t="str" cm="1">
        <f t="array" ref="W51">_xlfn.IFS(AND(W47="",W52="",W53="",W54="",W55="",W56="",W57="",W58="",W59="",W60="",W61="",W62="",W63="",W64="",W65="",W66="",W67="",W68="",W69=""),"",SUM(W52:W69)&lt;W47*AND(X52="",X53="",X54="",X55="",X56="",X57="",X58="",X59="",X60="",X61="",X62="",X63="",X64="",X65="",X66="",X67="",X68="",X69="",W52&lt;&gt;"",W53&lt;&gt;"",W54&lt;&gt;"",W55&lt;&gt;"",W56&lt;&gt;"",W57&lt;&gt;"",W58&lt;&gt;"",W59&lt;&gt;"",W60&lt;&gt;"",W61&lt;&gt;"",W62&lt;&gt;"",W63&lt;&gt;"",W64&lt;&gt;"",W65&lt;&gt;"",W66&lt;&gt;"",W67&lt;&gt;"",W68&lt;&gt;"",W69&lt;&gt;""),"T4-Error",SUM(W52:W69)&gt;W47,"T5-Error",AND(SUM(W52:W69)=W47,X47="",OR(W52="",W53="",W54="",W55="",W56="",W57="",W58="",W59="",W60="",W61="",W62="",W63="",W64="",W65="",W66="",W67="",W68="",W69="")),"T2-Error",OR(W52="",W53="",W54="",W55="",W56="",W57="",W58="",W59="",W60="",W61="",W62="",W63="",W64="",W65="",W66="",W67="",W68="",W69=""),"",SUM(W52:W69)&lt;W47*OR(X52="pa",X53="pa",X54="pa",X55="pa",X56="pa",X57="pa",X58="pa",X59="pa",X60="pa",X61="pa",X62="pa",X63="pa",X64="pa",X65="pa",X66="pa",X67="pa",X68="pa",X69="pa"),"",AND(SUM(W52:W69)=W47,X47="pa",X52&lt;&gt;"pa",X53&lt;&gt;"pa",X54&lt;&gt;"pa",X55&lt;&gt;"pa",X56&lt;&gt;"pa",X57&lt;&gt;"pa",X58&lt;&gt;"pa",X59&lt;&gt;"pa",X60&lt;&gt;"pa",X61&lt;&gt;"pa",X62&lt;&gt;"pa",X63&lt;&gt;"pa",X64&lt;&gt;"pa",X65&lt;&gt;"pa",X66&lt;&gt;"pa",X67&lt;&gt;"pa",X68&lt;&gt;"pa",X69&lt;&gt;"pa"),"T3-Error",AND(SUM(W52:W69)=W47,X47="")*OR(X52="pa",X53="pa",X54="pa",X55="pa",X56="pa",X57="pa",X58="pa",X59="pa",X60="pa",X61="pa",X62="pa",X63="pa",X64="pa",X65="pa",X66="pa",X67="pa",X68="pa",X69="pa"),"T1-Error",SUM(W52:W69)=W47,"")</f>
        <v/>
      </c>
      <c r="X51" s="101"/>
      <c r="Y51" s="102" t="str" cm="1">
        <f t="array" ref="Y51">_xlfn.IFS(AND(Y47="",Y52="",Y53="",Y54="",Y55="",Y56="",Y57="",Y58="",Y59="",Y60="",Y61="",Y62="",Y63="",Y64="",Y65="",Y66="",Y67="",Y68="",Y69=""),"",SUM(Y52:Y69)&lt;Y47*AND(Z52="",Z53="",Z54="",Z55="",Z56="",Z57="",Z58="",Z59="",Z60="",Z61="",Z62="",Z63="",Z64="",Z65="",Z66="",Z67="",Z68="",Z69="",Y52&lt;&gt;"",Y53&lt;&gt;"",Y54&lt;&gt;"",Y55&lt;&gt;"",Y56&lt;&gt;"",Y57&lt;&gt;"",Y58&lt;&gt;"",Y59&lt;&gt;"",Y60&lt;&gt;"",Y61&lt;&gt;"",Y62&lt;&gt;"",Y63&lt;&gt;"",Y64&lt;&gt;"",Y65&lt;&gt;"",Y66&lt;&gt;"",Y67&lt;&gt;"",Y68&lt;&gt;"",Y69&lt;&gt;""),"T4-Error",SUM(Y52:Y69)&gt;Y47,"T5-Error",AND(SUM(Y52:Y69)=Y47,Z47="",OR(Y52="",Y53="",Y54="",Y55="",Y56="",Y57="",Y58="",Y59="",Y60="",Y61="",Y62="",Y63="",Y64="",Y65="",Y66="",Y67="",Y68="",Y69="")),"T2-Error",OR(Y52="",Y53="",Y54="",Y55="",Y56="",Y57="",Y58="",Y59="",Y60="",Y61="",Y62="",Y63="",Y64="",Y65="",Y66="",Y67="",Y68="",Y69=""),"",SUM(Y52:Y69)&lt;Y47*OR(Z52="pa",Z53="pa",Z54="pa",Z55="pa",Z56="pa",Z57="pa",Z58="pa",Z59="pa",Z60="pa",Z61="pa",Z62="pa",Z63="pa",Z64="pa",Z65="pa",Z66="pa",Z67="pa",Z68="pa",Z69="pa"),"",AND(SUM(Y52:Y69)=Y47,Z47="pa",Z52&lt;&gt;"pa",Z53&lt;&gt;"pa",Z54&lt;&gt;"pa",Z55&lt;&gt;"pa",Z56&lt;&gt;"pa",Z57&lt;&gt;"pa",Z58&lt;&gt;"pa",Z59&lt;&gt;"pa",Z60&lt;&gt;"pa",Z61&lt;&gt;"pa",Z62&lt;&gt;"pa",Z63&lt;&gt;"pa",Z64&lt;&gt;"pa",Z65&lt;&gt;"pa",Z66&lt;&gt;"pa",Z67&lt;&gt;"pa",Z68&lt;&gt;"pa",Z69&lt;&gt;"pa"),"T3-Error",AND(SUM(Y52:Y69)=Y47,Z47="")*OR(Z52="pa",Z53="pa",Z54="pa",Z55="pa",Z56="pa",Z57="pa",Z58="pa",Z59="pa",Z60="pa",Z61="pa",Z62="pa",Z63="pa",Z64="pa",Z65="pa",Z66="pa",Z67="pa",Z68="pa",Z69="pa"),"T1-Error",SUM(Y52:Y69)=Y47,"")</f>
        <v/>
      </c>
      <c r="Z51" s="101"/>
      <c r="AA51" s="206"/>
      <c r="AB51" s="189"/>
      <c r="AC51" s="196"/>
      <c r="AD51" s="206"/>
      <c r="AF51" s="193"/>
      <c r="AH51" s="193"/>
      <c r="AI51" s="237"/>
      <c r="AJ51" s="237"/>
      <c r="AK51" s="237"/>
      <c r="AL51" s="409"/>
      <c r="AM51" s="237"/>
      <c r="AN51" s="409"/>
    </row>
    <row r="52" spans="1:40" customFormat="1" ht="15" x14ac:dyDescent="0.2">
      <c r="A52" s="248" t="s">
        <v>217</v>
      </c>
      <c r="B52" s="248"/>
      <c r="C52" s="34" t="s">
        <v>53</v>
      </c>
      <c r="D52" s="24" t="s">
        <v>51</v>
      </c>
      <c r="E52" s="10">
        <v>4</v>
      </c>
      <c r="F52" s="13"/>
      <c r="G52" s="10">
        <v>3</v>
      </c>
      <c r="H52" s="13"/>
      <c r="I52" s="10">
        <v>4</v>
      </c>
      <c r="J52" s="13"/>
      <c r="K52" s="10">
        <v>2</v>
      </c>
      <c r="L52" s="13"/>
      <c r="M52" s="10">
        <v>4</v>
      </c>
      <c r="N52" s="13"/>
      <c r="O52" s="10">
        <v>2</v>
      </c>
      <c r="P52" s="13"/>
      <c r="Q52" s="10">
        <v>0</v>
      </c>
      <c r="R52" s="13"/>
      <c r="S52" s="10">
        <v>1</v>
      </c>
      <c r="T52" s="13"/>
      <c r="U52" s="10">
        <v>0</v>
      </c>
      <c r="V52" s="13"/>
      <c r="W52" s="10">
        <v>0</v>
      </c>
      <c r="X52" s="13"/>
      <c r="Y52" s="10"/>
      <c r="Z52" s="13"/>
      <c r="AA52" s="205"/>
      <c r="AB52" s="200"/>
      <c r="AC52" s="257"/>
      <c r="AD52" s="205"/>
      <c r="AF52" s="258"/>
      <c r="AH52" s="258"/>
      <c r="AI52" s="259"/>
      <c r="AJ52" s="259"/>
      <c r="AK52" s="259"/>
      <c r="AL52" s="413"/>
      <c r="AM52" s="259"/>
      <c r="AN52" s="413"/>
    </row>
    <row r="53" spans="1:40" customFormat="1" ht="15" x14ac:dyDescent="0.2">
      <c r="A53" s="244" t="s">
        <v>218</v>
      </c>
      <c r="B53" s="244"/>
      <c r="C53" s="35" t="s">
        <v>54</v>
      </c>
      <c r="D53" s="24" t="s">
        <v>51</v>
      </c>
      <c r="E53" s="10">
        <v>3</v>
      </c>
      <c r="F53" s="13"/>
      <c r="G53" s="10">
        <v>9</v>
      </c>
      <c r="H53" s="13"/>
      <c r="I53" s="10">
        <v>7</v>
      </c>
      <c r="J53" s="13"/>
      <c r="K53" s="10">
        <v>6</v>
      </c>
      <c r="L53" s="13"/>
      <c r="M53" s="10">
        <v>5</v>
      </c>
      <c r="N53" s="13"/>
      <c r="O53" s="10">
        <v>5</v>
      </c>
      <c r="P53" s="13"/>
      <c r="Q53" s="10">
        <v>5</v>
      </c>
      <c r="R53" s="13"/>
      <c r="S53" s="10">
        <v>0</v>
      </c>
      <c r="T53" s="13"/>
      <c r="U53" s="10">
        <v>0</v>
      </c>
      <c r="V53" s="13"/>
      <c r="W53" s="10">
        <v>3</v>
      </c>
      <c r="X53" s="13"/>
      <c r="Y53" s="10"/>
      <c r="Z53" s="13"/>
      <c r="AA53" s="205"/>
      <c r="AB53" s="200"/>
      <c r="AC53" s="257"/>
      <c r="AD53" s="205"/>
      <c r="AF53" s="258"/>
      <c r="AH53" s="258"/>
      <c r="AI53" s="259"/>
      <c r="AJ53" s="259"/>
      <c r="AK53" s="259"/>
      <c r="AL53" s="413"/>
      <c r="AM53" s="259"/>
      <c r="AN53" s="413"/>
    </row>
    <row r="54" spans="1:40" customFormat="1" ht="15" x14ac:dyDescent="0.2">
      <c r="A54" s="244" t="s">
        <v>219</v>
      </c>
      <c r="B54" s="244"/>
      <c r="C54" s="35" t="s">
        <v>55</v>
      </c>
      <c r="D54" s="24" t="s">
        <v>51</v>
      </c>
      <c r="E54" s="10">
        <v>7</v>
      </c>
      <c r="F54" s="13"/>
      <c r="G54" s="10">
        <v>5</v>
      </c>
      <c r="H54" s="13"/>
      <c r="I54" s="10">
        <v>8</v>
      </c>
      <c r="J54" s="13"/>
      <c r="K54" s="10">
        <v>4</v>
      </c>
      <c r="L54" s="13"/>
      <c r="M54" s="10">
        <v>0</v>
      </c>
      <c r="N54" s="13"/>
      <c r="O54" s="10">
        <v>3</v>
      </c>
      <c r="P54" s="13"/>
      <c r="Q54" s="10">
        <v>2</v>
      </c>
      <c r="R54" s="13"/>
      <c r="S54" s="10">
        <v>2</v>
      </c>
      <c r="T54" s="13"/>
      <c r="U54" s="10">
        <v>1</v>
      </c>
      <c r="V54" s="13"/>
      <c r="W54" s="10">
        <v>3</v>
      </c>
      <c r="X54" s="13"/>
      <c r="Y54" s="10"/>
      <c r="Z54" s="13"/>
      <c r="AA54" s="205"/>
      <c r="AB54" s="200"/>
      <c r="AC54" s="257"/>
      <c r="AD54" s="205"/>
      <c r="AF54" s="258"/>
      <c r="AH54" s="258"/>
      <c r="AI54" s="259"/>
      <c r="AJ54" s="259"/>
      <c r="AK54" s="259"/>
      <c r="AL54" s="413"/>
      <c r="AM54" s="259"/>
      <c r="AN54" s="413"/>
    </row>
    <row r="55" spans="1:40" customFormat="1" ht="15" x14ac:dyDescent="0.2">
      <c r="A55" s="244" t="s">
        <v>220</v>
      </c>
      <c r="B55" s="244"/>
      <c r="C55" s="35" t="s">
        <v>56</v>
      </c>
      <c r="D55" s="24" t="s">
        <v>51</v>
      </c>
      <c r="E55" s="10">
        <v>5</v>
      </c>
      <c r="F55" s="13"/>
      <c r="G55" s="10">
        <v>3</v>
      </c>
      <c r="H55" s="13"/>
      <c r="I55" s="10">
        <v>1</v>
      </c>
      <c r="J55" s="13"/>
      <c r="K55" s="10">
        <v>3</v>
      </c>
      <c r="L55" s="13"/>
      <c r="M55" s="10">
        <v>3</v>
      </c>
      <c r="N55" s="13"/>
      <c r="O55" s="10">
        <v>1</v>
      </c>
      <c r="P55" s="13"/>
      <c r="Q55" s="10">
        <v>0</v>
      </c>
      <c r="R55" s="13"/>
      <c r="S55" s="10">
        <v>3</v>
      </c>
      <c r="T55" s="13"/>
      <c r="U55" s="10">
        <v>1</v>
      </c>
      <c r="V55" s="13"/>
      <c r="W55" s="10">
        <v>2</v>
      </c>
      <c r="X55" s="13"/>
      <c r="Y55" s="10"/>
      <c r="Z55" s="13"/>
      <c r="AA55" s="205"/>
      <c r="AB55" s="200"/>
      <c r="AC55" s="257"/>
      <c r="AD55" s="205"/>
      <c r="AF55" s="258"/>
      <c r="AH55" s="258"/>
      <c r="AI55" s="259"/>
      <c r="AJ55" s="259"/>
      <c r="AK55" s="259"/>
      <c r="AL55" s="413"/>
      <c r="AM55" s="259"/>
      <c r="AN55" s="413"/>
    </row>
    <row r="56" spans="1:40" customFormat="1" ht="15" x14ac:dyDescent="0.2">
      <c r="A56" s="244" t="s">
        <v>221</v>
      </c>
      <c r="B56" s="244"/>
      <c r="C56" s="35" t="s">
        <v>57</v>
      </c>
      <c r="D56" s="24" t="s">
        <v>51</v>
      </c>
      <c r="E56" s="10">
        <v>2</v>
      </c>
      <c r="F56" s="13"/>
      <c r="G56" s="10">
        <v>2</v>
      </c>
      <c r="H56" s="13"/>
      <c r="I56" s="10">
        <v>1</v>
      </c>
      <c r="J56" s="13"/>
      <c r="K56" s="10">
        <v>1</v>
      </c>
      <c r="L56" s="13"/>
      <c r="M56" s="10">
        <v>3</v>
      </c>
      <c r="N56" s="13"/>
      <c r="O56" s="10">
        <v>0</v>
      </c>
      <c r="P56" s="13"/>
      <c r="Q56" s="10">
        <v>0</v>
      </c>
      <c r="R56" s="13"/>
      <c r="S56" s="10">
        <v>1</v>
      </c>
      <c r="T56" s="13"/>
      <c r="U56" s="10">
        <v>3</v>
      </c>
      <c r="V56" s="13"/>
      <c r="W56" s="10">
        <v>2</v>
      </c>
      <c r="X56" s="13"/>
      <c r="Y56" s="10"/>
      <c r="Z56" s="13"/>
      <c r="AA56" s="205"/>
      <c r="AB56" s="200"/>
      <c r="AC56" s="257"/>
      <c r="AD56" s="205"/>
      <c r="AF56" s="258"/>
      <c r="AH56" s="258"/>
      <c r="AI56" s="259"/>
      <c r="AJ56" s="259"/>
      <c r="AK56" s="259"/>
      <c r="AL56" s="413"/>
      <c r="AM56" s="259"/>
      <c r="AN56" s="413"/>
    </row>
    <row r="57" spans="1:40" customFormat="1" ht="15" x14ac:dyDescent="0.2">
      <c r="A57" s="244" t="s">
        <v>222</v>
      </c>
      <c r="B57" s="244"/>
      <c r="C57" s="35" t="s">
        <v>58</v>
      </c>
      <c r="D57" s="24" t="s">
        <v>51</v>
      </c>
      <c r="E57" s="10">
        <v>3</v>
      </c>
      <c r="F57" s="13"/>
      <c r="G57" s="10">
        <v>0</v>
      </c>
      <c r="H57" s="13"/>
      <c r="I57" s="10">
        <v>0</v>
      </c>
      <c r="J57" s="13"/>
      <c r="K57" s="10">
        <v>0</v>
      </c>
      <c r="L57" s="13"/>
      <c r="M57" s="10">
        <v>0</v>
      </c>
      <c r="N57" s="13"/>
      <c r="O57" s="10">
        <v>3</v>
      </c>
      <c r="P57" s="13"/>
      <c r="Q57" s="10">
        <v>0</v>
      </c>
      <c r="R57" s="13"/>
      <c r="S57" s="10">
        <v>0</v>
      </c>
      <c r="T57" s="13"/>
      <c r="U57" s="10">
        <v>1</v>
      </c>
      <c r="V57" s="13"/>
      <c r="W57" s="10">
        <v>2</v>
      </c>
      <c r="X57" s="13"/>
      <c r="Y57" s="10"/>
      <c r="Z57" s="13"/>
      <c r="AA57" s="205"/>
      <c r="AB57" s="200"/>
      <c r="AC57" s="257"/>
      <c r="AD57" s="205"/>
      <c r="AF57" s="258"/>
      <c r="AH57" s="258"/>
      <c r="AI57" s="259"/>
      <c r="AJ57" s="259"/>
      <c r="AK57" s="259"/>
      <c r="AL57" s="413"/>
      <c r="AM57" s="259"/>
      <c r="AN57" s="413"/>
    </row>
    <row r="58" spans="1:40" customFormat="1" ht="15" x14ac:dyDescent="0.2">
      <c r="A58" s="244" t="s">
        <v>223</v>
      </c>
      <c r="B58" s="244"/>
      <c r="C58" s="35" t="s">
        <v>59</v>
      </c>
      <c r="D58" s="24" t="s">
        <v>51</v>
      </c>
      <c r="E58" s="10">
        <v>3</v>
      </c>
      <c r="F58" s="13"/>
      <c r="G58" s="10">
        <v>4</v>
      </c>
      <c r="H58" s="13"/>
      <c r="I58" s="10">
        <v>0</v>
      </c>
      <c r="J58" s="13"/>
      <c r="K58" s="10">
        <v>0</v>
      </c>
      <c r="L58" s="13"/>
      <c r="M58" s="10">
        <v>1</v>
      </c>
      <c r="N58" s="13"/>
      <c r="O58" s="10">
        <v>0</v>
      </c>
      <c r="P58" s="13"/>
      <c r="Q58" s="10">
        <v>3</v>
      </c>
      <c r="R58" s="13"/>
      <c r="S58" s="10">
        <v>0</v>
      </c>
      <c r="T58" s="13"/>
      <c r="U58" s="10">
        <v>1</v>
      </c>
      <c r="V58" s="13"/>
      <c r="W58" s="10">
        <v>1</v>
      </c>
      <c r="X58" s="13"/>
      <c r="Y58" s="10"/>
      <c r="Z58" s="13"/>
      <c r="AA58" s="205"/>
      <c r="AB58" s="200"/>
      <c r="AC58" s="257"/>
      <c r="AD58" s="205"/>
      <c r="AF58" s="258"/>
      <c r="AH58" s="258"/>
      <c r="AI58" s="259"/>
      <c r="AJ58" s="259"/>
      <c r="AK58" s="259"/>
      <c r="AL58" s="413"/>
      <c r="AM58" s="259"/>
      <c r="AN58" s="413"/>
    </row>
    <row r="59" spans="1:40" customFormat="1" ht="15" x14ac:dyDescent="0.2">
      <c r="A59" s="244" t="s">
        <v>224</v>
      </c>
      <c r="B59" s="244"/>
      <c r="C59" s="35" t="s">
        <v>60</v>
      </c>
      <c r="D59" s="24" t="s">
        <v>51</v>
      </c>
      <c r="E59" s="10">
        <v>2</v>
      </c>
      <c r="F59" s="13"/>
      <c r="G59" s="10">
        <v>1</v>
      </c>
      <c r="H59" s="13"/>
      <c r="I59" s="10">
        <v>1</v>
      </c>
      <c r="J59" s="13"/>
      <c r="K59" s="10">
        <v>0</v>
      </c>
      <c r="L59" s="13"/>
      <c r="M59" s="10">
        <v>1</v>
      </c>
      <c r="N59" s="13"/>
      <c r="O59" s="10">
        <v>1</v>
      </c>
      <c r="P59" s="13"/>
      <c r="Q59" s="10">
        <v>0</v>
      </c>
      <c r="R59" s="13"/>
      <c r="S59" s="10">
        <v>2</v>
      </c>
      <c r="T59" s="13"/>
      <c r="U59" s="10">
        <v>0</v>
      </c>
      <c r="V59" s="13"/>
      <c r="W59" s="10">
        <v>0</v>
      </c>
      <c r="X59" s="13"/>
      <c r="Y59" s="10"/>
      <c r="Z59" s="13"/>
      <c r="AA59" s="205"/>
      <c r="AB59" s="200"/>
      <c r="AC59" s="257"/>
      <c r="AD59" s="205"/>
      <c r="AF59" s="258"/>
      <c r="AH59" s="258"/>
      <c r="AI59" s="259"/>
      <c r="AJ59" s="259"/>
      <c r="AK59" s="259"/>
      <c r="AL59" s="413"/>
      <c r="AM59" s="259"/>
      <c r="AN59" s="413"/>
    </row>
    <row r="60" spans="1:40" customFormat="1" ht="15" x14ac:dyDescent="0.2">
      <c r="A60" s="244" t="s">
        <v>225</v>
      </c>
      <c r="B60" s="244"/>
      <c r="C60" s="35" t="s">
        <v>61</v>
      </c>
      <c r="D60" s="24" t="s">
        <v>51</v>
      </c>
      <c r="E60" s="10">
        <v>5</v>
      </c>
      <c r="F60" s="13"/>
      <c r="G60" s="10">
        <v>3</v>
      </c>
      <c r="H60" s="13"/>
      <c r="I60" s="10">
        <v>0</v>
      </c>
      <c r="J60" s="13"/>
      <c r="K60" s="10">
        <v>1</v>
      </c>
      <c r="L60" s="13"/>
      <c r="M60" s="10">
        <v>0</v>
      </c>
      <c r="N60" s="13"/>
      <c r="O60" s="10">
        <v>1</v>
      </c>
      <c r="P60" s="13"/>
      <c r="Q60" s="10">
        <v>3</v>
      </c>
      <c r="R60" s="13"/>
      <c r="S60" s="10">
        <v>0</v>
      </c>
      <c r="T60" s="13"/>
      <c r="U60" s="10">
        <v>2</v>
      </c>
      <c r="V60" s="13"/>
      <c r="W60" s="10">
        <v>1</v>
      </c>
      <c r="X60" s="13"/>
      <c r="Y60" s="10"/>
      <c r="Z60" s="13"/>
      <c r="AA60" s="205"/>
      <c r="AB60" s="200"/>
      <c r="AC60" s="257"/>
      <c r="AD60" s="205"/>
      <c r="AF60" s="258"/>
      <c r="AH60" s="258"/>
      <c r="AI60" s="259"/>
      <c r="AJ60" s="259"/>
      <c r="AK60" s="259"/>
      <c r="AL60" s="413"/>
      <c r="AM60" s="259"/>
      <c r="AN60" s="413"/>
    </row>
    <row r="61" spans="1:40" customFormat="1" ht="15" x14ac:dyDescent="0.2">
      <c r="A61" s="244" t="s">
        <v>226</v>
      </c>
      <c r="B61" s="244"/>
      <c r="C61" s="35" t="s">
        <v>62</v>
      </c>
      <c r="D61" s="24" t="s">
        <v>51</v>
      </c>
      <c r="E61" s="10">
        <v>1</v>
      </c>
      <c r="F61" s="13"/>
      <c r="G61" s="10">
        <v>5</v>
      </c>
      <c r="H61" s="13"/>
      <c r="I61" s="10">
        <v>2</v>
      </c>
      <c r="J61" s="13"/>
      <c r="K61" s="10">
        <v>0</v>
      </c>
      <c r="L61" s="13"/>
      <c r="M61" s="10">
        <v>2</v>
      </c>
      <c r="N61" s="13"/>
      <c r="O61" s="10">
        <v>0</v>
      </c>
      <c r="P61" s="13"/>
      <c r="Q61" s="10">
        <v>4</v>
      </c>
      <c r="R61" s="13"/>
      <c r="S61" s="10">
        <v>1</v>
      </c>
      <c r="T61" s="13"/>
      <c r="U61" s="10">
        <v>2</v>
      </c>
      <c r="V61" s="13"/>
      <c r="W61" s="10">
        <v>2</v>
      </c>
      <c r="X61" s="13"/>
      <c r="Y61" s="10"/>
      <c r="Z61" s="13"/>
      <c r="AA61" s="205"/>
      <c r="AB61" s="200"/>
      <c r="AC61" s="257"/>
      <c r="AD61" s="205"/>
      <c r="AF61" s="258"/>
      <c r="AH61" s="258"/>
      <c r="AI61" s="259"/>
      <c r="AJ61" s="259"/>
      <c r="AK61" s="259"/>
      <c r="AL61" s="413"/>
      <c r="AM61" s="259"/>
      <c r="AN61" s="413"/>
    </row>
    <row r="62" spans="1:40" customFormat="1" ht="15" x14ac:dyDescent="0.2">
      <c r="A62" s="244" t="s">
        <v>227</v>
      </c>
      <c r="B62" s="244"/>
      <c r="C62" s="35" t="s">
        <v>63</v>
      </c>
      <c r="D62" s="24" t="s">
        <v>51</v>
      </c>
      <c r="E62" s="10">
        <v>0</v>
      </c>
      <c r="F62" s="13"/>
      <c r="G62" s="10">
        <v>1</v>
      </c>
      <c r="H62" s="13"/>
      <c r="I62" s="10">
        <v>3</v>
      </c>
      <c r="J62" s="13"/>
      <c r="K62" s="10">
        <v>1</v>
      </c>
      <c r="L62" s="13"/>
      <c r="M62" s="10">
        <v>0</v>
      </c>
      <c r="N62" s="13"/>
      <c r="O62" s="10">
        <v>1</v>
      </c>
      <c r="P62" s="13"/>
      <c r="Q62" s="10">
        <v>0</v>
      </c>
      <c r="R62" s="13"/>
      <c r="S62" s="10">
        <v>2</v>
      </c>
      <c r="T62" s="13"/>
      <c r="U62" s="10">
        <v>2</v>
      </c>
      <c r="V62" s="13"/>
      <c r="W62" s="10">
        <v>1</v>
      </c>
      <c r="X62" s="13"/>
      <c r="Y62" s="10"/>
      <c r="Z62" s="13"/>
      <c r="AA62" s="205"/>
      <c r="AB62" s="200"/>
      <c r="AC62" s="257"/>
      <c r="AD62" s="205"/>
      <c r="AF62" s="258"/>
      <c r="AH62" s="258"/>
      <c r="AI62" s="259"/>
      <c r="AJ62" s="259"/>
      <c r="AK62" s="259"/>
      <c r="AL62" s="413"/>
      <c r="AM62" s="259"/>
      <c r="AN62" s="413"/>
    </row>
    <row r="63" spans="1:40" customFormat="1" ht="15" x14ac:dyDescent="0.2">
      <c r="A63" s="244" t="s">
        <v>228</v>
      </c>
      <c r="B63" s="244"/>
      <c r="C63" s="35" t="s">
        <v>64</v>
      </c>
      <c r="D63" s="24" t="s">
        <v>51</v>
      </c>
      <c r="E63" s="10">
        <v>2</v>
      </c>
      <c r="F63" s="13"/>
      <c r="G63" s="10">
        <v>0</v>
      </c>
      <c r="H63" s="13"/>
      <c r="I63" s="10">
        <v>1</v>
      </c>
      <c r="J63" s="13"/>
      <c r="K63" s="10">
        <v>1</v>
      </c>
      <c r="L63" s="13"/>
      <c r="M63" s="10">
        <v>0</v>
      </c>
      <c r="N63" s="13"/>
      <c r="O63" s="10">
        <v>2</v>
      </c>
      <c r="P63" s="13"/>
      <c r="Q63" s="10">
        <v>2</v>
      </c>
      <c r="R63" s="13"/>
      <c r="S63" s="10">
        <v>0</v>
      </c>
      <c r="T63" s="13"/>
      <c r="U63" s="10">
        <v>3</v>
      </c>
      <c r="V63" s="13"/>
      <c r="W63" s="10">
        <v>2</v>
      </c>
      <c r="X63" s="13"/>
      <c r="Y63" s="10"/>
      <c r="Z63" s="13"/>
      <c r="AA63" s="205"/>
      <c r="AB63" s="200"/>
      <c r="AC63" s="257"/>
      <c r="AD63" s="205"/>
      <c r="AF63" s="258"/>
      <c r="AH63" s="258"/>
      <c r="AI63" s="259"/>
      <c r="AJ63" s="259"/>
      <c r="AK63" s="259"/>
      <c r="AL63" s="413"/>
      <c r="AM63" s="259"/>
      <c r="AN63" s="413"/>
    </row>
    <row r="64" spans="1:40" customFormat="1" ht="15" x14ac:dyDescent="0.2">
      <c r="A64" s="244" t="s">
        <v>229</v>
      </c>
      <c r="B64" s="244"/>
      <c r="C64" s="35" t="s">
        <v>65</v>
      </c>
      <c r="D64" s="24" t="s">
        <v>51</v>
      </c>
      <c r="E64" s="10">
        <v>0</v>
      </c>
      <c r="F64" s="13"/>
      <c r="G64" s="10">
        <v>2</v>
      </c>
      <c r="H64" s="13"/>
      <c r="I64" s="10">
        <v>0</v>
      </c>
      <c r="J64" s="13"/>
      <c r="K64" s="10">
        <v>1</v>
      </c>
      <c r="L64" s="13"/>
      <c r="M64" s="10">
        <v>2</v>
      </c>
      <c r="N64" s="13"/>
      <c r="O64" s="10">
        <v>0</v>
      </c>
      <c r="P64" s="13"/>
      <c r="Q64" s="10">
        <v>3</v>
      </c>
      <c r="R64" s="13"/>
      <c r="S64" s="10">
        <v>3</v>
      </c>
      <c r="T64" s="13"/>
      <c r="U64" s="10">
        <v>2</v>
      </c>
      <c r="V64" s="13"/>
      <c r="W64" s="10">
        <v>3</v>
      </c>
      <c r="X64" s="13"/>
      <c r="Y64" s="10"/>
      <c r="Z64" s="13"/>
      <c r="AA64" s="205"/>
      <c r="AB64" s="200"/>
      <c r="AC64" s="257"/>
      <c r="AD64" s="205"/>
      <c r="AF64" s="258"/>
      <c r="AH64" s="258"/>
      <c r="AI64" s="259"/>
      <c r="AJ64" s="259"/>
      <c r="AK64" s="259"/>
      <c r="AL64" s="413"/>
      <c r="AM64" s="259"/>
      <c r="AN64" s="413"/>
    </row>
    <row r="65" spans="1:66" customFormat="1" ht="15" x14ac:dyDescent="0.2">
      <c r="A65" s="244" t="s">
        <v>230</v>
      </c>
      <c r="B65" s="244"/>
      <c r="C65" s="35" t="s">
        <v>66</v>
      </c>
      <c r="D65" s="24" t="s">
        <v>51</v>
      </c>
      <c r="E65" s="10">
        <v>3</v>
      </c>
      <c r="F65" s="13"/>
      <c r="G65" s="10">
        <v>1</v>
      </c>
      <c r="H65" s="13"/>
      <c r="I65" s="10">
        <v>2</v>
      </c>
      <c r="J65" s="13"/>
      <c r="K65" s="10">
        <v>0</v>
      </c>
      <c r="L65" s="13"/>
      <c r="M65" s="10">
        <v>2</v>
      </c>
      <c r="N65" s="13"/>
      <c r="O65" s="10">
        <v>3</v>
      </c>
      <c r="P65" s="13"/>
      <c r="Q65" s="10">
        <v>2</v>
      </c>
      <c r="R65" s="13"/>
      <c r="S65" s="10">
        <v>2</v>
      </c>
      <c r="T65" s="13"/>
      <c r="U65" s="10">
        <v>2</v>
      </c>
      <c r="V65" s="13"/>
      <c r="W65" s="10">
        <v>1</v>
      </c>
      <c r="X65" s="13"/>
      <c r="Y65" s="10"/>
      <c r="Z65" s="13"/>
      <c r="AA65" s="205"/>
      <c r="AB65" s="200"/>
      <c r="AC65" s="257"/>
      <c r="AD65" s="205"/>
      <c r="AF65" s="258"/>
      <c r="AH65" s="258"/>
      <c r="AI65" s="259"/>
      <c r="AJ65" s="259"/>
      <c r="AK65" s="259"/>
      <c r="AL65" s="413"/>
      <c r="AM65" s="259"/>
      <c r="AN65" s="413"/>
    </row>
    <row r="66" spans="1:66" customFormat="1" ht="15" x14ac:dyDescent="0.2">
      <c r="A66" s="244" t="s">
        <v>231</v>
      </c>
      <c r="B66" s="244"/>
      <c r="C66" s="35" t="s">
        <v>67</v>
      </c>
      <c r="D66" s="24" t="s">
        <v>51</v>
      </c>
      <c r="E66" s="10">
        <v>3</v>
      </c>
      <c r="F66" s="13"/>
      <c r="G66" s="10">
        <v>3</v>
      </c>
      <c r="H66" s="13"/>
      <c r="I66" s="10">
        <v>0</v>
      </c>
      <c r="J66" s="13"/>
      <c r="K66" s="10">
        <v>3</v>
      </c>
      <c r="L66" s="13"/>
      <c r="M66" s="10">
        <v>0</v>
      </c>
      <c r="N66" s="13"/>
      <c r="O66" s="10">
        <v>2</v>
      </c>
      <c r="P66" s="13"/>
      <c r="Q66" s="10">
        <v>2</v>
      </c>
      <c r="R66" s="13"/>
      <c r="S66" s="10">
        <v>2</v>
      </c>
      <c r="T66" s="13"/>
      <c r="U66" s="10">
        <v>2</v>
      </c>
      <c r="V66" s="13"/>
      <c r="W66" s="10">
        <v>2</v>
      </c>
      <c r="X66" s="13"/>
      <c r="Y66" s="10"/>
      <c r="Z66" s="13"/>
      <c r="AA66" s="205"/>
      <c r="AB66" s="200"/>
      <c r="AC66" s="257"/>
      <c r="AD66" s="205"/>
      <c r="AF66" s="258"/>
      <c r="AH66" s="258"/>
      <c r="AI66" s="259"/>
      <c r="AJ66" s="259"/>
      <c r="AK66" s="259"/>
      <c r="AL66" s="413"/>
      <c r="AM66" s="259"/>
      <c r="AN66" s="413"/>
    </row>
    <row r="67" spans="1:66" customFormat="1" ht="15" x14ac:dyDescent="0.2">
      <c r="A67" s="244" t="s">
        <v>232</v>
      </c>
      <c r="B67" s="244"/>
      <c r="C67" s="35" t="s">
        <v>68</v>
      </c>
      <c r="D67" s="24" t="s">
        <v>51</v>
      </c>
      <c r="E67" s="10">
        <v>4</v>
      </c>
      <c r="F67" s="13"/>
      <c r="G67" s="10">
        <v>4</v>
      </c>
      <c r="H67" s="13"/>
      <c r="I67" s="10">
        <v>4</v>
      </c>
      <c r="J67" s="13"/>
      <c r="K67" s="10">
        <v>0</v>
      </c>
      <c r="L67" s="13"/>
      <c r="M67" s="10">
        <v>3</v>
      </c>
      <c r="N67" s="13"/>
      <c r="O67" s="10">
        <v>0</v>
      </c>
      <c r="P67" s="13"/>
      <c r="Q67" s="10">
        <v>4</v>
      </c>
      <c r="R67" s="13"/>
      <c r="S67" s="10">
        <v>4</v>
      </c>
      <c r="T67" s="13"/>
      <c r="U67" s="10">
        <v>1</v>
      </c>
      <c r="V67" s="13"/>
      <c r="W67" s="10">
        <v>3</v>
      </c>
      <c r="X67" s="13"/>
      <c r="Y67" s="10"/>
      <c r="Z67" s="13"/>
      <c r="AA67" s="205"/>
      <c r="AB67" s="200"/>
      <c r="AC67" s="257"/>
      <c r="AD67" s="205"/>
      <c r="AF67" s="258"/>
      <c r="AH67" s="258"/>
      <c r="AI67" s="259"/>
      <c r="AJ67" s="259"/>
      <c r="AK67" s="259"/>
      <c r="AL67" s="413"/>
      <c r="AM67" s="259"/>
      <c r="AN67" s="413"/>
    </row>
    <row r="68" spans="1:66" customFormat="1" ht="15" x14ac:dyDescent="0.2">
      <c r="A68" s="244" t="s">
        <v>233</v>
      </c>
      <c r="B68" s="244"/>
      <c r="C68" s="35" t="s">
        <v>69</v>
      </c>
      <c r="D68" s="24" t="s">
        <v>51</v>
      </c>
      <c r="E68" s="10">
        <v>3</v>
      </c>
      <c r="F68" s="13"/>
      <c r="G68" s="10">
        <v>4</v>
      </c>
      <c r="H68" s="13"/>
      <c r="I68" s="10">
        <v>5</v>
      </c>
      <c r="J68" s="13"/>
      <c r="K68" s="10">
        <v>3</v>
      </c>
      <c r="L68" s="13"/>
      <c r="M68" s="10">
        <v>2</v>
      </c>
      <c r="N68" s="13"/>
      <c r="O68" s="10">
        <v>1</v>
      </c>
      <c r="P68" s="13"/>
      <c r="Q68" s="10">
        <v>1</v>
      </c>
      <c r="R68" s="13"/>
      <c r="S68" s="10">
        <v>4</v>
      </c>
      <c r="T68" s="13"/>
      <c r="U68" s="10">
        <v>4</v>
      </c>
      <c r="V68" s="13"/>
      <c r="W68" s="10">
        <v>4</v>
      </c>
      <c r="X68" s="13"/>
      <c r="Y68" s="10"/>
      <c r="Z68" s="13"/>
      <c r="AA68" s="205"/>
      <c r="AB68" s="200"/>
      <c r="AC68" s="257"/>
      <c r="AD68" s="205"/>
      <c r="AF68" s="258"/>
      <c r="AH68" s="258"/>
      <c r="AI68" s="259"/>
      <c r="AJ68" s="259"/>
      <c r="AK68" s="259"/>
      <c r="AL68" s="413"/>
      <c r="AM68" s="259"/>
      <c r="AN68" s="413"/>
    </row>
    <row r="69" spans="1:66" customFormat="1" ht="15" x14ac:dyDescent="0.2">
      <c r="A69" s="244" t="s">
        <v>234</v>
      </c>
      <c r="B69" s="244"/>
      <c r="C69" s="35" t="s">
        <v>70</v>
      </c>
      <c r="D69" s="24" t="s">
        <v>51</v>
      </c>
      <c r="E69" s="10">
        <v>2</v>
      </c>
      <c r="F69" s="13"/>
      <c r="G69" s="10">
        <v>6</v>
      </c>
      <c r="H69" s="13"/>
      <c r="I69" s="10">
        <v>5</v>
      </c>
      <c r="J69" s="13"/>
      <c r="K69" s="10">
        <v>4</v>
      </c>
      <c r="L69" s="13"/>
      <c r="M69" s="10">
        <v>3</v>
      </c>
      <c r="N69" s="13"/>
      <c r="O69" s="10">
        <v>1</v>
      </c>
      <c r="P69" s="13"/>
      <c r="Q69" s="10">
        <v>2</v>
      </c>
      <c r="R69" s="13"/>
      <c r="S69" s="10">
        <v>1</v>
      </c>
      <c r="T69" s="13"/>
      <c r="U69" s="10">
        <v>5</v>
      </c>
      <c r="V69" s="13"/>
      <c r="W69" s="10">
        <v>3</v>
      </c>
      <c r="X69" s="13"/>
      <c r="Y69" s="10"/>
      <c r="Z69" s="13"/>
      <c r="AA69" s="205"/>
      <c r="AB69" s="200"/>
      <c r="AC69" s="257"/>
      <c r="AD69" s="205"/>
      <c r="AF69" s="258"/>
      <c r="AH69" s="258"/>
      <c r="AI69" s="259"/>
      <c r="AJ69" s="259"/>
      <c r="AK69" s="259"/>
      <c r="AL69" s="413"/>
      <c r="AM69" s="259"/>
      <c r="AN69" s="413"/>
    </row>
    <row r="70" spans="1:66" s="23" customFormat="1" ht="42.75" x14ac:dyDescent="0.2">
      <c r="A70" s="249" t="s">
        <v>201</v>
      </c>
      <c r="B70" s="269"/>
      <c r="C70" s="104" t="s">
        <v>88</v>
      </c>
      <c r="D70" s="24" t="s">
        <v>241</v>
      </c>
      <c r="E70" s="183">
        <v>37</v>
      </c>
      <c r="F70" s="184"/>
      <c r="G70" s="183">
        <v>31</v>
      </c>
      <c r="H70" s="184"/>
      <c r="I70" s="183">
        <v>32</v>
      </c>
      <c r="J70" s="184"/>
      <c r="K70" s="183">
        <v>35</v>
      </c>
      <c r="L70" s="184"/>
      <c r="M70" s="10">
        <v>42</v>
      </c>
      <c r="N70" s="13"/>
      <c r="O70" s="10">
        <v>41</v>
      </c>
      <c r="P70" s="13"/>
      <c r="Q70" s="10">
        <v>44</v>
      </c>
      <c r="R70" s="13"/>
      <c r="S70" s="10">
        <v>19</v>
      </c>
      <c r="T70" s="13"/>
      <c r="U70" s="10">
        <v>9</v>
      </c>
      <c r="V70" s="13"/>
      <c r="W70" s="10">
        <v>30</v>
      </c>
      <c r="X70" s="13"/>
      <c r="Y70" s="10"/>
      <c r="Z70" s="13"/>
      <c r="AA70" s="205"/>
      <c r="AB70" s="199"/>
      <c r="AC70" s="189"/>
      <c r="AD70" s="205"/>
      <c r="AF70" s="219" t="s">
        <v>242</v>
      </c>
      <c r="AH70" s="219" t="s">
        <v>243</v>
      </c>
      <c r="AI70" s="236"/>
      <c r="AJ70" s="236"/>
      <c r="AK70" s="236"/>
      <c r="AL70" s="408"/>
      <c r="AM70" s="236"/>
      <c r="AN70" s="408"/>
    </row>
    <row r="71" spans="1:66" s="23" customFormat="1" ht="15.75" x14ac:dyDescent="0.2">
      <c r="A71" s="255"/>
      <c r="B71" s="262"/>
      <c r="C71" s="105"/>
      <c r="D71" s="106"/>
      <c r="E71" s="102" t="str" cm="1">
        <f t="array" ref="E71">_xlfn.IFS(OR(E72="",E70=""),"",OR(E72=0),"",E72&gt;E70,"T7-Error",E72=E70,"T7-Alert-",E72&lt;E70,"")</f>
        <v/>
      </c>
      <c r="F71" s="101"/>
      <c r="G71" s="102" t="str" cm="1">
        <f t="array" ref="G71">_xlfn.IFS(OR(G72="",G70=""),"",OR(G72=0),"",G72&gt;G70,"T7-Error",G72=G70,"T7-Alert-",G72&lt;G70,"")</f>
        <v/>
      </c>
      <c r="H71" s="101"/>
      <c r="I71" s="102" t="str" cm="1">
        <f t="array" ref="I71">_xlfn.IFS(OR(I72="",I70=""),"",OR(I72=0),"",I72&gt;I70,"T7-Error",I72=I70,"T7-Alert-",I72&lt;I70,"")</f>
        <v/>
      </c>
      <c r="J71" s="101"/>
      <c r="K71" s="102" t="str" cm="1">
        <f t="array" ref="K71">_xlfn.IFS(OR(K72="",K70=""),"",OR(K72=0),"",K72&gt;K70,"T7-Error",K72=K70,"T7-Alert-",K72&lt;K70,"")</f>
        <v/>
      </c>
      <c r="L71" s="101"/>
      <c r="M71" s="102" t="str" cm="1">
        <f t="array" ref="M71">_xlfn.IFS(OR(M72="",M70=""),"",OR(M72=0),"",M72&gt;M70,"T7-Error",M72=M70,"T7-Alert-",M72&lt;M70,"")</f>
        <v/>
      </c>
      <c r="N71" s="101"/>
      <c r="O71" s="102" t="str" cm="1">
        <f t="array" ref="O71">_xlfn.IFS(OR(O72="",O70=""),"",OR(O72=0),"",O72&gt;O70,"T7-Error",O72=O70,"T7-Alert-",O72&lt;O70,"")</f>
        <v/>
      </c>
      <c r="P71" s="101"/>
      <c r="Q71" s="102" t="str" cm="1">
        <f t="array" ref="Q71">_xlfn.IFS(OR(Q72="",Q70=""),"",OR(Q72=0),"",Q72&gt;Q70,"T7-Error",Q72=Q70,"T7-Alert-",Q72&lt;Q70,"")</f>
        <v/>
      </c>
      <c r="R71" s="101"/>
      <c r="S71" s="102" t="str" cm="1">
        <f t="array" ref="S71">_xlfn.IFS(OR(S72="",S70=""),"",OR(S72=0),"",S72&gt;S70,"T7-Error",S72=S70,"T7-Alert-",S72&lt;S70,"")</f>
        <v/>
      </c>
      <c r="T71" s="101"/>
      <c r="U71" s="102" t="str" cm="1">
        <f t="array" ref="U71">_xlfn.IFS(OR(U72="",U70=""),"",OR(U72=0),"",U72&gt;U70,"T7-Error",U72=U70,"T7-Alert-",U72&lt;U70,"")</f>
        <v/>
      </c>
      <c r="V71" s="101"/>
      <c r="W71" s="102" t="str" cm="1">
        <f t="array" ref="W71">_xlfn.IFS(OR(W72="",W70=""),"",OR(W72=0),"",W72&gt;W70,"T7-Error",W72=W70,"T7-Alert-",W72&lt;W70,"")</f>
        <v/>
      </c>
      <c r="X71" s="101"/>
      <c r="Y71" s="102" t="str" cm="1">
        <f t="array" ref="Y71">_xlfn.IFS(OR(Y72="",Y70=""),"",OR(Y72=0),"",Y72&gt;Y70,"T7-Error",Y72=Y70,"T7-Alert-",Y72&lt;Y70,"")</f>
        <v/>
      </c>
      <c r="Z71" s="101"/>
      <c r="AA71" s="201"/>
      <c r="AB71" s="202"/>
      <c r="AC71" s="202"/>
      <c r="AD71" s="201"/>
      <c r="AF71" s="192"/>
      <c r="AH71" s="192"/>
      <c r="AI71" s="236"/>
      <c r="AJ71" s="236"/>
      <c r="AK71" s="236"/>
      <c r="AL71" s="408"/>
      <c r="AM71" s="236"/>
      <c r="AN71" s="408"/>
    </row>
    <row r="72" spans="1:66" s="23" customFormat="1" ht="28.5" x14ac:dyDescent="0.2">
      <c r="A72" s="249"/>
      <c r="B72" s="269"/>
      <c r="C72" s="110" t="s">
        <v>244</v>
      </c>
      <c r="D72" s="24" t="s">
        <v>241</v>
      </c>
      <c r="E72" s="183">
        <v>23</v>
      </c>
      <c r="F72" s="184"/>
      <c r="G72" s="183">
        <v>21</v>
      </c>
      <c r="H72" s="184"/>
      <c r="I72" s="183">
        <v>18</v>
      </c>
      <c r="J72" s="184"/>
      <c r="K72" s="183">
        <v>19</v>
      </c>
      <c r="L72" s="13"/>
      <c r="M72" s="10">
        <v>26</v>
      </c>
      <c r="N72" s="13"/>
      <c r="O72" s="10">
        <v>32</v>
      </c>
      <c r="P72" s="13"/>
      <c r="Q72" s="10">
        <v>28</v>
      </c>
      <c r="R72" s="13"/>
      <c r="S72" s="10">
        <v>0</v>
      </c>
      <c r="T72" s="13"/>
      <c r="U72" s="10">
        <v>0</v>
      </c>
      <c r="V72" s="13"/>
      <c r="W72" s="10">
        <v>3</v>
      </c>
      <c r="X72" s="13"/>
      <c r="Y72" s="10"/>
      <c r="Z72" s="13"/>
      <c r="AA72" s="205"/>
      <c r="AB72" s="199"/>
      <c r="AC72" s="189"/>
      <c r="AD72" s="205"/>
      <c r="AF72" s="219" t="s">
        <v>245</v>
      </c>
      <c r="AH72" s="219" t="s">
        <v>246</v>
      </c>
      <c r="AI72" s="238" t="s">
        <v>247</v>
      </c>
      <c r="AJ72" s="238" t="s">
        <v>248</v>
      </c>
      <c r="AK72" s="238" t="s">
        <v>249</v>
      </c>
      <c r="AL72" s="238" t="s">
        <v>250</v>
      </c>
      <c r="AM72" s="435"/>
      <c r="AN72" s="435"/>
    </row>
    <row r="73" spans="1:66" s="23" customFormat="1" ht="15.75" x14ac:dyDescent="0.2">
      <c r="A73" s="255"/>
      <c r="B73" s="262"/>
      <c r="C73" s="105" t="s">
        <v>208</v>
      </c>
      <c r="D73" s="106"/>
      <c r="E73" s="136" t="str" cm="1">
        <f t="array" ref="E73">_xlfn.IFS(AND(E70="",E74="",E75=""),"",SUM(E74:E75)&lt;E70*AND(F74="",F75="",E74&lt;&gt;"",E75&lt;&gt;""),"T4-Error",SUM(E74:E75)&gt;E70,"T5-Error",AND(SUM(E74:E75)=E70,F70="",OR(E74="",E75="")),"T2-Error",OR(E74="",E75=""),"",SUM(E74:E75)&lt;E70*OR(F74="pa",F75="pa"),"",AND(SUM(E74:E75)=E70,F70="pa",F74&lt;&gt;"pa",F75&lt;&gt;"pa"),"T3-Error",AND(SUM(E74:E75)=E70,F70="")*OR(F74="pa",F75="pa"),"T1-Error",SUM(E74:E75)=E70,"")</f>
        <v/>
      </c>
      <c r="F73" s="101"/>
      <c r="G73" s="136" t="str" cm="1">
        <f t="array" ref="G73">_xlfn.IFS(AND(G70="",G74="",G75=""),"",SUM(G74:G75)&lt;G70*AND(H74="",H75="",G74&lt;&gt;"",G75&lt;&gt;""),"T4-Error",SUM(G74:G75)&gt;G70,"T5-Error",AND(SUM(G74:G75)=G70,H70="",OR(G74="",G75="")),"T2-Error",OR(G74="",G75=""),"",SUM(G74:G75)&lt;G70*OR(H74="pa",H75="pa"),"",AND(SUM(G74:G75)=G70,H70="pa",H74&lt;&gt;"pa",H75&lt;&gt;"pa"),"T3-Error",AND(SUM(G74:G75)=G70,H70="")*OR(H74="pa",H75="pa"),"T1-Error",SUM(G74:G75)=G70,"")</f>
        <v/>
      </c>
      <c r="H73" s="101"/>
      <c r="I73" s="136" t="str" cm="1">
        <f t="array" ref="I73">_xlfn.IFS(AND(I70="",I74="",I75=""),"",SUM(I74:I75)&lt;I70*AND(J74="",J75="",I74&lt;&gt;"",I75&lt;&gt;""),"T4-Error",SUM(I74:I75)&gt;I70,"T5-Error",AND(SUM(I74:I75)=I70,J70="",OR(I74="",I75="")),"T2-Error",OR(I74="",I75=""),"",SUM(I74:I75)&lt;I70*OR(J74="pa",J75="pa"),"",AND(SUM(I74:I75)=I70,J70="pa",J74&lt;&gt;"pa",J75&lt;&gt;"pa"),"T3-Error",AND(SUM(I74:I75)=I70,J70="")*OR(J74="pa",J75="pa"),"T1-Error",SUM(I74:I75)=I70,"")</f>
        <v/>
      </c>
      <c r="J73" s="101"/>
      <c r="K73" s="136" t="str" cm="1">
        <f t="array" ref="K73">_xlfn.IFS(AND(K70="",K74="",K75=""),"",SUM(K74:K75)&lt;K70*AND(L74="",L75="",K74&lt;&gt;"",K75&lt;&gt;""),"T4-Error",SUM(K74:K75)&gt;K70,"T5-Error",AND(SUM(K74:K75)=K70,L70="",OR(K74="",K75="")),"T2-Error",OR(K74="",K75=""),"",SUM(K74:K75)&lt;K70*OR(L74="pa",L75="pa"),"",AND(SUM(K74:K75)=K70,L70="pa",L74&lt;&gt;"pa",L75&lt;&gt;"pa"),"T3-Error",AND(SUM(K74:K75)=K70,L70="")*OR(L74="pa",L75="pa"),"T1-Error",SUM(K74:K75)=K70,"")</f>
        <v/>
      </c>
      <c r="L73" s="101"/>
      <c r="M73" s="136" t="str" cm="1">
        <f t="array" ref="M73">_xlfn.IFS(AND(M70="",M74="",M75=""),"",SUM(M74:M75)&lt;M70*AND(N74="",N75="",M74&lt;&gt;"",M75&lt;&gt;""),"T4-Error",SUM(M74:M75)&gt;M70,"T5-Error",AND(SUM(M74:M75)=M70,N70="",OR(M74="",M75="")),"T2-Error",OR(M74="",M75=""),"",SUM(M74:M75)&lt;M70*OR(N74="pa",N75="pa"),"",AND(SUM(M74:M75)=M70,N70="pa",N74&lt;&gt;"pa",N75&lt;&gt;"pa"),"T3-Error",AND(SUM(M74:M75)=M70,N70="")*OR(N74="pa",N75="pa"),"T1-Error",SUM(M74:M75)=M70,"")</f>
        <v/>
      </c>
      <c r="N73" s="101"/>
      <c r="O73" s="136" t="str" cm="1">
        <f t="array" ref="O73">_xlfn.IFS(AND(O70="",O74="",O75=""),"",SUM(O74:O75)&lt;O70*AND(P74="",P75="",O74&lt;&gt;"",O75&lt;&gt;""),"T4-Error",SUM(O74:O75)&gt;O70,"T5-Error",AND(SUM(O74:O75)=O70,P70="",OR(O74="",O75="")),"T2-Error",OR(O74="",O75=""),"",SUM(O74:O75)&lt;O70*OR(P74="pa",P75="pa"),"",AND(SUM(O74:O75)=O70,P70="pa",P74&lt;&gt;"pa",P75&lt;&gt;"pa"),"T3-Error",AND(SUM(O74:O75)=O70,P70="")*OR(P74="pa",P75="pa"),"T1-Error",SUM(O74:O75)=O70,"")</f>
        <v/>
      </c>
      <c r="P73" s="101"/>
      <c r="Q73" s="102" t="str" cm="1">
        <f t="array" ref="Q73">_xlfn.IFS(AND(Q70="",Q74="",Q75=""),"",SUM(Q74:Q75)&lt;Q70*AND(R74="",R75="",Q74&lt;&gt;"",Q75&lt;&gt;""),"T4-Error",SUM(Q74:Q75)&gt;Q70,"T5-Error",AND(SUM(Q74:Q75)=Q70,R70="",OR(Q74="",Q75="")),"T2-Error",OR(Q74="",Q75=""),"",SUM(Q74:Q75)&lt;Q70*OR(R74="pa",R75="pa"),"",AND(SUM(Q74:Q75)=Q70,R70="pa",R74&lt;&gt;"pa",R75&lt;&gt;"pa"),"T3-Error",AND(SUM(Q74:Q75)=Q70,R70="")*OR(R74="pa",R75="pa"),"T1-Error",SUM(Q74:Q75)=Q70,"")</f>
        <v/>
      </c>
      <c r="R73" s="101"/>
      <c r="S73" s="102" t="str" cm="1">
        <f t="array" ref="S73">_xlfn.IFS(AND(S70="",S74="",S75=""),"",SUM(S74:S75)&lt;S70*AND(T74="",T75="",S74&lt;&gt;"",S75&lt;&gt;""),"T4-Error",SUM(S74:S75)&gt;S70,"T5-Error",AND(SUM(S74:S75)=S70,T70="",OR(S74="",S75="")),"T2-Error",OR(S74="",S75=""),"",SUM(S74:S75)&lt;S70*OR(T74="pa",T75="pa"),"",AND(SUM(S74:S75)=S70,T70="pa",T74&lt;&gt;"pa",T75&lt;&gt;"pa"),"T3-Error",AND(SUM(S74:S75)=S70,T70="")*OR(T74="pa",T75="pa"),"T1-Error",SUM(S74:S75)=S70,"")</f>
        <v/>
      </c>
      <c r="T73" s="101"/>
      <c r="U73" s="102" t="str" cm="1">
        <f t="array" ref="U73">_xlfn.IFS(AND(U70="",U74="",U75=""),"",SUM(U74:U75)&lt;U70*AND(V74="",V75="",U74&lt;&gt;"",U75&lt;&gt;""),"T4-Error",SUM(U74:U75)&gt;U70,"T5-Error",AND(SUM(U74:U75)=U70,V70="",OR(U74="",U75="")),"T2-Error",OR(U74="",U75=""),"",SUM(U74:U75)&lt;U70*OR(V74="pa",V75="pa"),"",AND(SUM(U74:U75)=U70,V70="pa",V74&lt;&gt;"pa",V75&lt;&gt;"pa"),"T3-Error",AND(SUM(U74:U75)=U70,V70="")*OR(V74="pa",V75="pa"),"T1-Error",SUM(U74:U75)=U70,"")</f>
        <v/>
      </c>
      <c r="V73" s="101"/>
      <c r="W73" s="102" t="str" cm="1">
        <f t="array" ref="W73">_xlfn.IFS(AND(W70="",W74="",W75=""),"",SUM(W74:W75)&lt;W70*AND(X74="",X75="",W74&lt;&gt;"",W75&lt;&gt;""),"T4-Error",SUM(W74:W75)&gt;W70,"T5-Error",AND(SUM(W74:W75)=W70,X70="",OR(W74="",W75="")),"T2-Error",OR(W74="",W75=""),"",SUM(W74:W75)&lt;W70*OR(X74="pa",X75="pa"),"",AND(SUM(W74:W75)=W70,X70="pa",X74&lt;&gt;"pa",X75&lt;&gt;"pa"),"T3-Error",AND(SUM(W74:W75)=W70,X70="")*OR(X74="pa",X75="pa"),"T1-Error",SUM(W74:W75)=W70,"")</f>
        <v/>
      </c>
      <c r="X73" s="101"/>
      <c r="Y73" s="102" t="str" cm="1">
        <f t="array" ref="Y73">_xlfn.IFS(AND(Y70="",Y74="",Y75=""),"",SUM(Y74:Y75)&lt;Y70*AND(Z74="",Z75="",Y74&lt;&gt;"",Y75&lt;&gt;""),"T4-Error",SUM(Y74:Y75)&gt;Y70,"T5-Error",AND(SUM(Y74:Y75)=Y70,Z70="",OR(Y74="",Y75="")),"T2-Error",OR(Y74="",Y75=""),"",SUM(Y74:Y75)&lt;Y70*OR(Z74="pa",Z75="pa"),"",AND(SUM(Y74:Y75)=Y70,Z70="pa",Z74&lt;&gt;"pa",Z75&lt;&gt;"pa"),"T3-Error",AND(SUM(Y74:Y75)=Y70,Z70="")*OR(Z74="pa",Z75="pa"),"T1-Error",SUM(Y74:Y75)=Y70,"")</f>
        <v/>
      </c>
      <c r="Z73" s="101"/>
      <c r="AA73" s="206"/>
      <c r="AB73" s="189"/>
      <c r="AC73" s="189"/>
      <c r="AD73" s="206"/>
      <c r="AF73" s="192"/>
      <c r="AH73" s="192"/>
      <c r="AI73" s="236"/>
      <c r="AJ73" s="236"/>
      <c r="AK73" s="236"/>
      <c r="AL73" s="408"/>
      <c r="AM73" s="236"/>
      <c r="AN73" s="408"/>
    </row>
    <row r="74" spans="1:66" s="23" customFormat="1" ht="15" x14ac:dyDescent="0.2">
      <c r="A74" s="263" t="s">
        <v>209</v>
      </c>
      <c r="B74" s="264"/>
      <c r="C74" s="107" t="s">
        <v>251</v>
      </c>
      <c r="D74" s="24" t="s">
        <v>241</v>
      </c>
      <c r="E74" s="10">
        <v>25</v>
      </c>
      <c r="F74" s="13"/>
      <c r="G74" s="10">
        <v>17</v>
      </c>
      <c r="H74" s="13"/>
      <c r="I74" s="10">
        <v>23</v>
      </c>
      <c r="J74" s="13"/>
      <c r="K74" s="10">
        <v>29</v>
      </c>
      <c r="L74" s="13"/>
      <c r="M74" s="10">
        <v>33</v>
      </c>
      <c r="N74" s="13"/>
      <c r="O74" s="10">
        <v>29</v>
      </c>
      <c r="P74" s="13"/>
      <c r="Q74" s="10">
        <v>31</v>
      </c>
      <c r="R74" s="13"/>
      <c r="S74" s="10">
        <v>13</v>
      </c>
      <c r="T74" s="13"/>
      <c r="U74" s="10">
        <v>4</v>
      </c>
      <c r="V74" s="13"/>
      <c r="W74" s="10">
        <v>15</v>
      </c>
      <c r="X74" s="13"/>
      <c r="Y74" s="10"/>
      <c r="Z74" s="13"/>
      <c r="AA74" s="205"/>
      <c r="AB74" s="189"/>
      <c r="AC74" s="189"/>
      <c r="AD74" s="205"/>
      <c r="AF74" s="192"/>
      <c r="AH74" s="192"/>
      <c r="AI74" s="236"/>
      <c r="AJ74" s="236"/>
      <c r="AK74" s="236"/>
      <c r="AL74" s="408"/>
      <c r="AM74" s="236"/>
      <c r="AN74" s="408"/>
    </row>
    <row r="75" spans="1:66" s="23" customFormat="1" ht="15" x14ac:dyDescent="0.2">
      <c r="A75" s="265" t="s">
        <v>212</v>
      </c>
      <c r="B75" s="266"/>
      <c r="C75" s="108" t="s">
        <v>252</v>
      </c>
      <c r="D75" s="24" t="s">
        <v>241</v>
      </c>
      <c r="E75" s="10">
        <v>12</v>
      </c>
      <c r="F75" s="13"/>
      <c r="G75" s="10">
        <v>14</v>
      </c>
      <c r="H75" s="13"/>
      <c r="I75" s="10">
        <v>9</v>
      </c>
      <c r="J75" s="13"/>
      <c r="K75" s="10">
        <v>6</v>
      </c>
      <c r="L75" s="13"/>
      <c r="M75" s="10">
        <v>9</v>
      </c>
      <c r="N75" s="13"/>
      <c r="O75" s="10">
        <v>12</v>
      </c>
      <c r="P75" s="13"/>
      <c r="Q75" s="10">
        <v>13</v>
      </c>
      <c r="R75" s="13"/>
      <c r="S75" s="10">
        <v>6</v>
      </c>
      <c r="T75" s="13"/>
      <c r="U75" s="10">
        <v>5</v>
      </c>
      <c r="V75" s="13"/>
      <c r="W75" s="10">
        <v>15</v>
      </c>
      <c r="X75" s="13"/>
      <c r="Y75" s="10"/>
      <c r="Z75" s="13"/>
      <c r="AA75" s="205"/>
      <c r="AB75" s="189"/>
      <c r="AC75" s="189"/>
      <c r="AD75" s="205"/>
      <c r="AF75" s="192"/>
      <c r="AH75" s="192"/>
      <c r="AI75" s="236"/>
      <c r="AJ75" s="236"/>
      <c r="AK75" s="236"/>
      <c r="AL75" s="408"/>
      <c r="AM75" s="236"/>
      <c r="AN75" s="408"/>
    </row>
    <row r="76" spans="1:66" s="23" customFormat="1" ht="15.75" x14ac:dyDescent="0.2">
      <c r="A76" s="255"/>
      <c r="B76" s="262"/>
      <c r="C76" s="105"/>
      <c r="D76" s="106"/>
      <c r="E76" s="102" t="str" cm="1">
        <f t="array" ref="E76">_xlfn.IFS(OR(E77="",E23=""),"",AND(E77=0,E23=0),"",E77=E23,"T8-Alert",E77&lt;&gt;E23,"")</f>
        <v/>
      </c>
      <c r="F76" s="101"/>
      <c r="G76" s="102" t="str" cm="1">
        <f t="array" ref="G76">_xlfn.IFS(OR(G77="",G23=""),"",AND(G77=0,G23=0),"",G77=G23,"T8-Alert",G77&lt;&gt;G23,"")</f>
        <v/>
      </c>
      <c r="H76" s="101"/>
      <c r="I76" s="102" t="str" cm="1">
        <f t="array" ref="I76">_xlfn.IFS(OR(I77="",I23=""),"",AND(I77=0,I23=0),"",I77=I23,"T8-Alert",I77&lt;&gt;I23,"")</f>
        <v/>
      </c>
      <c r="J76" s="101"/>
      <c r="K76" s="102" t="str" cm="1">
        <f t="array" ref="K76">_xlfn.IFS(OR(K77="",K23=""),"",AND(K77=0,K23=0),"",K77=K23,"T8-Alert",K77&lt;&gt;K23,"")</f>
        <v/>
      </c>
      <c r="L76" s="101"/>
      <c r="M76" s="102" t="str" cm="1">
        <f t="array" ref="M76">_xlfn.IFS(OR(M77="",M23=""),"",AND(M77=0,M23=0),"",M77=M23,"T8-Alert",M77&lt;&gt;M23,"")</f>
        <v/>
      </c>
      <c r="N76" s="101"/>
      <c r="O76" s="102" t="str" cm="1">
        <f t="array" ref="O76">_xlfn.IFS(OR(O77="",O23=""),"",AND(O77=0,O23=0),"",O77=O23,"T8-Alert",O77&lt;&gt;O23,"")</f>
        <v/>
      </c>
      <c r="P76" s="101"/>
      <c r="Q76" s="102" t="str" cm="1">
        <f t="array" ref="Q76">_xlfn.IFS(OR(Q77="",Q23=""),"",AND(Q77=0,Q23=0),"",Q77=Q23,"T8-Alert",Q77&lt;&gt;Q23,"")</f>
        <v/>
      </c>
      <c r="R76" s="101"/>
      <c r="S76" s="102" t="str" cm="1">
        <f t="array" ref="S76">_xlfn.IFS(OR(S77="",S23=""),"",AND(S77=0,S23=0),"",S77=S23,"T8-Alert",S77&lt;&gt;S23,"")</f>
        <v/>
      </c>
      <c r="T76" s="101"/>
      <c r="U76" s="102" t="str" cm="1">
        <f t="array" ref="U76">_xlfn.IFS(OR(U77="",U23=""),"",AND(U77=0,U23=0),"",U77=U23,"T8-Alert",U77&lt;&gt;U23,"")</f>
        <v/>
      </c>
      <c r="V76" s="101"/>
      <c r="W76" s="102" t="str" cm="1">
        <f t="array" ref="W76">_xlfn.IFS(OR(W77="",W23=""),"",AND(W77=0,W23=0),"",W77=W23,"T8-Alert",W77&lt;&gt;W23,"")</f>
        <v/>
      </c>
      <c r="X76" s="101"/>
      <c r="Y76" s="102" t="str" cm="1">
        <f t="array" ref="Y76">_xlfn.IFS(OR(Y77="",Y23=""),"",AND(Y77=0,Y23=0),"",Y77=Y23,"T8-Alert",Y77&lt;&gt;Y23,"")</f>
        <v/>
      </c>
      <c r="Z76" s="101"/>
      <c r="AA76" s="201"/>
      <c r="AB76" s="202"/>
      <c r="AC76" s="202"/>
      <c r="AD76" s="201"/>
      <c r="AF76" s="194"/>
      <c r="AG76" s="190"/>
      <c r="AH76" s="194"/>
      <c r="AI76" s="239"/>
      <c r="AJ76" s="239"/>
      <c r="AK76" s="239"/>
      <c r="AL76" s="414"/>
      <c r="AM76" s="239"/>
      <c r="AN76" s="414"/>
      <c r="AO76" s="190"/>
      <c r="AP76" s="190"/>
      <c r="AQ76" s="190"/>
      <c r="AR76" s="190"/>
      <c r="AS76" s="190"/>
      <c r="AT76" s="190"/>
      <c r="AU76" s="190"/>
      <c r="AV76" s="190"/>
      <c r="AW76" s="190"/>
      <c r="AX76" s="190"/>
      <c r="AY76" s="190"/>
      <c r="AZ76" s="190"/>
      <c r="BA76" s="190"/>
      <c r="BB76" s="190"/>
      <c r="BC76" s="190"/>
      <c r="BD76" s="190"/>
      <c r="BE76" s="190"/>
      <c r="BF76" s="190"/>
      <c r="BG76" s="190"/>
      <c r="BH76" s="190"/>
      <c r="BI76" s="190"/>
      <c r="BJ76" s="190"/>
      <c r="BK76" s="190"/>
      <c r="BL76" s="190"/>
      <c r="BM76" s="190"/>
      <c r="BN76" s="190"/>
    </row>
    <row r="77" spans="1:66" ht="31.5" x14ac:dyDescent="0.25">
      <c r="A77" s="271" t="s">
        <v>253</v>
      </c>
      <c r="B77" s="272"/>
      <c r="C77" s="104" t="s">
        <v>89</v>
      </c>
      <c r="D77" s="24" t="s">
        <v>51</v>
      </c>
      <c r="E77" s="10">
        <v>119</v>
      </c>
      <c r="F77" s="13"/>
      <c r="G77" s="10">
        <v>99</v>
      </c>
      <c r="H77" s="13"/>
      <c r="I77" s="10">
        <v>88</v>
      </c>
      <c r="J77" s="13"/>
      <c r="K77" s="10">
        <v>81</v>
      </c>
      <c r="L77" s="13"/>
      <c r="M77" s="10">
        <v>81</v>
      </c>
      <c r="N77" s="13"/>
      <c r="O77" s="10">
        <v>47</v>
      </c>
      <c r="P77" s="13"/>
      <c r="Q77" s="10">
        <v>33</v>
      </c>
      <c r="R77" s="13"/>
      <c r="S77" s="10">
        <v>4</v>
      </c>
      <c r="T77" s="13"/>
      <c r="U77" s="10">
        <v>28</v>
      </c>
      <c r="V77" s="13"/>
      <c r="W77" s="10">
        <v>34</v>
      </c>
      <c r="X77" s="13"/>
      <c r="Y77" s="10"/>
      <c r="Z77" s="13"/>
      <c r="AA77" s="205"/>
      <c r="AB77" s="199"/>
      <c r="AC77" s="196"/>
      <c r="AD77" s="205"/>
      <c r="AF77" s="193"/>
      <c r="AH77" s="193"/>
      <c r="AI77" s="237"/>
      <c r="AJ77" s="237"/>
      <c r="AK77" s="237"/>
      <c r="AL77" s="409"/>
      <c r="AM77" s="237"/>
      <c r="AN77" s="409"/>
    </row>
    <row r="78" spans="1:66" ht="28.5" x14ac:dyDescent="0.25">
      <c r="A78" s="273"/>
      <c r="B78" s="274"/>
      <c r="C78" s="105" t="s">
        <v>208</v>
      </c>
      <c r="D78" s="33"/>
      <c r="E78" s="102" t="str" cm="1">
        <f t="array" ref="E78">_xlfn.IFS(AND(E77="",E79="",E80=""),"",SUM(E79:E80)&lt;E77*AND(F79="",F80="",E79&lt;&gt;"",E80&lt;&gt;""),"T4-Error",SUM(E79:E80)&gt;E77,"T5-Error",AND(SUM(E79:E80)=E77,F77="",OR(E79="",E80="")),"T2-Error",OR(E79="",E80=""),"",SUM(E79:E80)&lt;E77*OR(F79="pa",F80="pa"),"",AND(SUM(E79:E80)=E77,F77="pa",F79&lt;&gt;"pa",F80&lt;&gt;"pa"),"T3-Error",AND(SUM(E79:E80)=E77,F77="")*OR(F79="pa",F80="pa"),"T1-Error",SUM(E79:E80)=E77,"")</f>
        <v/>
      </c>
      <c r="F78" s="101"/>
      <c r="G78" s="102" t="str" cm="1">
        <f t="array" ref="G78">_xlfn.IFS(AND(G77="",G79="",G80=""),"",SUM(G79:G80)&lt;G77*AND(H79="",H80="",G79&lt;&gt;"",G80&lt;&gt;""),"T4-Error",SUM(G79:G80)&gt;G77,"T5-Error",AND(SUM(G79:G80)=G77,H77="",OR(G79="",G80="")),"T2-Error",OR(G79="",G80=""),"",SUM(G79:G80)&lt;G77*OR(H79="pa",H80="pa"),"",AND(SUM(G79:G80)=G77,H77="pa",H79&lt;&gt;"pa",H80&lt;&gt;"pa"),"T3-Error",AND(SUM(G79:G80)=G77,H77="")*OR(H79="pa",H80="pa"),"T1-Error",SUM(G79:G80)=G77,"")</f>
        <v/>
      </c>
      <c r="H78" s="101"/>
      <c r="I78" s="102" t="str" cm="1">
        <f t="array" ref="I78">_xlfn.IFS(AND(I77="",I79="",I80=""),"",SUM(I79:I80)&lt;I77*AND(J79="",J80="",I79&lt;&gt;"",I80&lt;&gt;""),"T4-Error",SUM(I79:I80)&gt;I77,"T5-Error",AND(SUM(I79:I80)=I77,J77="",OR(I79="",I80="")),"T2-Error",OR(I79="",I80=""),"",SUM(I79:I80)&lt;I77*OR(J79="pa",J80="pa"),"",AND(SUM(I79:I80)=I77,J77="pa",J79&lt;&gt;"pa",J80&lt;&gt;"pa"),"T3-Error",AND(SUM(I79:I80)=I77,J77="")*OR(J79="pa",J80="pa"),"T1-Error",SUM(I79:I80)=I77,"")</f>
        <v/>
      </c>
      <c r="J78" s="101"/>
      <c r="K78" s="102" t="str" cm="1">
        <f t="array" ref="K78">_xlfn.IFS(AND(K77="",K79="",K80=""),"",SUM(K79:K80)&lt;K77*AND(L79="",L80="",K79&lt;&gt;"",K80&lt;&gt;""),"T4-Error",SUM(K79:K80)&gt;K77,"T5-Error",AND(SUM(K79:K80)=K77,L77="",OR(K79="",K80="")),"T2-Error",OR(K79="",K80=""),"",SUM(K79:K80)&lt;K77*OR(L79="pa",L80="pa"),"",AND(SUM(K79:K80)=K77,L77="pa",L79&lt;&gt;"pa",L80&lt;&gt;"pa"),"T3-Error",AND(SUM(K79:K80)=K77,L77="")*OR(L79="pa",L80="pa"),"T1-Error",SUM(K79:K80)=K77,"")</f>
        <v/>
      </c>
      <c r="L78" s="101"/>
      <c r="M78" s="102" t="str" cm="1">
        <f t="array" ref="M78">_xlfn.IFS(AND(M77="",M79="",M80=""),"",SUM(M79:M80)&lt;M77*AND(N79="",N80="",M79&lt;&gt;"",M80&lt;&gt;""),"T4-Error",SUM(M79:M80)&gt;M77,"T5-Error",AND(SUM(M79:M80)=M77,N77="",OR(M79="",M80="")),"T2-Error",OR(M79="",M80=""),"",SUM(M79:M80)&lt;M77*OR(N79="pa",N80="pa"),"",AND(SUM(M79:M80)=M77,N77="pa",N79&lt;&gt;"pa",N80&lt;&gt;"pa"),"T3-Error",AND(SUM(M79:M80)=M77,N77="")*OR(N79="pa",N80="pa"),"T1-Error",SUM(M79:M80)=M77,"")</f>
        <v/>
      </c>
      <c r="N78" s="101"/>
      <c r="O78" s="102" t="str" cm="1">
        <f t="array" ref="O78">_xlfn.IFS(AND(O77="",O79="",O80=""),"",SUM(O79:O80)&lt;O77*AND(P79="",P80="",O79&lt;&gt;"",O80&lt;&gt;""),"T4-Error",SUM(O79:O80)&gt;O77,"T5-Error",AND(SUM(O79:O80)=O77,P77="",OR(O79="",O80="")),"T2-Error",OR(O79="",O80=""),"",SUM(O79:O80)&lt;O77*OR(P79="pa",P80="pa"),"",AND(SUM(O79:O80)=O77,P77="pa",P79&lt;&gt;"pa",P80&lt;&gt;"pa"),"T3-Error",AND(SUM(O79:O80)=O77,P77="")*OR(P79="pa",P80="pa"),"T1-Error",SUM(O79:O80)=O77,"")</f>
        <v/>
      </c>
      <c r="P78" s="101"/>
      <c r="Q78" s="102" t="str" cm="1">
        <f t="array" ref="Q78">_xlfn.IFS(AND(Q77="",Q79="",Q80=""),"",SUM(Q79:Q80)&lt;Q77*AND(R79="",R80="",Q79&lt;&gt;"",Q80&lt;&gt;""),"T4-Error",SUM(Q79:Q80)&gt;Q77,"T5-Error",AND(SUM(Q79:Q80)=Q77,R77="",OR(Q79="",Q80="")),"T2-Error",OR(Q79="",Q80=""),"",SUM(Q79:Q80)&lt;Q77*OR(R79="pa",R80="pa"),"",AND(SUM(Q79:Q80)=Q77,R77="pa",R79&lt;&gt;"pa",R80&lt;&gt;"pa"),"T3-Error",AND(SUM(Q79:Q80)=Q77,R77="")*OR(R79="pa",R80="pa"),"T1-Error",SUM(Q79:Q80)=Q77,"")</f>
        <v/>
      </c>
      <c r="R78" s="101"/>
      <c r="S78" s="102" t="str" cm="1">
        <f t="array" ref="S78">_xlfn.IFS(AND(S77="",S79="",S80=""),"",SUM(S79:S80)&lt;S77*AND(T79="",T80="",S79&lt;&gt;"",S80&lt;&gt;""),"T4-Error",SUM(S79:S80)&gt;S77,"T5-Error",AND(SUM(S79:S80)=S77,T77="",OR(S79="",S80="")),"T2-Error",OR(S79="",S80=""),"",SUM(S79:S80)&lt;S77*OR(T79="pa",T80="pa"),"",AND(SUM(S79:S80)=S77,T77="pa",T79&lt;&gt;"pa",T80&lt;&gt;"pa"),"T3-Error",AND(SUM(S79:S80)=S77,T77="")*OR(T79="pa",T80="pa"),"T1-Error",SUM(S79:S80)=S77,"")</f>
        <v/>
      </c>
      <c r="T78" s="101"/>
      <c r="U78" s="102" t="str" cm="1">
        <f t="array" ref="U78">_xlfn.IFS(AND(U77="",U79="",U80=""),"",SUM(U79:U80)&lt;U77*AND(V79="",V80="",U79&lt;&gt;"",U80&lt;&gt;""),"T4-Error",SUM(U79:U80)&gt;U77,"T5-Error",AND(SUM(U79:U80)=U77,V77="",OR(U79="",U80="")),"T2-Error",OR(U79="",U80=""),"",SUM(U79:U80)&lt;U77*OR(V79="pa",V80="pa"),"",AND(SUM(U79:U80)=U77,V77="pa",V79&lt;&gt;"pa",V80&lt;&gt;"pa"),"T3-Error",AND(SUM(U79:U80)=U77,V77="")*OR(V79="pa",V80="pa"),"T1-Error",SUM(U79:U80)=U77,"")</f>
        <v/>
      </c>
      <c r="V78" s="101"/>
      <c r="W78" s="102" t="str" cm="1">
        <f t="array" ref="W78">_xlfn.IFS(AND(W77="",W79="",W80=""),"",SUM(W79:W80)&lt;W77*AND(X79="",X80="",W79&lt;&gt;"",W80&lt;&gt;""),"T4-Error",SUM(W79:W80)&gt;W77,"T5-Error",AND(SUM(W79:W80)=W77,X77="",OR(W79="",W80="")),"T2-Error",OR(W79="",W80=""),"",SUM(W79:W80)&lt;W77*OR(X79="pa",X80="pa"),"",AND(SUM(W79:W80)=W77,X77="pa",X79&lt;&gt;"pa",X80&lt;&gt;"pa"),"T3-Error",AND(SUM(W79:W80)=W77,X77="")*OR(X79="pa",X80="pa"),"T1-Error",SUM(W79:W80)=W77,"")</f>
        <v/>
      </c>
      <c r="X78" s="101"/>
      <c r="Y78" s="102" t="str" cm="1">
        <f t="array" ref="Y78">_xlfn.IFS(AND(Y77="",Y79="",Y80=""),"",SUM(Y79:Y80)&lt;Y77*AND(Z79="",Z80="",Y79&lt;&gt;"",Y80&lt;&gt;""),"T4-Error",SUM(Y79:Y80)&gt;Y77,"T5-Error",AND(SUM(Y79:Y80)=Y77,Z77="",OR(Y79="",Y80="")),"T2-Error",OR(Y79="",Y80=""),"",SUM(Y79:Y80)&lt;Y77*OR(Z79="pa",Z80="pa"),"",AND(SUM(Y79:Y80)=Y77,Z77="pa",Z79&lt;&gt;"pa",Z80&lt;&gt;"pa"),"T3-Error",AND(SUM(Y79:Y80)=Y77,Z77="")*OR(Z79="pa",Z80="pa"),"T1-Error",SUM(Y79:Y80)=Y77,"")</f>
        <v/>
      </c>
      <c r="Z78" s="101"/>
      <c r="AA78" s="206"/>
      <c r="AB78" s="189"/>
      <c r="AC78" s="196"/>
      <c r="AD78" s="206"/>
      <c r="AF78" s="193"/>
      <c r="AH78" s="193"/>
      <c r="AI78" s="237"/>
      <c r="AJ78" s="237"/>
      <c r="AK78" s="238" t="s">
        <v>254</v>
      </c>
      <c r="AL78" s="415" t="s">
        <v>255</v>
      </c>
      <c r="AM78" s="435"/>
      <c r="AN78" s="409"/>
    </row>
    <row r="79" spans="1:66" ht="18" x14ac:dyDescent="0.25">
      <c r="A79" s="275" t="s">
        <v>256</v>
      </c>
      <c r="B79" s="276"/>
      <c r="C79" s="110" t="s">
        <v>210</v>
      </c>
      <c r="D79" s="24" t="s">
        <v>51</v>
      </c>
      <c r="E79" s="10">
        <v>66</v>
      </c>
      <c r="F79" s="13"/>
      <c r="G79" s="10">
        <v>53</v>
      </c>
      <c r="H79" s="13"/>
      <c r="I79" s="10">
        <v>45</v>
      </c>
      <c r="J79" s="13"/>
      <c r="K79" s="10">
        <v>37</v>
      </c>
      <c r="L79" s="13"/>
      <c r="M79" s="10">
        <v>31</v>
      </c>
      <c r="N79" s="13"/>
      <c r="O79" s="10">
        <v>24</v>
      </c>
      <c r="P79" s="13"/>
      <c r="Q79" s="10">
        <v>17</v>
      </c>
      <c r="R79" s="13"/>
      <c r="S79" s="10">
        <v>0</v>
      </c>
      <c r="T79" s="13"/>
      <c r="U79" s="10">
        <v>14</v>
      </c>
      <c r="V79" s="13"/>
      <c r="W79" s="10">
        <v>17</v>
      </c>
      <c r="X79" s="13"/>
      <c r="Y79" s="10"/>
      <c r="Z79" s="13"/>
      <c r="AA79" s="205"/>
      <c r="AB79" s="199"/>
      <c r="AC79" s="196"/>
      <c r="AD79" s="205"/>
      <c r="AF79" s="193"/>
      <c r="AH79" s="193"/>
      <c r="AI79" s="237"/>
      <c r="AJ79" s="237"/>
      <c r="AK79" s="237"/>
      <c r="AL79" s="409"/>
      <c r="AM79" s="237"/>
      <c r="AN79" s="409"/>
    </row>
    <row r="80" spans="1:66" ht="18" x14ac:dyDescent="0.25">
      <c r="A80" s="277" t="s">
        <v>257</v>
      </c>
      <c r="B80" s="278"/>
      <c r="C80" s="110" t="s">
        <v>213</v>
      </c>
      <c r="D80" s="24" t="s">
        <v>51</v>
      </c>
      <c r="E80" s="10">
        <v>53</v>
      </c>
      <c r="F80" s="13"/>
      <c r="G80" s="10">
        <v>46</v>
      </c>
      <c r="H80" s="13"/>
      <c r="I80" s="10">
        <v>43</v>
      </c>
      <c r="J80" s="13"/>
      <c r="K80" s="10">
        <v>44</v>
      </c>
      <c r="L80" s="13"/>
      <c r="M80" s="10">
        <v>50</v>
      </c>
      <c r="N80" s="13"/>
      <c r="O80" s="10">
        <v>23</v>
      </c>
      <c r="P80" s="13"/>
      <c r="Q80" s="10">
        <v>16</v>
      </c>
      <c r="R80" s="13"/>
      <c r="S80" s="10">
        <v>4</v>
      </c>
      <c r="T80" s="13"/>
      <c r="U80" s="10">
        <v>14</v>
      </c>
      <c r="V80" s="13"/>
      <c r="W80" s="10">
        <v>17</v>
      </c>
      <c r="X80" s="13"/>
      <c r="Y80" s="10"/>
      <c r="Z80" s="13"/>
      <c r="AA80" s="205"/>
      <c r="AB80" s="199"/>
      <c r="AC80" s="196"/>
      <c r="AD80" s="205"/>
      <c r="AF80" s="193"/>
      <c r="AH80" s="193"/>
      <c r="AI80" s="237"/>
      <c r="AJ80" s="237"/>
      <c r="AK80" s="237"/>
      <c r="AL80" s="409"/>
      <c r="AM80" s="237"/>
      <c r="AN80" s="409"/>
    </row>
    <row r="81" spans="1:40" ht="15.75" x14ac:dyDescent="0.25">
      <c r="A81" s="255"/>
      <c r="B81" s="262"/>
      <c r="C81" s="105" t="s">
        <v>52</v>
      </c>
      <c r="D81" s="33"/>
      <c r="E81" s="102" t="str" cm="1">
        <f t="array" ref="E81">_xlfn.IFS(AND(E77="",E82="",E83="",E84="",E85="",E86="",E87="",E88="",E89="",E90="",E91="",E92="",E93="",E94="",E95="",E96="",E97="",E98="",E99=""),"",SUM(E82:E99)&lt;E77*AND(F82="",F83="",F84="",F85="",F86="",F87="",F88="",F89="",F90="",F91="",F92="",F93="",F94="",F95="",F96="",F97="",F98="",F99="",E82&lt;&gt;"",E83&lt;&gt;"",E84&lt;&gt;"",E85&lt;&gt;"",E86&lt;&gt;"",E87&lt;&gt;"",E88&lt;&gt;"",E89&lt;&gt;"",E90&lt;&gt;"",E91&lt;&gt;"",E92&lt;&gt;"",E93&lt;&gt;"",E94&lt;&gt;"",E95&lt;&gt;"",E96&lt;&gt;"",E97&lt;&gt;"",E98&lt;&gt;"",E99&lt;&gt;""),"T4-Error",SUM(E82:E99)&gt;E77,"T5-Error",AND(SUM(E82:E99)=E77,F77="",OR(E82="",E83="",E84="",E85="",E86="",E87="",E88="",E89="",E90="",E91="",E92="",E93="",E94="",E95="",E96="",E97="",E98="",E99="")),"T2-Error",OR(E82="",E83="",E84="",E85="",E86="",E87="",E88="",E89="",E90="",E91="",E92="",E93="",E94="",E95="",E96="",E97="",E98="",E99=""),"",SUM(E82:E99)&lt;E77*OR(F82="pa",F83="pa",F84="pa",F85="pa",F86="pa",F87="pa",F88="pa",F89="pa",F90="pa",F91="pa",F92="pa",F93="pa",F94="pa",F95="pa",F96="pa",F97="pa",F98="pa",F99="pa"),"",AND(SUM(E82:E99)=E77,F77="pa",F82&lt;&gt;"pa",F83&lt;&gt;"pa",F84&lt;&gt;"pa",F85&lt;&gt;"pa",F86&lt;&gt;"pa",F87&lt;&gt;"pa",F88&lt;&gt;"pa",F89&lt;&gt;"pa",F90&lt;&gt;"pa",F91&lt;&gt;"pa",F92&lt;&gt;"pa",F93&lt;&gt;"pa",F94&lt;&gt;"pa",F95&lt;&gt;"pa",F96&lt;&gt;"pa",F97&lt;&gt;"pa",F98&lt;&gt;"pa",F99&lt;&gt;"pa"),"T3-Error",AND(SUM(E82:E99)=E77,F77="")*OR(F82="pa",F83="pa",F84="pa",F85="pa",F86="pa",F87="pa",F88="pa",F89="pa",F90="pa",F91="pa",F92="pa",F93="pa",F94="pa",F95="pa",F96="pa",F97="pa",F98="pa",F99="pa"),"T1-Error",SUM(E82:E99)=E77,"")</f>
        <v/>
      </c>
      <c r="F81" s="101"/>
      <c r="G81" s="102" t="str" cm="1">
        <f t="array" ref="G81">_xlfn.IFS(AND(G77="",G82="",G83="",G84="",G85="",G86="",G87="",G88="",G89="",G90="",G91="",G92="",G93="",G94="",G95="",G96="",G97="",G98="",G99=""),"",SUM(G82:G99)&lt;G77*AND(H82="",H83="",H84="",H85="",H86="",H87="",H88="",H89="",H90="",H91="",H92="",H93="",H94="",H95="",H96="",H97="",H98="",H99="",G82&lt;&gt;"",G83&lt;&gt;"",G84&lt;&gt;"",G85&lt;&gt;"",G86&lt;&gt;"",G87&lt;&gt;"",G88&lt;&gt;"",G89&lt;&gt;"",G90&lt;&gt;"",G91&lt;&gt;"",G92&lt;&gt;"",G93&lt;&gt;"",G94&lt;&gt;"",G95&lt;&gt;"",G96&lt;&gt;"",G97&lt;&gt;"",G98&lt;&gt;"",G99&lt;&gt;""),"T4-Error",SUM(G82:G99)&gt;G77,"T5-Error",AND(SUM(G82:G99)=G77,H77="",OR(G82="",G83="",G84="",G85="",G86="",G87="",G88="",G89="",G90="",G91="",G92="",G93="",G94="",G95="",G96="",G97="",G98="",G99="")),"T2-Error",OR(G82="",G83="",G84="",G85="",G86="",G87="",G88="",G89="",G90="",G91="",G92="",G93="",G94="",G95="",G96="",G97="",G98="",G99=""),"",SUM(G82:G99)&lt;G77*OR(H82="pa",H83="pa",H84="pa",H85="pa",H86="pa",H87="pa",H88="pa",H89="pa",H90="pa",H91="pa",H92="pa",H93="pa",H94="pa",H95="pa",H96="pa",H97="pa",H98="pa",H99="pa"),"",AND(SUM(G82:G99)=G77,H77="pa",H82&lt;&gt;"pa",H83&lt;&gt;"pa",H84&lt;&gt;"pa",H85&lt;&gt;"pa",H86&lt;&gt;"pa",H87&lt;&gt;"pa",H88&lt;&gt;"pa",H89&lt;&gt;"pa",H90&lt;&gt;"pa",H91&lt;&gt;"pa",H92&lt;&gt;"pa",H93&lt;&gt;"pa",H94&lt;&gt;"pa",H95&lt;&gt;"pa",H96&lt;&gt;"pa",H97&lt;&gt;"pa",H98&lt;&gt;"pa",H99&lt;&gt;"pa"),"T3-Error",AND(SUM(G82:G99)=G77,H77="")*OR(H82="pa",H83="pa",H84="pa",H85="pa",H86="pa",H87="pa",H88="pa",H89="pa",H90="pa",H91="pa",H92="pa",H93="pa",H94="pa",H95="pa",H96="pa",H97="pa",H98="pa",H99="pa"),"T1-Error",SUM(G82:G99)=G77,"")</f>
        <v/>
      </c>
      <c r="H81" s="101"/>
      <c r="I81" s="102" t="str" cm="1">
        <f t="array" ref="I81">_xlfn.IFS(AND(I77="",I82="",I83="",I84="",I85="",I86="",I87="",I88="",I89="",I90="",I91="",I92="",I93="",I94="",I95="",I96="",I97="",I98="",I99=""),"",SUM(I82:I99)&lt;I77*AND(J82="",J83="",J84="",J85="",J86="",J87="",J88="",J89="",J90="",J91="",J92="",J93="",J94="",J95="",J96="",J97="",J98="",J99="",I82&lt;&gt;"",I83&lt;&gt;"",I84&lt;&gt;"",I85&lt;&gt;"",I86&lt;&gt;"",I87&lt;&gt;"",I88&lt;&gt;"",I89&lt;&gt;"",I90&lt;&gt;"",I91&lt;&gt;"",I92&lt;&gt;"",I93&lt;&gt;"",I94&lt;&gt;"",I95&lt;&gt;"",I96&lt;&gt;"",I97&lt;&gt;"",I98&lt;&gt;"",I99&lt;&gt;""),"T4-Error",SUM(I82:I99)&gt;I77,"T5-Error",AND(SUM(I82:I99)=I77,J77="",OR(I82="",I83="",I84="",I85="",I86="",I87="",I88="",I89="",I90="",I91="",I92="",I93="",I94="",I95="",I96="",I97="",I98="",I99="")),"T2-Error",OR(I82="",I83="",I84="",I85="",I86="",I87="",I88="",I89="",I90="",I91="",I92="",I93="",I94="",I95="",I96="",I97="",I98="",I99=""),"",SUM(I82:I99)&lt;I77*OR(J82="pa",J83="pa",J84="pa",J85="pa",J86="pa",J87="pa",J88="pa",J89="pa",J90="pa",J91="pa",J92="pa",J93="pa",J94="pa",J95="pa",J96="pa",J97="pa",J98="pa",J99="pa"),"",AND(SUM(I82:I99)=I77,J77="pa",J82&lt;&gt;"pa",J83&lt;&gt;"pa",J84&lt;&gt;"pa",J85&lt;&gt;"pa",J86&lt;&gt;"pa",J87&lt;&gt;"pa",J88&lt;&gt;"pa",J89&lt;&gt;"pa",J90&lt;&gt;"pa",J91&lt;&gt;"pa",J92&lt;&gt;"pa",J93&lt;&gt;"pa",J94&lt;&gt;"pa",J95&lt;&gt;"pa",J96&lt;&gt;"pa",J97&lt;&gt;"pa",J98&lt;&gt;"pa",J99&lt;&gt;"pa"),"T3-Error",AND(SUM(I82:I99)=I77,J77="")*OR(J82="pa",J83="pa",J84="pa",J85="pa",J86="pa",J87="pa",J88="pa",J89="pa",J90="pa",J91="pa",J92="pa",J93="pa",J94="pa",J95="pa",J96="pa",J97="pa",J98="pa",J99="pa"),"T1-Error",SUM(I82:I99)=I77,"")</f>
        <v/>
      </c>
      <c r="J81" s="101"/>
      <c r="K81" s="102" t="str" cm="1">
        <f t="array" ref="K81">_xlfn.IFS(AND(K77="",K82="",K83="",K84="",K85="",K86="",K87="",K88="",K89="",K90="",K91="",K92="",K93="",K94="",K95="",K96="",K97="",K98="",K99=""),"",SUM(K82:K99)&lt;K77*AND(L82="",L83="",L84="",L85="",L86="",L87="",L88="",L89="",L90="",L91="",L92="",L93="",L94="",L95="",L96="",L97="",L98="",L99="",K82&lt;&gt;"",K83&lt;&gt;"",K84&lt;&gt;"",K85&lt;&gt;"",K86&lt;&gt;"",K87&lt;&gt;"",K88&lt;&gt;"",K89&lt;&gt;"",K90&lt;&gt;"",K91&lt;&gt;"",K92&lt;&gt;"",K93&lt;&gt;"",K94&lt;&gt;"",K95&lt;&gt;"",K96&lt;&gt;"",K97&lt;&gt;"",K98&lt;&gt;"",K99&lt;&gt;""),"T4-Error",SUM(K82:K99)&gt;K77,"T5-Error",AND(SUM(K82:K99)=K77,L77="",OR(K82="",K83="",K84="",K85="",K86="",K87="",K88="",K89="",K90="",K91="",K92="",K93="",K94="",K95="",K96="",K97="",K98="",K99="")),"T2-Error",OR(K82="",K83="",K84="",K85="",K86="",K87="",K88="",K89="",K90="",K91="",K92="",K93="",K94="",K95="",K96="",K97="",K98="",K99=""),"",SUM(K82:K99)&lt;K77*OR(L82="pa",L83="pa",L84="pa",L85="pa",L86="pa",L87="pa",L88="pa",L89="pa",L90="pa",L91="pa",L92="pa",L93="pa",L94="pa",L95="pa",L96="pa",L97="pa",L98="pa",L99="pa"),"",AND(SUM(K82:K99)=K77,L77="pa",L82&lt;&gt;"pa",L83&lt;&gt;"pa",L84&lt;&gt;"pa",L85&lt;&gt;"pa",L86&lt;&gt;"pa",L87&lt;&gt;"pa",L88&lt;&gt;"pa",L89&lt;&gt;"pa",L90&lt;&gt;"pa",L91&lt;&gt;"pa",L92&lt;&gt;"pa",L93&lt;&gt;"pa",L94&lt;&gt;"pa",L95&lt;&gt;"pa",L96&lt;&gt;"pa",L97&lt;&gt;"pa",L98&lt;&gt;"pa",L99&lt;&gt;"pa"),"T3-Error",AND(SUM(K82:K99)=K77,L77="")*OR(L82="pa",L83="pa",L84="pa",L85="pa",L86="pa",L87="pa",L88="pa",L89="pa",L90="pa",L91="pa",L92="pa",L93="pa",L94="pa",L95="pa",L96="pa",L97="pa",L98="pa",L99="pa"),"T1-Error",SUM(K82:K99)=K77,"")</f>
        <v/>
      </c>
      <c r="L81" s="101"/>
      <c r="M81" s="102" t="str" cm="1">
        <f t="array" ref="M81">_xlfn.IFS(AND(M77="",M82="",M83="",M84="",M85="",M86="",M87="",M88="",M89="",M90="",M91="",M92="",M93="",M94="",M95="",M96="",M97="",M98="",M99=""),"",SUM(M82:M99)&lt;M77*AND(N82="",N83="",N84="",N85="",N86="",N87="",N88="",N89="",N90="",N91="",N92="",N93="",N94="",N95="",N96="",N97="",N98="",N99="",M82&lt;&gt;"",M83&lt;&gt;"",M84&lt;&gt;"",M85&lt;&gt;"",M86&lt;&gt;"",M87&lt;&gt;"",M88&lt;&gt;"",M89&lt;&gt;"",M90&lt;&gt;"",M91&lt;&gt;"",M92&lt;&gt;"",M93&lt;&gt;"",M94&lt;&gt;"",M95&lt;&gt;"",M96&lt;&gt;"",M97&lt;&gt;"",M98&lt;&gt;"",M99&lt;&gt;""),"T4-Error",SUM(M82:M99)&gt;M77,"T5-Error",AND(SUM(M82:M99)=M77,N77="",OR(M82="",M83="",M84="",M85="",M86="",M87="",M88="",M89="",M90="",M91="",M92="",M93="",M94="",M95="",M96="",M97="",M98="",M99="")),"T2-Error",OR(M82="",M83="",M84="",M85="",M86="",M87="",M88="",M89="",M90="",M91="",M92="",M93="",M94="",M95="",M96="",M97="",M98="",M99=""),"",SUM(M82:M99)&lt;M77*OR(N82="pa",N83="pa",N84="pa",N85="pa",N86="pa",N87="pa",N88="pa",N89="pa",N90="pa",N91="pa",N92="pa",N93="pa",N94="pa",N95="pa",N96="pa",N97="pa",N98="pa",N99="pa"),"",AND(SUM(M82:M99)=M77,N77="pa",N82&lt;&gt;"pa",N83&lt;&gt;"pa",N84&lt;&gt;"pa",N85&lt;&gt;"pa",N86&lt;&gt;"pa",N87&lt;&gt;"pa",N88&lt;&gt;"pa",N89&lt;&gt;"pa",N90&lt;&gt;"pa",N91&lt;&gt;"pa",N92&lt;&gt;"pa",N93&lt;&gt;"pa",N94&lt;&gt;"pa",N95&lt;&gt;"pa",N96&lt;&gt;"pa",N97&lt;&gt;"pa",N98&lt;&gt;"pa",N99&lt;&gt;"pa"),"T3-Error",AND(SUM(M82:M99)=M77,N77="")*OR(N82="pa",N83="pa",N84="pa",N85="pa",N86="pa",N87="pa",N88="pa",N89="pa",N90="pa",N91="pa",N92="pa",N93="pa",N94="pa",N95="pa",N96="pa",N97="pa",N98="pa",N99="pa"),"T1-Error",SUM(M82:M99)=M77,"")</f>
        <v/>
      </c>
      <c r="N81" s="101"/>
      <c r="O81" s="102" t="str" cm="1">
        <f t="array" ref="O81">_xlfn.IFS(AND(O77="",O82="",O83="",O84="",O85="",O86="",O87="",O88="",O89="",O90="",O91="",O92="",O93="",O94="",O95="",O96="",O97="",O98="",O99=""),"",SUM(O82:O99)&lt;O77*AND(P82="",P83="",P84="",P85="",P86="",P87="",P88="",P89="",P90="",P91="",P92="",P93="",P94="",P95="",P96="",P97="",P98="",P99="",O82&lt;&gt;"",O83&lt;&gt;"",O84&lt;&gt;"",O85&lt;&gt;"",O86&lt;&gt;"",O87&lt;&gt;"",O88&lt;&gt;"",O89&lt;&gt;"",O90&lt;&gt;"",O91&lt;&gt;"",O92&lt;&gt;"",O93&lt;&gt;"",O94&lt;&gt;"",O95&lt;&gt;"",O96&lt;&gt;"",O97&lt;&gt;"",O98&lt;&gt;"",O99&lt;&gt;""),"T4-Error",SUM(O82:O99)&gt;O77,"T5-Error",AND(SUM(O82:O99)=O77,P77="",OR(O82="",O83="",O84="",O85="",O86="",O87="",O88="",O89="",O90="",O91="",O92="",O93="",O94="",O95="",O96="",O97="",O98="",O99="")),"T2-Error",OR(O82="",O83="",O84="",O85="",O86="",O87="",O88="",O89="",O90="",O91="",O92="",O93="",O94="",O95="",O96="",O97="",O98="",O99=""),"",SUM(O82:O99)&lt;O77*OR(P82="pa",P83="pa",P84="pa",P85="pa",P86="pa",P87="pa",P88="pa",P89="pa",P90="pa",P91="pa",P92="pa",P93="pa",P94="pa",P95="pa",P96="pa",P97="pa",P98="pa",P99="pa"),"",AND(SUM(O82:O99)=O77,P77="pa",P82&lt;&gt;"pa",P83&lt;&gt;"pa",P84&lt;&gt;"pa",P85&lt;&gt;"pa",P86&lt;&gt;"pa",P87&lt;&gt;"pa",P88&lt;&gt;"pa",P89&lt;&gt;"pa",P90&lt;&gt;"pa",P91&lt;&gt;"pa",P92&lt;&gt;"pa",P93&lt;&gt;"pa",P94&lt;&gt;"pa",P95&lt;&gt;"pa",P96&lt;&gt;"pa",P97&lt;&gt;"pa",P98&lt;&gt;"pa",P99&lt;&gt;"pa"),"T3-Error",AND(SUM(O82:O99)=O77,P77="")*OR(P82="pa",P83="pa",P84="pa",P85="pa",P86="pa",P87="pa",P88="pa",P89="pa",P90="pa",P91="pa",P92="pa",P93="pa",P94="pa",P95="pa",P96="pa",P97="pa",P98="pa",P99="pa"),"T1-Error",SUM(O82:O99)=O77,"")</f>
        <v/>
      </c>
      <c r="P81" s="101"/>
      <c r="Q81" s="102" t="str" cm="1">
        <f t="array" ref="Q81">_xlfn.IFS(AND(Q77="",Q82="",Q83="",Q84="",Q85="",Q86="",Q87="",Q88="",Q89="",Q90="",Q91="",Q92="",Q93="",Q94="",Q95="",Q96="",Q97="",Q98="",Q99=""),"",SUM(Q82:Q99)&lt;Q77*AND(R82="",R83="",R84="",R85="",R86="",R87="",R88="",R89="",R90="",R91="",R92="",R93="",R94="",R95="",R96="",R97="",R98="",R99="",Q82&lt;&gt;"",Q83&lt;&gt;"",Q84&lt;&gt;"",Q85&lt;&gt;"",Q86&lt;&gt;"",Q87&lt;&gt;"",Q88&lt;&gt;"",Q89&lt;&gt;"",Q90&lt;&gt;"",Q91&lt;&gt;"",Q92&lt;&gt;"",Q93&lt;&gt;"",Q94&lt;&gt;"",Q95&lt;&gt;"",Q96&lt;&gt;"",Q97&lt;&gt;"",Q98&lt;&gt;"",Q99&lt;&gt;""),"T4-Error",SUM(Q82:Q99)&gt;Q77,"T5-Error",AND(SUM(Q82:Q99)=Q77,R77="",OR(Q82="",Q83="",Q84="",Q85="",Q86="",Q87="",Q88="",Q89="",Q90="",Q91="",Q92="",Q93="",Q94="",Q95="",Q96="",Q97="",Q98="",Q99="")),"T2-Error",OR(Q82="",Q83="",Q84="",Q85="",Q86="",Q87="",Q88="",Q89="",Q90="",Q91="",Q92="",Q93="",Q94="",Q95="",Q96="",Q97="",Q98="",Q99=""),"",SUM(Q82:Q99)&lt;Q77*OR(R82="pa",R83="pa",R84="pa",R85="pa",R86="pa",R87="pa",R88="pa",R89="pa",R90="pa",R91="pa",R92="pa",R93="pa",R94="pa",R95="pa",R96="pa",R97="pa",R98="pa",R99="pa"),"",AND(SUM(Q82:Q99)=Q77,R77="pa",R82&lt;&gt;"pa",R83&lt;&gt;"pa",R84&lt;&gt;"pa",R85&lt;&gt;"pa",R86&lt;&gt;"pa",R87&lt;&gt;"pa",R88&lt;&gt;"pa",R89&lt;&gt;"pa",R90&lt;&gt;"pa",R91&lt;&gt;"pa",R92&lt;&gt;"pa",R93&lt;&gt;"pa",R94&lt;&gt;"pa",R95&lt;&gt;"pa",R96&lt;&gt;"pa",R97&lt;&gt;"pa",R98&lt;&gt;"pa",R99&lt;&gt;"pa"),"T3-Error",AND(SUM(Q82:Q99)=Q77,R77="")*OR(R82="pa",R83="pa",R84="pa",R85="pa",R86="pa",R87="pa",R88="pa",R89="pa",R90="pa",R91="pa",R92="pa",R93="pa",R94="pa",R95="pa",R96="pa",R97="pa",R98="pa",R99="pa"),"T1-Error",SUM(Q82:Q99)=Q77,"")</f>
        <v/>
      </c>
      <c r="R81" s="101"/>
      <c r="S81" s="102" t="str" cm="1">
        <f t="array" ref="S81">_xlfn.IFS(AND(S77="",S82="",S83="",S84="",S85="",S86="",S87="",S88="",S89="",S90="",S91="",S92="",S93="",S94="",S95="",S96="",S97="",S98="",S99=""),"",SUM(S82:S99)&lt;S77*AND(T82="",T83="",T84="",T85="",T86="",T87="",T88="",T89="",T90="",T91="",T92="",T93="",T94="",T95="",T96="",T97="",T98="",T99="",S82&lt;&gt;"",S83&lt;&gt;"",S84&lt;&gt;"",S85&lt;&gt;"",S86&lt;&gt;"",S87&lt;&gt;"",S88&lt;&gt;"",S89&lt;&gt;"",S90&lt;&gt;"",S91&lt;&gt;"",S92&lt;&gt;"",S93&lt;&gt;"",S94&lt;&gt;"",S95&lt;&gt;"",S96&lt;&gt;"",S97&lt;&gt;"",S98&lt;&gt;"",S99&lt;&gt;""),"T4-Error",SUM(S82:S99)&gt;S77,"T5-Error",AND(SUM(S82:S99)=S77,T77="",OR(S82="",S83="",S84="",S85="",S86="",S87="",S88="",S89="",S90="",S91="",S92="",S93="",S94="",S95="",S96="",S97="",S98="",S99="")),"T2-Error",OR(S82="",S83="",S84="",S85="",S86="",S87="",S88="",S89="",S90="",S91="",S92="",S93="",S94="",S95="",S96="",S97="",S98="",S99=""),"",SUM(S82:S99)&lt;S77*OR(T82="pa",T83="pa",T84="pa",T85="pa",T86="pa",T87="pa",T88="pa",T89="pa",T90="pa",T91="pa",T92="pa",T93="pa",T94="pa",T95="pa",T96="pa",T97="pa",T98="pa",T99="pa"),"",AND(SUM(S82:S99)=S77,T77="pa",T82&lt;&gt;"pa",T83&lt;&gt;"pa",T84&lt;&gt;"pa",T85&lt;&gt;"pa",T86&lt;&gt;"pa",T87&lt;&gt;"pa",T88&lt;&gt;"pa",T89&lt;&gt;"pa",T90&lt;&gt;"pa",T91&lt;&gt;"pa",T92&lt;&gt;"pa",T93&lt;&gt;"pa",T94&lt;&gt;"pa",T95&lt;&gt;"pa",T96&lt;&gt;"pa",T97&lt;&gt;"pa",T98&lt;&gt;"pa",T99&lt;&gt;"pa"),"T3-Error",AND(SUM(S82:S99)=S77,T77="")*OR(T82="pa",T83="pa",T84="pa",T85="pa",T86="pa",T87="pa",T88="pa",T89="pa",T90="pa",T91="pa",T92="pa",T93="pa",T94="pa",T95="pa",T96="pa",T97="pa",T98="pa",T99="pa"),"T1-Error",SUM(S82:S99)=S77,"")</f>
        <v/>
      </c>
      <c r="T81" s="101"/>
      <c r="U81" s="102" t="str" cm="1">
        <f t="array" ref="U81">_xlfn.IFS(AND(U77="",U82="",U83="",U84="",U85="",U86="",U87="",U88="",U89="",U90="",U91="",U92="",U93="",U94="",U95="",U96="",U97="",U98="",U99=""),"",SUM(U82:U99)&lt;U77*AND(V82="",V83="",V84="",V85="",V86="",V87="",V88="",V89="",V90="",V91="",V92="",V93="",V94="",V95="",V96="",V97="",V98="",V99="",U82&lt;&gt;"",U83&lt;&gt;"",U84&lt;&gt;"",U85&lt;&gt;"",U86&lt;&gt;"",U87&lt;&gt;"",U88&lt;&gt;"",U89&lt;&gt;"",U90&lt;&gt;"",U91&lt;&gt;"",U92&lt;&gt;"",U93&lt;&gt;"",U94&lt;&gt;"",U95&lt;&gt;"",U96&lt;&gt;"",U97&lt;&gt;"",U98&lt;&gt;"",U99&lt;&gt;""),"T4-Error",SUM(U82:U99)&gt;U77,"T5-Error",AND(SUM(U82:U99)=U77,V77="",OR(U82="",U83="",U84="",U85="",U86="",U87="",U88="",U89="",U90="",U91="",U92="",U93="",U94="",U95="",U96="",U97="",U98="",U99="")),"T2-Error",OR(U82="",U83="",U84="",U85="",U86="",U87="",U88="",U89="",U90="",U91="",U92="",U93="",U94="",U95="",U96="",U97="",U98="",U99=""),"",SUM(U82:U99)&lt;U77*OR(V82="pa",V83="pa",V84="pa",V85="pa",V86="pa",V87="pa",V88="pa",V89="pa",V90="pa",V91="pa",V92="pa",V93="pa",V94="pa",V95="pa",V96="pa",V97="pa",V98="pa",V99="pa"),"",AND(SUM(U82:U99)=U77,V77="pa",V82&lt;&gt;"pa",V83&lt;&gt;"pa",V84&lt;&gt;"pa",V85&lt;&gt;"pa",V86&lt;&gt;"pa",V87&lt;&gt;"pa",V88&lt;&gt;"pa",V89&lt;&gt;"pa",V90&lt;&gt;"pa",V91&lt;&gt;"pa",V92&lt;&gt;"pa",V93&lt;&gt;"pa",V94&lt;&gt;"pa",V95&lt;&gt;"pa",V96&lt;&gt;"pa",V97&lt;&gt;"pa",V98&lt;&gt;"pa",V99&lt;&gt;"pa"),"T3-Error",AND(SUM(U82:U99)=U77,V77="")*OR(V82="pa",V83="pa",V84="pa",V85="pa",V86="pa",V87="pa",V88="pa",V89="pa",V90="pa",V91="pa",V92="pa",V93="pa",V94="pa",V95="pa",V96="pa",V97="pa",V98="pa",V99="pa"),"T1-Error",SUM(U82:U99)=U77,"")</f>
        <v/>
      </c>
      <c r="V81" s="101"/>
      <c r="W81" s="102" t="str" cm="1">
        <f t="array" ref="W81">_xlfn.IFS(AND(W77="",W82="",W83="",W84="",W85="",W86="",W87="",W88="",W89="",W90="",W91="",W92="",W93="",W94="",W95="",W96="",W97="",W98="",W99=""),"",SUM(W82:W99)&lt;W77*AND(X82="",X83="",X84="",X85="",X86="",X87="",X88="",X89="",X90="",X91="",X92="",X93="",X94="",X95="",X96="",X97="",X98="",X99="",W82&lt;&gt;"",W83&lt;&gt;"",W84&lt;&gt;"",W85&lt;&gt;"",W86&lt;&gt;"",W87&lt;&gt;"",W88&lt;&gt;"",W89&lt;&gt;"",W90&lt;&gt;"",W91&lt;&gt;"",W92&lt;&gt;"",W93&lt;&gt;"",W94&lt;&gt;"",W95&lt;&gt;"",W96&lt;&gt;"",W97&lt;&gt;"",W98&lt;&gt;"",W99&lt;&gt;""),"T4-Error",SUM(W82:W99)&gt;W77,"T5-Error",AND(SUM(W82:W99)=W77,X77="",OR(W82="",W83="",W84="",W85="",W86="",W87="",W88="",W89="",W90="",W91="",W92="",W93="",W94="",W95="",W96="",W97="",W98="",W99="")),"T2-Error",OR(W82="",W83="",W84="",W85="",W86="",W87="",W88="",W89="",W90="",W91="",W92="",W93="",W94="",W95="",W96="",W97="",W98="",W99=""),"",SUM(W82:W99)&lt;W77*OR(X82="pa",X83="pa",X84="pa",X85="pa",X86="pa",X87="pa",X88="pa",X89="pa",X90="pa",X91="pa",X92="pa",X93="pa",X94="pa",X95="pa",X96="pa",X97="pa",X98="pa",X99="pa"),"",AND(SUM(W82:W99)=W77,X77="pa",X82&lt;&gt;"pa",X83&lt;&gt;"pa",X84&lt;&gt;"pa",X85&lt;&gt;"pa",X86&lt;&gt;"pa",X87&lt;&gt;"pa",X88&lt;&gt;"pa",X89&lt;&gt;"pa",X90&lt;&gt;"pa",X91&lt;&gt;"pa",X92&lt;&gt;"pa",X93&lt;&gt;"pa",X94&lt;&gt;"pa",X95&lt;&gt;"pa",X96&lt;&gt;"pa",X97&lt;&gt;"pa",X98&lt;&gt;"pa",X99&lt;&gt;"pa"),"T3-Error",AND(SUM(W82:W99)=W77,X77="")*OR(X82="pa",X83="pa",X84="pa",X85="pa",X86="pa",X87="pa",X88="pa",X89="pa",X90="pa",X91="pa",X92="pa",X93="pa",X94="pa",X95="pa",X96="pa",X97="pa",X98="pa",X99="pa"),"T1-Error",SUM(W82:W99)=W77,"")</f>
        <v/>
      </c>
      <c r="X81" s="101"/>
      <c r="Y81" s="102" t="str" cm="1">
        <f t="array" ref="Y81">_xlfn.IFS(AND(Y77="",Y82="",Y83="",Y84="",Y85="",Y86="",Y87="",Y88="",Y89="",Y90="",Y91="",Y92="",Y93="",Y94="",Y95="",Y96="",Y97="",Y98="",Y99=""),"",SUM(Y82:Y99)&lt;Y77*AND(Z82="",Z83="",Z84="",Z85="",Z86="",Z87="",Z88="",Z89="",Z90="",Z91="",Z92="",Z93="",Z94="",Z95="",Z96="",Z97="",Z98="",Z99="",Y82&lt;&gt;"",Y83&lt;&gt;"",Y84&lt;&gt;"",Y85&lt;&gt;"",Y86&lt;&gt;"",Y87&lt;&gt;"",Y88&lt;&gt;"",Y89&lt;&gt;"",Y90&lt;&gt;"",Y91&lt;&gt;"",Y92&lt;&gt;"",Y93&lt;&gt;"",Y94&lt;&gt;"",Y95&lt;&gt;"",Y96&lt;&gt;"",Y97&lt;&gt;"",Y98&lt;&gt;"",Y99&lt;&gt;""),"T4-Error",SUM(Y82:Y99)&gt;Y77,"T5-Error",AND(SUM(Y82:Y99)=Y77,Z77="",OR(Y82="",Y83="",Y84="",Y85="",Y86="",Y87="",Y88="",Y89="",Y90="",Y91="",Y92="",Y93="",Y94="",Y95="",Y96="",Y97="",Y98="",Y99="")),"T2-Error",OR(Y82="",Y83="",Y84="",Y85="",Y86="",Y87="",Y88="",Y89="",Y90="",Y91="",Y92="",Y93="",Y94="",Y95="",Y96="",Y97="",Y98="",Y99=""),"",SUM(Y82:Y99)&lt;Y77*OR(Z82="pa",Z83="pa",Z84="pa",Z85="pa",Z86="pa",Z87="pa",Z88="pa",Z89="pa",Z90="pa",Z91="pa",Z92="pa",Z93="pa",Z94="pa",Z95="pa",Z96="pa",Z97="pa",Z98="pa",Z99="pa"),"",AND(SUM(Y82:Y99)=Y77,Z77="pa",Z82&lt;&gt;"pa",Z83&lt;&gt;"pa",Z84&lt;&gt;"pa",Z85&lt;&gt;"pa",Z86&lt;&gt;"pa",Z87&lt;&gt;"pa",Z88&lt;&gt;"pa",Z89&lt;&gt;"pa",Z90&lt;&gt;"pa",Z91&lt;&gt;"pa",Z92&lt;&gt;"pa",Z93&lt;&gt;"pa",Z94&lt;&gt;"pa",Z95&lt;&gt;"pa",Z96&lt;&gt;"pa",Z97&lt;&gt;"pa",Z98&lt;&gt;"pa",Z99&lt;&gt;"pa"),"T3-Error",AND(SUM(Y82:Y99)=Y77,Z77="")*OR(Z82="pa",Z83="pa",Z84="pa",Z85="pa",Z86="pa",Z87="pa",Z88="pa",Z89="pa",Z90="pa",Z91="pa",Z92="pa",Z93="pa",Z94="pa",Z95="pa",Z96="pa",Z97="pa",Z98="pa",Z99="pa"),"T1-Error",SUM(Y82:Y99)=Y77,"")</f>
        <v/>
      </c>
      <c r="Z81" s="101"/>
      <c r="AA81" s="206"/>
      <c r="AB81" s="189"/>
      <c r="AC81" s="196"/>
      <c r="AD81" s="206"/>
      <c r="AF81" s="193"/>
      <c r="AH81" s="193"/>
      <c r="AI81" s="237"/>
      <c r="AJ81" s="237"/>
      <c r="AK81" s="237"/>
      <c r="AL81" s="409"/>
      <c r="AM81" s="237"/>
      <c r="AN81" s="409"/>
    </row>
    <row r="82" spans="1:40" customFormat="1" ht="15" x14ac:dyDescent="0.2">
      <c r="A82" s="248" t="s">
        <v>217</v>
      </c>
      <c r="B82" s="248"/>
      <c r="C82" s="34" t="s">
        <v>53</v>
      </c>
      <c r="D82" s="24" t="s">
        <v>51</v>
      </c>
      <c r="E82" s="10">
        <v>52</v>
      </c>
      <c r="F82" s="13"/>
      <c r="G82" s="10">
        <v>51</v>
      </c>
      <c r="H82" s="13"/>
      <c r="I82" s="10">
        <v>48</v>
      </c>
      <c r="J82" s="13"/>
      <c r="K82" s="10">
        <v>39</v>
      </c>
      <c r="L82" s="13"/>
      <c r="M82" s="10">
        <v>29</v>
      </c>
      <c r="N82" s="13"/>
      <c r="O82" s="10">
        <v>15</v>
      </c>
      <c r="P82" s="13"/>
      <c r="Q82" s="10">
        <v>15</v>
      </c>
      <c r="R82" s="13"/>
      <c r="S82" s="10">
        <v>0</v>
      </c>
      <c r="T82" s="13"/>
      <c r="U82" s="10">
        <v>0</v>
      </c>
      <c r="V82" s="13"/>
      <c r="W82" s="10">
        <v>0</v>
      </c>
      <c r="X82" s="13"/>
      <c r="Y82" s="10"/>
      <c r="Z82" s="13"/>
      <c r="AA82" s="205"/>
      <c r="AB82" s="200"/>
      <c r="AC82" s="257"/>
      <c r="AD82" s="205"/>
      <c r="AF82" s="258"/>
      <c r="AH82" s="258"/>
      <c r="AI82" s="259"/>
      <c r="AJ82" s="259"/>
      <c r="AK82" s="259"/>
      <c r="AL82" s="413"/>
      <c r="AM82" s="259"/>
      <c r="AN82" s="413"/>
    </row>
    <row r="83" spans="1:40" customFormat="1" ht="15" x14ac:dyDescent="0.2">
      <c r="A83" s="244" t="s">
        <v>218</v>
      </c>
      <c r="B83" s="244"/>
      <c r="C83" s="35" t="s">
        <v>54</v>
      </c>
      <c r="D83" s="24" t="s">
        <v>51</v>
      </c>
      <c r="E83" s="10">
        <v>4</v>
      </c>
      <c r="F83" s="13"/>
      <c r="G83" s="10">
        <v>1</v>
      </c>
      <c r="H83" s="13"/>
      <c r="I83" s="10">
        <v>0</v>
      </c>
      <c r="J83" s="13"/>
      <c r="K83" s="10">
        <v>5</v>
      </c>
      <c r="L83" s="13"/>
      <c r="M83" s="10">
        <v>3</v>
      </c>
      <c r="N83" s="13"/>
      <c r="O83" s="10">
        <v>0</v>
      </c>
      <c r="P83" s="13"/>
      <c r="Q83" s="10">
        <v>2</v>
      </c>
      <c r="R83" s="13"/>
      <c r="S83" s="10">
        <v>0</v>
      </c>
      <c r="T83" s="13"/>
      <c r="U83" s="10">
        <v>11</v>
      </c>
      <c r="V83" s="13"/>
      <c r="W83" s="10">
        <v>12</v>
      </c>
      <c r="X83" s="13"/>
      <c r="Y83" s="10"/>
      <c r="Z83" s="13"/>
      <c r="AA83" s="205"/>
      <c r="AB83" s="200"/>
      <c r="AC83" s="257"/>
      <c r="AD83" s="205"/>
      <c r="AF83" s="258"/>
      <c r="AH83" s="258"/>
      <c r="AI83" s="259"/>
      <c r="AJ83" s="259"/>
      <c r="AK83" s="259"/>
      <c r="AL83" s="413"/>
      <c r="AM83" s="259"/>
      <c r="AN83" s="413"/>
    </row>
    <row r="84" spans="1:40" customFormat="1" ht="15" x14ac:dyDescent="0.2">
      <c r="A84" s="244" t="s">
        <v>219</v>
      </c>
      <c r="B84" s="244"/>
      <c r="C84" s="35" t="s">
        <v>55</v>
      </c>
      <c r="D84" s="24" t="s">
        <v>51</v>
      </c>
      <c r="E84" s="10">
        <v>1</v>
      </c>
      <c r="F84" s="13"/>
      <c r="G84" s="10">
        <v>0</v>
      </c>
      <c r="H84" s="13"/>
      <c r="I84" s="10">
        <v>3</v>
      </c>
      <c r="J84" s="13"/>
      <c r="K84" s="10">
        <v>1</v>
      </c>
      <c r="L84" s="13"/>
      <c r="M84" s="10">
        <v>1</v>
      </c>
      <c r="N84" s="13"/>
      <c r="O84" s="10">
        <v>0</v>
      </c>
      <c r="P84" s="13"/>
      <c r="Q84" s="10">
        <v>0</v>
      </c>
      <c r="R84" s="13"/>
      <c r="S84" s="10">
        <v>0</v>
      </c>
      <c r="T84" s="13"/>
      <c r="U84" s="10">
        <v>2</v>
      </c>
      <c r="V84" s="13"/>
      <c r="W84" s="10">
        <v>1</v>
      </c>
      <c r="X84" s="13"/>
      <c r="Y84" s="10"/>
      <c r="Z84" s="13"/>
      <c r="AA84" s="205"/>
      <c r="AB84" s="200"/>
      <c r="AC84" s="257"/>
      <c r="AD84" s="205"/>
      <c r="AF84" s="258"/>
      <c r="AH84" s="258"/>
      <c r="AI84" s="259"/>
      <c r="AJ84" s="259"/>
      <c r="AK84" s="259"/>
      <c r="AL84" s="413"/>
      <c r="AM84" s="259"/>
      <c r="AN84" s="413"/>
    </row>
    <row r="85" spans="1:40" customFormat="1" ht="15" x14ac:dyDescent="0.2">
      <c r="A85" s="244" t="s">
        <v>220</v>
      </c>
      <c r="B85" s="244"/>
      <c r="C85" s="35" t="s">
        <v>56</v>
      </c>
      <c r="D85" s="24" t="s">
        <v>51</v>
      </c>
      <c r="E85" s="10">
        <v>2</v>
      </c>
      <c r="F85" s="13"/>
      <c r="G85" s="10">
        <v>0</v>
      </c>
      <c r="H85" s="13"/>
      <c r="I85" s="10">
        <v>0</v>
      </c>
      <c r="J85" s="13"/>
      <c r="K85" s="10">
        <v>3</v>
      </c>
      <c r="L85" s="13"/>
      <c r="M85" s="10">
        <v>1</v>
      </c>
      <c r="N85" s="13"/>
      <c r="O85" s="10">
        <v>0</v>
      </c>
      <c r="P85" s="13"/>
      <c r="Q85" s="10">
        <v>0</v>
      </c>
      <c r="R85" s="13"/>
      <c r="S85" s="10">
        <v>0</v>
      </c>
      <c r="T85" s="13"/>
      <c r="U85" s="10">
        <v>0</v>
      </c>
      <c r="V85" s="13"/>
      <c r="W85" s="10">
        <v>1</v>
      </c>
      <c r="X85" s="13"/>
      <c r="Y85" s="10"/>
      <c r="Z85" s="13"/>
      <c r="AA85" s="205"/>
      <c r="AB85" s="200"/>
      <c r="AC85" s="257"/>
      <c r="AD85" s="205"/>
      <c r="AF85" s="258"/>
      <c r="AH85" s="258"/>
      <c r="AI85" s="259"/>
      <c r="AJ85" s="259"/>
      <c r="AK85" s="259"/>
      <c r="AL85" s="413"/>
      <c r="AM85" s="259"/>
      <c r="AN85" s="413"/>
    </row>
    <row r="86" spans="1:40" customFormat="1" ht="15" x14ac:dyDescent="0.2">
      <c r="A86" s="244" t="s">
        <v>221</v>
      </c>
      <c r="B86" s="244"/>
      <c r="C86" s="35" t="s">
        <v>57</v>
      </c>
      <c r="D86" s="24" t="s">
        <v>51</v>
      </c>
      <c r="E86" s="10">
        <v>2</v>
      </c>
      <c r="F86" s="13"/>
      <c r="G86" s="10">
        <v>0</v>
      </c>
      <c r="H86" s="13"/>
      <c r="I86" s="10">
        <v>0</v>
      </c>
      <c r="J86" s="13"/>
      <c r="K86" s="10">
        <v>1</v>
      </c>
      <c r="L86" s="13"/>
      <c r="M86" s="10">
        <v>1</v>
      </c>
      <c r="N86" s="13"/>
      <c r="O86" s="10">
        <v>0</v>
      </c>
      <c r="P86" s="13"/>
      <c r="Q86" s="10">
        <v>0</v>
      </c>
      <c r="R86" s="13"/>
      <c r="S86" s="10">
        <v>0</v>
      </c>
      <c r="T86" s="13"/>
      <c r="U86" s="10">
        <v>0</v>
      </c>
      <c r="V86" s="13"/>
      <c r="W86" s="10">
        <v>0</v>
      </c>
      <c r="X86" s="13"/>
      <c r="Y86" s="10"/>
      <c r="Z86" s="13"/>
      <c r="AA86" s="205"/>
      <c r="AB86" s="200"/>
      <c r="AC86" s="257"/>
      <c r="AD86" s="205"/>
      <c r="AF86" s="258"/>
      <c r="AH86" s="258"/>
      <c r="AI86" s="259"/>
      <c r="AJ86" s="259"/>
      <c r="AK86" s="259"/>
      <c r="AL86" s="413"/>
      <c r="AM86" s="259"/>
      <c r="AN86" s="413"/>
    </row>
    <row r="87" spans="1:40" customFormat="1" ht="15" x14ac:dyDescent="0.2">
      <c r="A87" s="244" t="s">
        <v>222</v>
      </c>
      <c r="B87" s="244"/>
      <c r="C87" s="35" t="s">
        <v>58</v>
      </c>
      <c r="D87" s="24" t="s">
        <v>51</v>
      </c>
      <c r="E87" s="10">
        <v>6</v>
      </c>
      <c r="F87" s="13"/>
      <c r="G87" s="10">
        <v>1</v>
      </c>
      <c r="H87" s="13"/>
      <c r="I87" s="10">
        <v>1</v>
      </c>
      <c r="J87" s="13"/>
      <c r="K87" s="10">
        <v>0</v>
      </c>
      <c r="L87" s="13"/>
      <c r="M87" s="10">
        <v>2</v>
      </c>
      <c r="N87" s="13"/>
      <c r="O87" s="10">
        <v>0</v>
      </c>
      <c r="P87" s="13"/>
      <c r="Q87" s="10">
        <v>0</v>
      </c>
      <c r="R87" s="13"/>
      <c r="S87" s="10">
        <v>0</v>
      </c>
      <c r="T87" s="13"/>
      <c r="U87" s="10">
        <v>0</v>
      </c>
      <c r="V87" s="13"/>
      <c r="W87" s="10">
        <v>0</v>
      </c>
      <c r="X87" s="13"/>
      <c r="Y87" s="10"/>
      <c r="Z87" s="13"/>
      <c r="AA87" s="205"/>
      <c r="AB87" s="200"/>
      <c r="AC87" s="257"/>
      <c r="AD87" s="205"/>
      <c r="AF87" s="258"/>
      <c r="AH87" s="258"/>
      <c r="AI87" s="259"/>
      <c r="AJ87" s="259"/>
      <c r="AK87" s="259"/>
      <c r="AL87" s="413"/>
      <c r="AM87" s="259"/>
      <c r="AN87" s="413"/>
    </row>
    <row r="88" spans="1:40" customFormat="1" ht="15" x14ac:dyDescent="0.2">
      <c r="A88" s="244" t="s">
        <v>223</v>
      </c>
      <c r="B88" s="244"/>
      <c r="C88" s="35" t="s">
        <v>59</v>
      </c>
      <c r="D88" s="24" t="s">
        <v>51</v>
      </c>
      <c r="E88" s="10">
        <v>4</v>
      </c>
      <c r="F88" s="13"/>
      <c r="G88" s="10">
        <v>4</v>
      </c>
      <c r="H88" s="13"/>
      <c r="I88" s="10">
        <v>0</v>
      </c>
      <c r="J88" s="13"/>
      <c r="K88" s="10">
        <v>2</v>
      </c>
      <c r="L88" s="13"/>
      <c r="M88" s="10">
        <v>3</v>
      </c>
      <c r="N88" s="13"/>
      <c r="O88" s="10">
        <v>0</v>
      </c>
      <c r="P88" s="13"/>
      <c r="Q88" s="10">
        <v>0</v>
      </c>
      <c r="R88" s="13"/>
      <c r="S88" s="10">
        <v>0</v>
      </c>
      <c r="T88" s="13"/>
      <c r="U88" s="10">
        <v>0</v>
      </c>
      <c r="V88" s="13"/>
      <c r="W88" s="10">
        <v>0</v>
      </c>
      <c r="X88" s="13"/>
      <c r="Y88" s="10"/>
      <c r="Z88" s="13"/>
      <c r="AA88" s="205"/>
      <c r="AB88" s="200"/>
      <c r="AC88" s="257"/>
      <c r="AD88" s="205"/>
      <c r="AF88" s="258"/>
      <c r="AH88" s="258"/>
      <c r="AI88" s="259"/>
      <c r="AJ88" s="259"/>
      <c r="AK88" s="259"/>
      <c r="AL88" s="413"/>
      <c r="AM88" s="259"/>
      <c r="AN88" s="413"/>
    </row>
    <row r="89" spans="1:40" customFormat="1" ht="15" x14ac:dyDescent="0.2">
      <c r="A89" s="244" t="s">
        <v>224</v>
      </c>
      <c r="B89" s="244"/>
      <c r="C89" s="35" t="s">
        <v>60</v>
      </c>
      <c r="D89" s="24" t="s">
        <v>51</v>
      </c>
      <c r="E89" s="10">
        <v>2</v>
      </c>
      <c r="F89" s="13"/>
      <c r="G89" s="10">
        <v>3</v>
      </c>
      <c r="H89" s="13"/>
      <c r="I89" s="10">
        <v>1</v>
      </c>
      <c r="J89" s="13"/>
      <c r="K89" s="10">
        <v>1</v>
      </c>
      <c r="L89" s="13"/>
      <c r="M89" s="10">
        <v>2</v>
      </c>
      <c r="N89" s="13"/>
      <c r="O89" s="10">
        <v>1</v>
      </c>
      <c r="P89" s="13"/>
      <c r="Q89" s="10">
        <v>1</v>
      </c>
      <c r="R89" s="13"/>
      <c r="S89" s="10">
        <v>0</v>
      </c>
      <c r="T89" s="13"/>
      <c r="U89" s="10">
        <v>0</v>
      </c>
      <c r="V89" s="13"/>
      <c r="W89" s="10">
        <v>0</v>
      </c>
      <c r="X89" s="13"/>
      <c r="Y89" s="10"/>
      <c r="Z89" s="13"/>
      <c r="AA89" s="205"/>
      <c r="AB89" s="200"/>
      <c r="AC89" s="257"/>
      <c r="AD89" s="205"/>
      <c r="AF89" s="258"/>
      <c r="AH89" s="258"/>
      <c r="AI89" s="259"/>
      <c r="AJ89" s="259"/>
      <c r="AK89" s="259"/>
      <c r="AL89" s="413"/>
      <c r="AM89" s="259"/>
      <c r="AN89" s="413"/>
    </row>
    <row r="90" spans="1:40" customFormat="1" ht="15" x14ac:dyDescent="0.2">
      <c r="A90" s="244" t="s">
        <v>225</v>
      </c>
      <c r="B90" s="244"/>
      <c r="C90" s="35" t="s">
        <v>61</v>
      </c>
      <c r="D90" s="24" t="s">
        <v>51</v>
      </c>
      <c r="E90" s="10">
        <v>4</v>
      </c>
      <c r="F90" s="13"/>
      <c r="G90" s="10">
        <v>2</v>
      </c>
      <c r="H90" s="13"/>
      <c r="I90" s="10">
        <v>0</v>
      </c>
      <c r="J90" s="13"/>
      <c r="K90" s="10">
        <v>1</v>
      </c>
      <c r="L90" s="13"/>
      <c r="M90" s="10">
        <v>2</v>
      </c>
      <c r="N90" s="13"/>
      <c r="O90" s="10">
        <v>1</v>
      </c>
      <c r="P90" s="13"/>
      <c r="Q90" s="10">
        <v>2</v>
      </c>
      <c r="R90" s="13"/>
      <c r="S90" s="10">
        <v>0</v>
      </c>
      <c r="T90" s="13"/>
      <c r="U90" s="10">
        <v>0</v>
      </c>
      <c r="V90" s="13"/>
      <c r="W90" s="10">
        <v>0</v>
      </c>
      <c r="X90" s="13"/>
      <c r="Y90" s="10"/>
      <c r="Z90" s="13"/>
      <c r="AA90" s="205"/>
      <c r="AB90" s="200"/>
      <c r="AC90" s="257"/>
      <c r="AD90" s="205"/>
      <c r="AF90" s="258"/>
      <c r="AH90" s="258"/>
      <c r="AI90" s="259"/>
      <c r="AJ90" s="259"/>
      <c r="AK90" s="259"/>
      <c r="AL90" s="413"/>
      <c r="AM90" s="259"/>
      <c r="AN90" s="413"/>
    </row>
    <row r="91" spans="1:40" customFormat="1" ht="15" x14ac:dyDescent="0.2">
      <c r="A91" s="244" t="s">
        <v>226</v>
      </c>
      <c r="B91" s="244"/>
      <c r="C91" s="35" t="s">
        <v>62</v>
      </c>
      <c r="D91" s="24" t="s">
        <v>51</v>
      </c>
      <c r="E91" s="10">
        <v>7</v>
      </c>
      <c r="F91" s="13"/>
      <c r="G91" s="10">
        <v>5</v>
      </c>
      <c r="H91" s="13"/>
      <c r="I91" s="10">
        <v>3</v>
      </c>
      <c r="J91" s="13"/>
      <c r="K91" s="10">
        <v>2</v>
      </c>
      <c r="L91" s="13"/>
      <c r="M91" s="10">
        <v>2</v>
      </c>
      <c r="N91" s="13"/>
      <c r="O91" s="10">
        <v>1</v>
      </c>
      <c r="P91" s="13"/>
      <c r="Q91" s="10">
        <v>2</v>
      </c>
      <c r="R91" s="13"/>
      <c r="S91" s="10">
        <v>0</v>
      </c>
      <c r="T91" s="13"/>
      <c r="U91" s="10">
        <v>0</v>
      </c>
      <c r="V91" s="13"/>
      <c r="W91" s="10">
        <v>0</v>
      </c>
      <c r="X91" s="13"/>
      <c r="Y91" s="10"/>
      <c r="Z91" s="13"/>
      <c r="AA91" s="205"/>
      <c r="AB91" s="200"/>
      <c r="AC91" s="257"/>
      <c r="AD91" s="205"/>
      <c r="AF91" s="258"/>
      <c r="AH91" s="258"/>
      <c r="AI91" s="259"/>
      <c r="AJ91" s="259"/>
      <c r="AK91" s="259"/>
      <c r="AL91" s="413"/>
      <c r="AM91" s="259"/>
      <c r="AN91" s="413"/>
    </row>
    <row r="92" spans="1:40" customFormat="1" ht="15" x14ac:dyDescent="0.2">
      <c r="A92" s="244" t="s">
        <v>227</v>
      </c>
      <c r="B92" s="244"/>
      <c r="C92" s="35" t="s">
        <v>63</v>
      </c>
      <c r="D92" s="24" t="s">
        <v>51</v>
      </c>
      <c r="E92" s="10">
        <v>3</v>
      </c>
      <c r="F92" s="13"/>
      <c r="G92" s="10">
        <v>2</v>
      </c>
      <c r="H92" s="13"/>
      <c r="I92" s="10">
        <v>4</v>
      </c>
      <c r="J92" s="13"/>
      <c r="K92" s="10">
        <v>3</v>
      </c>
      <c r="L92" s="13"/>
      <c r="M92" s="10">
        <v>1</v>
      </c>
      <c r="N92" s="13"/>
      <c r="O92" s="10">
        <v>1</v>
      </c>
      <c r="P92" s="13"/>
      <c r="Q92" s="10">
        <v>1</v>
      </c>
      <c r="R92" s="13"/>
      <c r="S92" s="10">
        <v>0</v>
      </c>
      <c r="T92" s="13"/>
      <c r="U92" s="10">
        <v>1</v>
      </c>
      <c r="V92" s="13"/>
      <c r="W92" s="10">
        <v>2</v>
      </c>
      <c r="X92" s="13"/>
      <c r="Y92" s="10"/>
      <c r="Z92" s="13"/>
      <c r="AA92" s="205"/>
      <c r="AB92" s="200"/>
      <c r="AC92" s="257"/>
      <c r="AD92" s="205"/>
      <c r="AF92" s="258"/>
      <c r="AH92" s="258"/>
      <c r="AI92" s="259"/>
      <c r="AJ92" s="259"/>
      <c r="AK92" s="259"/>
      <c r="AL92" s="413"/>
      <c r="AM92" s="259"/>
      <c r="AN92" s="413"/>
    </row>
    <row r="93" spans="1:40" customFormat="1" ht="15" x14ac:dyDescent="0.2">
      <c r="A93" s="244" t="s">
        <v>228</v>
      </c>
      <c r="B93" s="244"/>
      <c r="C93" s="35" t="s">
        <v>64</v>
      </c>
      <c r="D93" s="24" t="s">
        <v>51</v>
      </c>
      <c r="E93" s="10">
        <v>5</v>
      </c>
      <c r="F93" s="13"/>
      <c r="G93" s="10">
        <v>4</v>
      </c>
      <c r="H93" s="13"/>
      <c r="I93" s="10">
        <v>3</v>
      </c>
      <c r="J93" s="13"/>
      <c r="K93" s="10">
        <v>2</v>
      </c>
      <c r="L93" s="13"/>
      <c r="M93" s="10">
        <v>3</v>
      </c>
      <c r="N93" s="13"/>
      <c r="O93" s="10">
        <v>5</v>
      </c>
      <c r="P93" s="13"/>
      <c r="Q93" s="10">
        <v>1</v>
      </c>
      <c r="R93" s="13"/>
      <c r="S93" s="10">
        <v>0</v>
      </c>
      <c r="T93" s="13"/>
      <c r="U93" s="10">
        <v>2</v>
      </c>
      <c r="V93" s="13"/>
      <c r="W93" s="10">
        <v>0</v>
      </c>
      <c r="X93" s="13"/>
      <c r="Y93" s="10"/>
      <c r="Z93" s="13"/>
      <c r="AA93" s="205"/>
      <c r="AB93" s="200"/>
      <c r="AC93" s="257"/>
      <c r="AD93" s="205"/>
      <c r="AF93" s="258"/>
      <c r="AH93" s="258"/>
      <c r="AI93" s="259"/>
      <c r="AJ93" s="259"/>
      <c r="AK93" s="259"/>
      <c r="AL93" s="413"/>
      <c r="AM93" s="259"/>
      <c r="AN93" s="413"/>
    </row>
    <row r="94" spans="1:40" customFormat="1" ht="15" x14ac:dyDescent="0.2">
      <c r="A94" s="244" t="s">
        <v>229</v>
      </c>
      <c r="B94" s="244"/>
      <c r="C94" s="35" t="s">
        <v>65</v>
      </c>
      <c r="D94" s="24" t="s">
        <v>51</v>
      </c>
      <c r="E94" s="10">
        <v>4</v>
      </c>
      <c r="F94" s="13"/>
      <c r="G94" s="10">
        <v>3</v>
      </c>
      <c r="H94" s="13"/>
      <c r="I94" s="10">
        <v>2</v>
      </c>
      <c r="J94" s="13"/>
      <c r="K94" s="10">
        <v>2</v>
      </c>
      <c r="L94" s="13"/>
      <c r="M94" s="10">
        <v>3</v>
      </c>
      <c r="N94" s="13"/>
      <c r="O94" s="10">
        <v>1</v>
      </c>
      <c r="P94" s="13"/>
      <c r="Q94" s="10">
        <v>4</v>
      </c>
      <c r="R94" s="13"/>
      <c r="S94" s="10">
        <v>0</v>
      </c>
      <c r="T94" s="13"/>
      <c r="U94" s="10">
        <v>1</v>
      </c>
      <c r="V94" s="13"/>
      <c r="W94" s="10">
        <v>2</v>
      </c>
      <c r="X94" s="13"/>
      <c r="Y94" s="10"/>
      <c r="Z94" s="13"/>
      <c r="AA94" s="205"/>
      <c r="AB94" s="200"/>
      <c r="AC94" s="257"/>
      <c r="AD94" s="205"/>
      <c r="AF94" s="258"/>
      <c r="AH94" s="258"/>
      <c r="AI94" s="259"/>
      <c r="AJ94" s="259"/>
      <c r="AK94" s="259"/>
      <c r="AL94" s="413"/>
      <c r="AM94" s="259"/>
      <c r="AN94" s="413"/>
    </row>
    <row r="95" spans="1:40" customFormat="1" ht="15" x14ac:dyDescent="0.2">
      <c r="A95" s="244" t="s">
        <v>230</v>
      </c>
      <c r="B95" s="244"/>
      <c r="C95" s="35" t="s">
        <v>66</v>
      </c>
      <c r="D95" s="24" t="s">
        <v>51</v>
      </c>
      <c r="E95" s="10">
        <v>5</v>
      </c>
      <c r="F95" s="13"/>
      <c r="G95" s="10">
        <v>1</v>
      </c>
      <c r="H95" s="13"/>
      <c r="I95" s="10">
        <v>2</v>
      </c>
      <c r="J95" s="13"/>
      <c r="K95" s="10">
        <v>1</v>
      </c>
      <c r="L95" s="13"/>
      <c r="M95" s="10">
        <v>5</v>
      </c>
      <c r="N95" s="13"/>
      <c r="O95" s="10">
        <v>5</v>
      </c>
      <c r="P95" s="13"/>
      <c r="Q95" s="10">
        <v>2</v>
      </c>
      <c r="R95" s="13"/>
      <c r="S95" s="10">
        <v>0</v>
      </c>
      <c r="T95" s="13"/>
      <c r="U95" s="10">
        <v>1</v>
      </c>
      <c r="V95" s="13"/>
      <c r="W95" s="10">
        <v>0</v>
      </c>
      <c r="X95" s="13"/>
      <c r="Y95" s="10"/>
      <c r="Z95" s="13"/>
      <c r="AA95" s="205"/>
      <c r="AB95" s="200"/>
      <c r="AC95" s="257"/>
      <c r="AD95" s="205"/>
      <c r="AF95" s="258"/>
      <c r="AH95" s="258"/>
      <c r="AI95" s="259"/>
      <c r="AJ95" s="259"/>
      <c r="AK95" s="259"/>
      <c r="AL95" s="413"/>
      <c r="AM95" s="259"/>
      <c r="AN95" s="413"/>
    </row>
    <row r="96" spans="1:40" customFormat="1" ht="15" x14ac:dyDescent="0.2">
      <c r="A96" s="244" t="s">
        <v>231</v>
      </c>
      <c r="B96" s="244"/>
      <c r="C96" s="35" t="s">
        <v>67</v>
      </c>
      <c r="D96" s="24" t="s">
        <v>51</v>
      </c>
      <c r="E96" s="10">
        <v>9</v>
      </c>
      <c r="F96" s="13"/>
      <c r="G96" s="10">
        <v>3</v>
      </c>
      <c r="H96" s="13"/>
      <c r="I96" s="10">
        <v>4</v>
      </c>
      <c r="J96" s="13"/>
      <c r="K96" s="10">
        <v>6</v>
      </c>
      <c r="L96" s="13"/>
      <c r="M96" s="10">
        <v>8</v>
      </c>
      <c r="N96" s="13"/>
      <c r="O96" s="10">
        <v>8</v>
      </c>
      <c r="P96" s="13"/>
      <c r="Q96" s="10">
        <v>1</v>
      </c>
      <c r="R96" s="13"/>
      <c r="S96" s="10">
        <v>0</v>
      </c>
      <c r="T96" s="13"/>
      <c r="U96" s="10">
        <v>6</v>
      </c>
      <c r="V96" s="13"/>
      <c r="W96" s="10">
        <v>7</v>
      </c>
      <c r="X96" s="13"/>
      <c r="Y96" s="10"/>
      <c r="Z96" s="13"/>
      <c r="AA96" s="205"/>
      <c r="AB96" s="200"/>
      <c r="AC96" s="257"/>
      <c r="AD96" s="205"/>
      <c r="AF96" s="258"/>
      <c r="AH96" s="258"/>
      <c r="AI96" s="259"/>
      <c r="AJ96" s="259"/>
      <c r="AK96" s="259"/>
      <c r="AL96" s="413"/>
      <c r="AM96" s="259"/>
      <c r="AN96" s="413"/>
    </row>
    <row r="97" spans="1:40" customFormat="1" ht="15" x14ac:dyDescent="0.2">
      <c r="A97" s="244" t="s">
        <v>232</v>
      </c>
      <c r="B97" s="244"/>
      <c r="C97" s="35" t="s">
        <v>68</v>
      </c>
      <c r="D97" s="24" t="s">
        <v>51</v>
      </c>
      <c r="E97" s="10">
        <v>5</v>
      </c>
      <c r="F97" s="13"/>
      <c r="G97" s="10">
        <v>11</v>
      </c>
      <c r="H97" s="13"/>
      <c r="I97" s="10">
        <v>4</v>
      </c>
      <c r="J97" s="13"/>
      <c r="K97" s="10">
        <v>3</v>
      </c>
      <c r="L97" s="13"/>
      <c r="M97" s="10">
        <v>7</v>
      </c>
      <c r="N97" s="13"/>
      <c r="O97" s="10">
        <v>3</v>
      </c>
      <c r="P97" s="13"/>
      <c r="Q97" s="10">
        <v>0</v>
      </c>
      <c r="R97" s="13"/>
      <c r="S97" s="10">
        <v>1</v>
      </c>
      <c r="T97" s="13"/>
      <c r="U97" s="10">
        <v>3</v>
      </c>
      <c r="V97" s="13"/>
      <c r="W97" s="10">
        <v>4</v>
      </c>
      <c r="X97" s="13"/>
      <c r="Y97" s="10"/>
      <c r="Z97" s="13"/>
      <c r="AA97" s="205"/>
      <c r="AB97" s="200"/>
      <c r="AC97" s="257"/>
      <c r="AD97" s="205"/>
      <c r="AF97" s="258"/>
      <c r="AH97" s="258"/>
      <c r="AI97" s="259"/>
      <c r="AJ97" s="259"/>
      <c r="AK97" s="259"/>
      <c r="AL97" s="413"/>
      <c r="AM97" s="259"/>
      <c r="AN97" s="413"/>
    </row>
    <row r="98" spans="1:40" customFormat="1" ht="15" x14ac:dyDescent="0.2">
      <c r="A98" s="244" t="s">
        <v>233</v>
      </c>
      <c r="B98" s="244"/>
      <c r="C98" s="35" t="s">
        <v>69</v>
      </c>
      <c r="D98" s="24" t="s">
        <v>51</v>
      </c>
      <c r="E98" s="10">
        <v>3</v>
      </c>
      <c r="F98" s="13"/>
      <c r="G98" s="10">
        <v>5</v>
      </c>
      <c r="H98" s="13"/>
      <c r="I98" s="10">
        <v>10</v>
      </c>
      <c r="J98" s="13"/>
      <c r="K98" s="10">
        <v>5</v>
      </c>
      <c r="L98" s="13"/>
      <c r="M98" s="10">
        <v>4</v>
      </c>
      <c r="N98" s="13"/>
      <c r="O98" s="10">
        <v>2</v>
      </c>
      <c r="P98" s="13"/>
      <c r="Q98" s="10">
        <v>0</v>
      </c>
      <c r="R98" s="13"/>
      <c r="S98" s="10">
        <v>2</v>
      </c>
      <c r="T98" s="13"/>
      <c r="U98" s="10">
        <v>1</v>
      </c>
      <c r="V98" s="13"/>
      <c r="W98" s="10">
        <v>3</v>
      </c>
      <c r="X98" s="13"/>
      <c r="Y98" s="10"/>
      <c r="Z98" s="13"/>
      <c r="AA98" s="205"/>
      <c r="AB98" s="200"/>
      <c r="AC98" s="257"/>
      <c r="AD98" s="205"/>
      <c r="AF98" s="258"/>
      <c r="AH98" s="258"/>
      <c r="AI98" s="259"/>
      <c r="AJ98" s="259"/>
      <c r="AK98" s="259"/>
      <c r="AL98" s="413"/>
      <c r="AM98" s="259"/>
      <c r="AN98" s="413"/>
    </row>
    <row r="99" spans="1:40" customFormat="1" ht="15" x14ac:dyDescent="0.2">
      <c r="A99" s="244" t="s">
        <v>234</v>
      </c>
      <c r="B99" s="244"/>
      <c r="C99" s="35" t="s">
        <v>70</v>
      </c>
      <c r="D99" s="24" t="s">
        <v>51</v>
      </c>
      <c r="E99" s="10">
        <v>1</v>
      </c>
      <c r="F99" s="13"/>
      <c r="G99" s="10">
        <v>3</v>
      </c>
      <c r="H99" s="13"/>
      <c r="I99" s="10">
        <v>3</v>
      </c>
      <c r="J99" s="13"/>
      <c r="K99" s="10">
        <v>4</v>
      </c>
      <c r="L99" s="13"/>
      <c r="M99" s="10">
        <v>4</v>
      </c>
      <c r="N99" s="13"/>
      <c r="O99" s="10">
        <v>4</v>
      </c>
      <c r="P99" s="13"/>
      <c r="Q99" s="10">
        <v>2</v>
      </c>
      <c r="R99" s="13"/>
      <c r="S99" s="10">
        <v>1</v>
      </c>
      <c r="T99" s="13"/>
      <c r="U99" s="10">
        <v>0</v>
      </c>
      <c r="V99" s="13"/>
      <c r="W99" s="10">
        <v>2</v>
      </c>
      <c r="X99" s="13"/>
      <c r="Y99" s="10"/>
      <c r="Z99" s="13"/>
      <c r="AA99" s="205"/>
      <c r="AB99" s="200"/>
      <c r="AC99" s="257"/>
      <c r="AD99" s="205"/>
      <c r="AF99" s="258"/>
      <c r="AH99" s="258"/>
      <c r="AI99" s="259"/>
      <c r="AJ99" s="259"/>
      <c r="AK99" s="259"/>
      <c r="AL99" s="413"/>
      <c r="AM99" s="259"/>
      <c r="AN99" s="413"/>
    </row>
    <row r="100" spans="1:40" s="23" customFormat="1" ht="15.75" x14ac:dyDescent="0.2">
      <c r="A100" s="255"/>
      <c r="B100" s="262"/>
      <c r="C100" s="105"/>
      <c r="D100" s="106"/>
      <c r="E100" s="102" t="str" cm="1">
        <f t="array" ref="E100">_xlfn.IFS(OR(E102="",E47=""),"",AND(E102=0,E47=0),"",E102=E47,"T8-Alert",E102&lt;&gt;E47,"")</f>
        <v/>
      </c>
      <c r="F100" s="101"/>
      <c r="G100" s="102" t="str" cm="1">
        <f t="array" ref="G100">_xlfn.IFS(OR(G102="",G47=""),"",AND(G102=0,G47=0),"",G102=G47,"T8-Alert",G102&lt;&gt;G47,"")</f>
        <v/>
      </c>
      <c r="H100" s="101"/>
      <c r="I100" s="102" t="str" cm="1">
        <f t="array" ref="I100">_xlfn.IFS(OR(I102="",I47=""),"",AND(I102=0,I47=0),"",I102=I47,"T8-Alert",I102&lt;&gt;I47,"")</f>
        <v/>
      </c>
      <c r="J100" s="101"/>
      <c r="K100" s="102" t="str" cm="1">
        <f t="array" ref="K100">_xlfn.IFS(OR(K102="",K47=""),"",AND(K102=0,K47=0),"",K102=K47,"T8-Alert",K102&lt;&gt;K47,"")</f>
        <v/>
      </c>
      <c r="L100" s="101"/>
      <c r="M100" s="102" t="str" cm="1">
        <f t="array" ref="M100">_xlfn.IFS(OR(M102="",M47=""),"",AND(M102=0,M47=0),"",M102=M47,"T8-Alert",M102&lt;&gt;M47,"")</f>
        <v/>
      </c>
      <c r="N100" s="101"/>
      <c r="O100" s="102" t="str" cm="1">
        <f t="array" ref="O100">_xlfn.IFS(OR(O102="",O47=""),"",AND(O102=0,O47=0),"",O102=O47,"T8-Alert",O102&lt;&gt;O47,"")</f>
        <v/>
      </c>
      <c r="P100" s="101"/>
      <c r="Q100" s="102" t="str" cm="1">
        <f t="array" ref="Q100">_xlfn.IFS(OR(Q102="",Q47=""),"",AND(Q102=0,Q47=0),"",Q102=Q47,"T8-Alert",Q102&lt;&gt;Q47,"")</f>
        <v/>
      </c>
      <c r="R100" s="101"/>
      <c r="S100" s="102" t="str" cm="1">
        <f t="array" ref="S100">_xlfn.IFS(OR(S102="",S47=""),"",AND(S102=0,S47=0),"",S102=S47,"T8-Alert",S102&lt;&gt;S47,"")</f>
        <v/>
      </c>
      <c r="T100" s="101"/>
      <c r="U100" s="102" t="str" cm="1">
        <f t="array" ref="U100">_xlfn.IFS(OR(U102="",U47=""),"",AND(U102=0,U47=0),"",U102=U47,"T8-Alert",U102&lt;&gt;U47,"")</f>
        <v/>
      </c>
      <c r="V100" s="101"/>
      <c r="W100" s="102" t="str" cm="1">
        <f t="array" ref="W100">_xlfn.IFS(OR(W102="",W47=""),"",AND(W102=0,W47=0),"",W102=W47,"T8-Alert",W102&lt;&gt;W47,"")</f>
        <v/>
      </c>
      <c r="X100" s="101"/>
      <c r="Y100" s="102" t="str" cm="1">
        <f t="array" ref="Y100">_xlfn.IFS(OR(Y102="",Y47=""),"",AND(Y102=0,Y47=0),"",Y102=Y47,"T8-Alert",Y102&lt;&gt;Y47,"")</f>
        <v/>
      </c>
      <c r="Z100" s="101"/>
      <c r="AA100" s="201"/>
      <c r="AB100" s="202"/>
      <c r="AC100" s="202"/>
      <c r="AD100" s="201"/>
      <c r="AF100" s="192"/>
      <c r="AH100" s="192"/>
      <c r="AI100" s="236"/>
      <c r="AJ100" s="236"/>
      <c r="AK100" s="236"/>
      <c r="AL100" s="408"/>
      <c r="AM100" s="236"/>
      <c r="AN100" s="408"/>
    </row>
    <row r="101" spans="1:40" s="23" customFormat="1" ht="15.75" x14ac:dyDescent="0.2">
      <c r="A101" s="255"/>
      <c r="B101" s="262"/>
      <c r="C101" s="105"/>
      <c r="D101" s="106"/>
      <c r="E101" s="102" t="str" cm="1">
        <f t="array" ref="E101">_xlfn.IFS(OR(E102="",E77="",F102="pa",F77="pa",E102=0),"",E102&gt;E77,"T6-Error",E102=E77,"T6-Alert",E102&lt;E77,"")</f>
        <v/>
      </c>
      <c r="F101" s="101"/>
      <c r="G101" s="102" t="str" cm="1">
        <f t="array" ref="G101">_xlfn.IFS(OR(G102="",G77="",H102="pa",H77="pa",G102=0),"",G102&gt;G77,"T6-Error",G102=G77,"T6-Alert",G102&lt;G77,"")</f>
        <v/>
      </c>
      <c r="H101" s="101"/>
      <c r="I101" s="102" t="str" cm="1">
        <f t="array" ref="I101">_xlfn.IFS(OR(I102="",I77="",J102="pa",J77="pa",I102=0),"",I102&gt;I77,"T6-Error",I102=I77,"T6-Alert",I102&lt;I77,"")</f>
        <v/>
      </c>
      <c r="J101" s="101"/>
      <c r="K101" s="102" t="str" cm="1">
        <f t="array" ref="K101">_xlfn.IFS(OR(K102="",K77="",L102="pa",L77="pa",K102=0),"",K102&gt;K77,"T6-Error",K102=K77,"T6-Alert",K102&lt;K77,"")</f>
        <v/>
      </c>
      <c r="L101" s="101"/>
      <c r="M101" s="102" t="str" cm="1">
        <f t="array" ref="M101">_xlfn.IFS(OR(M102="",M77="",N102="pa",N77="pa",M102=0),"",M102&gt;M77,"T6-Error",M102=M77,"T6-Alert",M102&lt;M77,"")</f>
        <v/>
      </c>
      <c r="N101" s="101"/>
      <c r="O101" s="102" t="str" cm="1">
        <f t="array" ref="O101">_xlfn.IFS(OR(O102="",O77="",P102="pa",P77="pa",O102=0),"",O102&gt;O77,"T6-Error",O102=O77,"T6-Alert",O102&lt;O77,"")</f>
        <v/>
      </c>
      <c r="P101" s="101"/>
      <c r="Q101" s="102" t="str" cm="1">
        <f t="array" ref="Q101">_xlfn.IFS(OR(Q102="",Q77="",R102="pa",R77="pa",Q102=0),"",Q102&gt;Q77,"T6-Error",Q102=Q77,"T6-Alert",Q102&lt;Q77,"")</f>
        <v/>
      </c>
      <c r="R101" s="101"/>
      <c r="S101" s="102" t="str" cm="1">
        <f t="array" ref="S101">_xlfn.IFS(OR(S102="",S77="",T102="pa",T77="pa",S102=0),"",S102&gt;S77,"T6-Error",S102=S77,"T6-Alert",S102&lt;S77,"")</f>
        <v/>
      </c>
      <c r="T101" s="101"/>
      <c r="U101" s="102" t="str" cm="1">
        <f t="array" ref="U101">_xlfn.IFS(OR(U102="",U77="",V102="pa",V77="pa",U102=0),"",U102&gt;U77,"T6-Error",U102=U77,"T6-Alert",U102&lt;U77,"")</f>
        <v/>
      </c>
      <c r="V101" s="101"/>
      <c r="W101" s="102" t="str" cm="1">
        <f t="array" ref="W101">_xlfn.IFS(OR(W102="",W77="",X102="pa",X77="pa",W102=0),"",W102&gt;W77,"T6-Error",W102=W77,"T6-Alert",W102&lt;W77,"")</f>
        <v/>
      </c>
      <c r="X101" s="101"/>
      <c r="Y101" s="102" t="str" cm="1">
        <f t="array" ref="Y101">_xlfn.IFS(OR(Y102="",Y77="",Z102="pa",Z77="pa",Y102=0),"",Y102&gt;Y77,"T6-Error",Y102=Y77,"T6-Alert",Y102&lt;Y77,"")</f>
        <v/>
      </c>
      <c r="Z101" s="101"/>
      <c r="AA101" s="201"/>
      <c r="AB101" s="202"/>
      <c r="AC101" s="202"/>
      <c r="AD101" s="201"/>
      <c r="AF101" s="192"/>
      <c r="AH101" s="192"/>
      <c r="AI101" s="236"/>
      <c r="AJ101" s="236"/>
      <c r="AK101" s="236"/>
      <c r="AL101" s="408"/>
      <c r="AM101" s="236"/>
      <c r="AN101" s="408"/>
    </row>
    <row r="102" spans="1:40" ht="47.25" x14ac:dyDescent="0.25">
      <c r="A102" s="271" t="s">
        <v>235</v>
      </c>
      <c r="B102" s="272"/>
      <c r="C102" s="104" t="s">
        <v>90</v>
      </c>
      <c r="D102" s="24" t="s">
        <v>51</v>
      </c>
      <c r="E102" s="10">
        <v>18</v>
      </c>
      <c r="F102" s="13"/>
      <c r="G102" s="10">
        <v>28</v>
      </c>
      <c r="H102" s="13"/>
      <c r="I102" s="10">
        <v>17</v>
      </c>
      <c r="J102" s="13"/>
      <c r="K102" s="10">
        <v>15</v>
      </c>
      <c r="L102" s="13"/>
      <c r="M102" s="10">
        <v>17</v>
      </c>
      <c r="N102" s="13"/>
      <c r="O102" s="10">
        <v>9</v>
      </c>
      <c r="P102" s="13"/>
      <c r="Q102" s="10">
        <v>5</v>
      </c>
      <c r="R102" s="13"/>
      <c r="S102" s="10">
        <v>3</v>
      </c>
      <c r="T102" s="13"/>
      <c r="U102" s="10">
        <v>2</v>
      </c>
      <c r="V102" s="13"/>
      <c r="W102" s="10">
        <v>4</v>
      </c>
      <c r="X102" s="13"/>
      <c r="Y102" s="10"/>
      <c r="Z102" s="13"/>
      <c r="AA102" s="205"/>
      <c r="AB102" s="199"/>
      <c r="AC102" s="196"/>
      <c r="AD102" s="205"/>
      <c r="AF102" s="193"/>
      <c r="AH102" s="193"/>
      <c r="AI102" s="237"/>
      <c r="AJ102" s="237"/>
      <c r="AK102" s="237"/>
      <c r="AL102" s="409"/>
      <c r="AM102" s="237"/>
      <c r="AN102" s="409"/>
    </row>
    <row r="103" spans="1:40" s="23" customFormat="1" ht="28.5" x14ac:dyDescent="0.25">
      <c r="A103" s="255"/>
      <c r="B103" s="262"/>
      <c r="C103" s="105" t="s">
        <v>208</v>
      </c>
      <c r="D103" s="33"/>
      <c r="E103" s="102" t="str" cm="1">
        <f t="array" ref="E103">_xlfn.IFS(AND(E102="",E104="",E105=""),"",SUM(E104:E105)&lt;E102*AND(F104="",F105="",E104&lt;&gt;"",E105&lt;&gt;""),"T4-Error",SUM(E104:E105)&gt;E102,"T5-Error",AND(SUM(E104:E105)=E102,F102="",OR(E104="",E105="")),"T2-Error",OR(E104="",E105=""),"",SUM(E104:E105)&lt;E102*OR(F104="pa",F105="pa"),"",AND(SUM(E104:E105)=E102,F102="pa",F104&lt;&gt;"pa",F105&lt;&gt;"pa"),"T3-Error",AND(SUM(E104:E105)=E102,F102="")*OR(F104="pa",F105="pa"),"T1-Error",SUM(E104:E105)=E102,"")</f>
        <v/>
      </c>
      <c r="F103" s="101"/>
      <c r="G103" s="102" t="str" cm="1">
        <f t="array" ref="G103">_xlfn.IFS(AND(G102="",G104="",G105=""),"",SUM(G104:G105)&lt;G102*AND(H104="",H105="",G104&lt;&gt;"",G105&lt;&gt;""),"T4-Error",SUM(G104:G105)&gt;G102,"T5-Error",AND(SUM(G104:G105)=G102,H102="",OR(G104="",G105="")),"T2-Error",OR(G104="",G105=""),"",SUM(G104:G105)&lt;G102*OR(H104="pa",H105="pa"),"",AND(SUM(G104:G105)=G102,H102="pa",H104&lt;&gt;"pa",H105&lt;&gt;"pa"),"T3-Error",AND(SUM(G104:G105)=G102,H102="")*OR(H104="pa",H105="pa"),"T1-Error",SUM(G104:G105)=G102,"")</f>
        <v/>
      </c>
      <c r="H103" s="101"/>
      <c r="I103" s="102" t="str" cm="1">
        <f t="array" ref="I103">_xlfn.IFS(AND(I102="",I104="",I105=""),"",SUM(I104:I105)&lt;I102*AND(J104="",J105="",I104&lt;&gt;"",I105&lt;&gt;""),"T4-Error",SUM(I104:I105)&gt;I102,"T5-Error",AND(SUM(I104:I105)=I102,J102="",OR(I104="",I105="")),"T2-Error",OR(I104="",I105=""),"",SUM(I104:I105)&lt;I102*OR(J104="pa",J105="pa"),"",AND(SUM(I104:I105)=I102,J102="pa",J104&lt;&gt;"pa",J105&lt;&gt;"pa"),"T3-Error",AND(SUM(I104:I105)=I102,J102="")*OR(J104="pa",J105="pa"),"T1-Error",SUM(I104:I105)=I102,"")</f>
        <v/>
      </c>
      <c r="J103" s="101"/>
      <c r="K103" s="102" t="str" cm="1">
        <f t="array" ref="K103">_xlfn.IFS(AND(K102="",K104="",K105=""),"",SUM(K104:K105)&lt;K102*AND(L104="",L105="",K104&lt;&gt;"",K105&lt;&gt;""),"T4-Error",SUM(K104:K105)&gt;K102,"T5-Error",AND(SUM(K104:K105)=K102,L102="",OR(K104="",K105="")),"T2-Error",OR(K104="",K105=""),"",SUM(K104:K105)&lt;K102*OR(L104="pa",L105="pa"),"",AND(SUM(K104:K105)=K102,L102="pa",L104&lt;&gt;"pa",L105&lt;&gt;"pa"),"T3-Error",AND(SUM(K104:K105)=K102,L102="")*OR(L104="pa",L105="pa"),"T1-Error",SUM(K104:K105)=K102,"")</f>
        <v/>
      </c>
      <c r="L103" s="101"/>
      <c r="M103" s="102" t="str" cm="1">
        <f t="array" ref="M103">_xlfn.IFS(AND(M102="",M104="",M105=""),"",SUM(M104:M105)&lt;M102*AND(N104="",N105="",M104&lt;&gt;"",M105&lt;&gt;""),"T4-Error",SUM(M104:M105)&gt;M102,"T5-Error",AND(SUM(M104:M105)=M102,N102="",OR(M104="",M105="")),"T2-Error",OR(M104="",M105=""),"",SUM(M104:M105)&lt;M102*OR(N104="pa",N105="pa"),"",AND(SUM(M104:M105)=M102,N102="pa",N104&lt;&gt;"pa",N105&lt;&gt;"pa"),"T3-Error",AND(SUM(M104:M105)=M102,N102="")*OR(N104="pa",N105="pa"),"T1-Error",SUM(M104:M105)=M102,"")</f>
        <v/>
      </c>
      <c r="N103" s="101"/>
      <c r="O103" s="102" t="str" cm="1">
        <f t="array" ref="O103">_xlfn.IFS(AND(O102="",O104="",O105=""),"",SUM(O104:O105)&lt;O102*AND(P104="",P105="",O104&lt;&gt;"",O105&lt;&gt;""),"T4-Error",SUM(O104:O105)&gt;O102,"T5-Error",AND(SUM(O104:O105)=O102,P102="",OR(O104="",O105="")),"T2-Error",OR(O104="",O105=""),"",SUM(O104:O105)&lt;O102*OR(P104="pa",P105="pa"),"",AND(SUM(O104:O105)=O102,P102="pa",P104&lt;&gt;"pa",P105&lt;&gt;"pa"),"T3-Error",AND(SUM(O104:O105)=O102,P102="")*OR(P104="pa",P105="pa"),"T1-Error",SUM(O104:O105)=O102,"")</f>
        <v/>
      </c>
      <c r="P103" s="101"/>
      <c r="Q103" s="102" t="str" cm="1">
        <f t="array" ref="Q103">_xlfn.IFS(AND(Q102="",Q104="",Q105=""),"",SUM(Q104:Q105)&lt;Q102*AND(R104="",R105="",Q104&lt;&gt;"",Q105&lt;&gt;""),"T4-Error",SUM(Q104:Q105)&gt;Q102,"T5-Error",AND(SUM(Q104:Q105)=Q102,R102="",OR(Q104="",Q105="")),"T2-Error",OR(Q104="",Q105=""),"",SUM(Q104:Q105)&lt;Q102*OR(R104="pa",R105="pa"),"",AND(SUM(Q104:Q105)=Q102,R102="pa",R104&lt;&gt;"pa",R105&lt;&gt;"pa"),"T3-Error",AND(SUM(Q104:Q105)=Q102,R102="")*OR(R104="pa",R105="pa"),"T1-Error",SUM(Q104:Q105)=Q102,"")</f>
        <v/>
      </c>
      <c r="R103" s="101"/>
      <c r="S103" s="102" t="str" cm="1">
        <f t="array" ref="S103">_xlfn.IFS(AND(S102="",S104="",S105=""),"",SUM(S104:S105)&lt;S102*AND(T104="",T105="",S104&lt;&gt;"",S105&lt;&gt;""),"T4-Error",SUM(S104:S105)&gt;S102,"T5-Error",AND(SUM(S104:S105)=S102,T102="",OR(S104="",S105="")),"T2-Error",OR(S104="",S105=""),"",SUM(S104:S105)&lt;S102*OR(T104="pa",T105="pa"),"",AND(SUM(S104:S105)=S102,T102="pa",T104&lt;&gt;"pa",T105&lt;&gt;"pa"),"T3-Error",AND(SUM(S104:S105)=S102,T102="")*OR(T104="pa",T105="pa"),"T1-Error",SUM(S104:S105)=S102,"")</f>
        <v/>
      </c>
      <c r="T103" s="101"/>
      <c r="U103" s="102" t="str" cm="1">
        <f t="array" ref="U103">_xlfn.IFS(AND(U102="",U104="",U105=""),"",SUM(U104:U105)&lt;U102*AND(V104="",V105="",U104&lt;&gt;"",U105&lt;&gt;""),"T4-Error",SUM(U104:U105)&gt;U102,"T5-Error",AND(SUM(U104:U105)=U102,V102="",OR(U104="",U105="")),"T2-Error",OR(U104="",U105=""),"",SUM(U104:U105)&lt;U102*OR(V104="pa",V105="pa"),"",AND(SUM(U104:U105)=U102,V102="pa",V104&lt;&gt;"pa",V105&lt;&gt;"pa"),"T3-Error",AND(SUM(U104:U105)=U102,V102="")*OR(V104="pa",V105="pa"),"T1-Error",SUM(U104:U105)=U102,"")</f>
        <v/>
      </c>
      <c r="V103" s="101"/>
      <c r="W103" s="102" t="str" cm="1">
        <f t="array" ref="W103">_xlfn.IFS(AND(W102="",W104="",W105=""),"",SUM(W104:W105)&lt;W102*AND(X104="",X105="",W104&lt;&gt;"",W105&lt;&gt;""),"T4-Error",SUM(W104:W105)&gt;W102,"T5-Error",AND(SUM(W104:W105)=W102,X102="",OR(W104="",W105="")),"T2-Error",OR(W104="",W105=""),"",SUM(W104:W105)&lt;W102*OR(X104="pa",X105="pa"),"",AND(SUM(W104:W105)=W102,X102="pa",X104&lt;&gt;"pa",X105&lt;&gt;"pa"),"T3-Error",AND(SUM(W104:W105)=W102,X102="")*OR(X104="pa",X105="pa"),"T1-Error",SUM(W104:W105)=W102,"")</f>
        <v/>
      </c>
      <c r="X103" s="101"/>
      <c r="Y103" s="102" t="str" cm="1">
        <f t="array" ref="Y103">_xlfn.IFS(AND(Y102="",Y104="",Y105=""),"",SUM(Y104:Y105)&lt;Y102*AND(Z104="",Z105="",Y104&lt;&gt;"",Y105&lt;&gt;""),"T4-Error",SUM(Y104:Y105)&gt;Y102,"T5-Error",AND(SUM(Y104:Y105)=Y102,Z102="",OR(Y104="",Y105="")),"T2-Error",OR(Y104="",Y105=""),"",SUM(Y104:Y105)&lt;Y102*OR(Z104="pa",Z105="pa"),"",AND(SUM(Y104:Y105)=Y102,Z102="pa",Z104&lt;&gt;"pa",Z105&lt;&gt;"pa"),"T3-Error",AND(SUM(Y104:Y105)=Y102,Z102="")*OR(Z104="pa",Z105="pa"),"T1-Error",SUM(Y104:Y105)=Y102,"")</f>
        <v/>
      </c>
      <c r="Z103" s="101"/>
      <c r="AA103" s="206"/>
      <c r="AB103" s="189"/>
      <c r="AC103" s="189"/>
      <c r="AD103" s="206"/>
      <c r="AF103" s="192"/>
      <c r="AH103" s="192"/>
      <c r="AI103" s="236"/>
      <c r="AJ103" s="236"/>
      <c r="AK103" s="238" t="s">
        <v>254</v>
      </c>
      <c r="AL103" s="416" t="s">
        <v>258</v>
      </c>
      <c r="AM103" s="435"/>
      <c r="AN103" s="408"/>
    </row>
    <row r="104" spans="1:40" ht="15" x14ac:dyDescent="0.2">
      <c r="A104" s="249" t="s">
        <v>238</v>
      </c>
      <c r="B104" s="270"/>
      <c r="C104" s="110" t="s">
        <v>210</v>
      </c>
      <c r="D104" s="24" t="s">
        <v>51</v>
      </c>
      <c r="E104" s="10">
        <v>6</v>
      </c>
      <c r="F104" s="13"/>
      <c r="G104" s="10">
        <v>17</v>
      </c>
      <c r="H104" s="13"/>
      <c r="I104" s="10">
        <v>7</v>
      </c>
      <c r="J104" s="13"/>
      <c r="K104" s="10">
        <v>6</v>
      </c>
      <c r="L104" s="13"/>
      <c r="M104" s="10">
        <v>8</v>
      </c>
      <c r="N104" s="13"/>
      <c r="O104" s="10">
        <v>4</v>
      </c>
      <c r="P104" s="13"/>
      <c r="Q104" s="10">
        <v>3</v>
      </c>
      <c r="R104" s="13"/>
      <c r="S104" s="10">
        <v>0</v>
      </c>
      <c r="T104" s="13"/>
      <c r="U104" s="10">
        <v>1</v>
      </c>
      <c r="V104" s="13"/>
      <c r="W104" s="10">
        <v>0</v>
      </c>
      <c r="X104" s="13"/>
      <c r="Y104" s="10"/>
      <c r="Z104" s="13"/>
      <c r="AA104" s="205"/>
      <c r="AB104" s="196"/>
      <c r="AC104" s="196"/>
      <c r="AD104" s="205"/>
      <c r="AF104" s="193"/>
      <c r="AH104" s="193"/>
      <c r="AI104" s="237"/>
      <c r="AJ104" s="237"/>
      <c r="AK104" s="237"/>
      <c r="AL104" s="409"/>
      <c r="AM104" s="237"/>
      <c r="AN104" s="409"/>
    </row>
    <row r="105" spans="1:40" ht="15" x14ac:dyDescent="0.2">
      <c r="A105" s="249" t="s">
        <v>239</v>
      </c>
      <c r="B105" s="270"/>
      <c r="C105" s="110" t="s">
        <v>213</v>
      </c>
      <c r="D105" s="24" t="s">
        <v>51</v>
      </c>
      <c r="E105" s="10">
        <v>12</v>
      </c>
      <c r="F105" s="13"/>
      <c r="G105" s="10">
        <v>11</v>
      </c>
      <c r="H105" s="13"/>
      <c r="I105" s="10">
        <v>10</v>
      </c>
      <c r="J105" s="13"/>
      <c r="K105" s="10">
        <v>9</v>
      </c>
      <c r="L105" s="13"/>
      <c r="M105" s="10">
        <v>9</v>
      </c>
      <c r="N105" s="13"/>
      <c r="O105" s="10">
        <v>5</v>
      </c>
      <c r="P105" s="13"/>
      <c r="Q105" s="10">
        <v>2</v>
      </c>
      <c r="R105" s="13"/>
      <c r="S105" s="10">
        <v>3</v>
      </c>
      <c r="T105" s="13"/>
      <c r="U105" s="10">
        <v>1</v>
      </c>
      <c r="V105" s="13"/>
      <c r="W105" s="10">
        <v>4</v>
      </c>
      <c r="X105" s="13"/>
      <c r="Y105" s="10"/>
      <c r="Z105" s="13"/>
      <c r="AA105" s="205"/>
      <c r="AB105" s="196"/>
      <c r="AC105" s="196"/>
      <c r="AD105" s="205"/>
      <c r="AF105" s="193"/>
      <c r="AH105" s="193"/>
      <c r="AI105" s="237"/>
      <c r="AJ105" s="237"/>
      <c r="AK105" s="237"/>
      <c r="AL105" s="409"/>
      <c r="AM105" s="237"/>
      <c r="AN105" s="409"/>
    </row>
    <row r="106" spans="1:40" ht="15.75" x14ac:dyDescent="0.25">
      <c r="A106" s="267"/>
      <c r="B106" s="268"/>
      <c r="C106" s="105" t="s">
        <v>240</v>
      </c>
      <c r="D106" s="33"/>
      <c r="E106" s="102" t="str" cm="1">
        <f t="array" ref="E106">_xlfn.IFS(AND(E102="",E107="",E108="",E109="",E110="",E111="",E112="",E113="",E114="",E115="",E116="",E117="",E118="",E119="",E120="",E121="",E122="",E123="",E124=""),"",SUM(E107:E124)&lt;E102*AND(F107="",F108="",F109="",F110="",F111="",F112="",F113="",F114="",F115="",F116="",F117="",F118="",F119="",F120="",F121="",F122="",F123="",F124="",E107&lt;&gt;"",E108&lt;&gt;"",E109&lt;&gt;"",E110&lt;&gt;"",E111&lt;&gt;"",E112&lt;&gt;"",E113&lt;&gt;"",E114&lt;&gt;"",E115&lt;&gt;"",E116&lt;&gt;"",E117&lt;&gt;"",E118&lt;&gt;"",E119&lt;&gt;"",E120&lt;&gt;"",E121&lt;&gt;"",E122&lt;&gt;"",E123&lt;&gt;"",E124&lt;&gt;""),"T4-Error",SUM(E107:E124)&gt;E102,"T5-Error",AND(SUM(E107:E124)=E102,F102="",OR(E107="",E108="",E109="",E110="",E111="",E112="",E113="",E114="",E115="",E116="",E117="",E118="",E119="",E120="",E121="",E122="",E123="",E124="")),"T2-Error",OR(E107="",E108="",E109="",E110="",E111="",E112="",E113="",E114="",E115="",E116="",E117="",E118="",E119="",E120="",E121="",E122="",E123="",E124=""),"",SUM(E107:E124)&lt;E102*OR(F107="pa",F108="pa",F109="pa",F110="pa",F111="pa",F112="pa",F113="pa",F114="pa",F115="pa",F116="pa",F117="pa",F118="pa",F119="pa",F120="pa",F121="pa",F122="pa",F123="pa",F124="pa"),"",AND(SUM(E107:E124)=E102,F102="pa",F107&lt;&gt;"pa",F108&lt;&gt;"pa",F109&lt;&gt;"pa",F110&lt;&gt;"pa",F111&lt;&gt;"pa",F112&lt;&gt;"pa",F113&lt;&gt;"pa",F114&lt;&gt;"pa",F115&lt;&gt;"pa",F116&lt;&gt;"pa",F117&lt;&gt;"pa",F118&lt;&gt;"pa",F119&lt;&gt;"pa",F120&lt;&gt;"pa",F121&lt;&gt;"pa",F122&lt;&gt;"pa",F123&lt;&gt;"pa",F124&lt;&gt;"pa"),"T3-Error",AND(SUM(E107:E124)=E102,F102="")*OR(F107="pa",F108="pa",F109="pa",F110="pa",F111="pa",F112="pa",F113="pa",F114="pa",F115="pa",F116="pa",F117="pa",F118="pa",F119="pa",F120="pa",F121="pa",F122="pa",F123="pa",F124="pa"),"T1-Error",SUM(E107:E124)=E102,"")</f>
        <v/>
      </c>
      <c r="F106" s="101"/>
      <c r="G106" s="102" t="str" cm="1">
        <f t="array" ref="G106">_xlfn.IFS(AND(G102="",G107="",G108="",G109="",G110="",G111="",G112="",G113="",G114="",G115="",G116="",G117="",G118="",G119="",G120="",G121="",G122="",G123="",G124=""),"",SUM(G107:G124)&lt;G102*AND(H107="",H108="",H109="",H110="",H111="",H112="",H113="",H114="",H115="",H116="",H117="",H118="",H119="",H120="",H121="",H122="",H123="",H124="",G107&lt;&gt;"",G108&lt;&gt;"",G109&lt;&gt;"",G110&lt;&gt;"",G111&lt;&gt;"",G112&lt;&gt;"",G113&lt;&gt;"",G114&lt;&gt;"",G115&lt;&gt;"",G116&lt;&gt;"",G117&lt;&gt;"",G118&lt;&gt;"",G119&lt;&gt;"",G120&lt;&gt;"",G121&lt;&gt;"",G122&lt;&gt;"",G123&lt;&gt;"",G124&lt;&gt;""),"T4-Error",SUM(G107:G124)&gt;G102,"T5-Error",AND(SUM(G107:G124)=G102,H102="",OR(G107="",G108="",G109="",G110="",G111="",G112="",G113="",G114="",G115="",G116="",G117="",G118="",G119="",G120="",G121="",G122="",G123="",G124="")),"T2-Error",OR(G107="",G108="",G109="",G110="",G111="",G112="",G113="",G114="",G115="",G116="",G117="",G118="",G119="",G120="",G121="",G122="",G123="",G124=""),"",SUM(G107:G124)&lt;G102*OR(H107="pa",H108="pa",H109="pa",H110="pa",H111="pa",H112="pa",H113="pa",H114="pa",H115="pa",H116="pa",H117="pa",H118="pa",H119="pa",H120="pa",H121="pa",H122="pa",H123="pa",H124="pa"),"",AND(SUM(G107:G124)=G102,H102="pa",H107&lt;&gt;"pa",H108&lt;&gt;"pa",H109&lt;&gt;"pa",H110&lt;&gt;"pa",H111&lt;&gt;"pa",H112&lt;&gt;"pa",H113&lt;&gt;"pa",H114&lt;&gt;"pa",H115&lt;&gt;"pa",H116&lt;&gt;"pa",H117&lt;&gt;"pa",H118&lt;&gt;"pa",H119&lt;&gt;"pa",H120&lt;&gt;"pa",H121&lt;&gt;"pa",H122&lt;&gt;"pa",H123&lt;&gt;"pa",H124&lt;&gt;"pa"),"T3-Error",AND(SUM(G107:G124)=G102,H102="")*OR(H107="pa",H108="pa",H109="pa",H110="pa",H111="pa",H112="pa",H113="pa",H114="pa",H115="pa",H116="pa",H117="pa",H118="pa",H119="pa",H120="pa",H121="pa",H122="pa",H123="pa",H124="pa"),"T1-Error",SUM(G107:G124)=G102,"")</f>
        <v/>
      </c>
      <c r="H106" s="101"/>
      <c r="I106" s="102" t="str" cm="1">
        <f t="array" ref="I106">_xlfn.IFS(AND(I102="",I107="",I108="",I109="",I110="",I111="",I112="",I113="",I114="",I115="",I116="",I117="",I118="",I119="",I120="",I121="",I122="",I123="",I124=""),"",SUM(I107:I124)&lt;I102*AND(J107="",J108="",J109="",J110="",J111="",J112="",J113="",J114="",J115="",J116="",J117="",J118="",J119="",J120="",J121="",J122="",J123="",J124="",I107&lt;&gt;"",I108&lt;&gt;"",I109&lt;&gt;"",I110&lt;&gt;"",I111&lt;&gt;"",I112&lt;&gt;"",I113&lt;&gt;"",I114&lt;&gt;"",I115&lt;&gt;"",I116&lt;&gt;"",I117&lt;&gt;"",I118&lt;&gt;"",I119&lt;&gt;"",I120&lt;&gt;"",I121&lt;&gt;"",I122&lt;&gt;"",I123&lt;&gt;"",I124&lt;&gt;""),"T4-Error",SUM(I107:I124)&gt;I102,"T5-Error",AND(SUM(I107:I124)=I102,J102="",OR(I107="",I108="",I109="",I110="",I111="",I112="",I113="",I114="",I115="",I116="",I117="",I118="",I119="",I120="",I121="",I122="",I123="",I124="")),"T2-Error",OR(I107="",I108="",I109="",I110="",I111="",I112="",I113="",I114="",I115="",I116="",I117="",I118="",I119="",I120="",I121="",I122="",I123="",I124=""),"",SUM(I107:I124)&lt;I102*OR(J107="pa",J108="pa",J109="pa",J110="pa",J111="pa",J112="pa",J113="pa",J114="pa",J115="pa",J116="pa",J117="pa",J118="pa",J119="pa",J120="pa",J121="pa",J122="pa",J123="pa",J124="pa"),"",AND(SUM(I107:I124)=I102,J102="pa",J107&lt;&gt;"pa",J108&lt;&gt;"pa",J109&lt;&gt;"pa",J110&lt;&gt;"pa",J111&lt;&gt;"pa",J112&lt;&gt;"pa",J113&lt;&gt;"pa",J114&lt;&gt;"pa",J115&lt;&gt;"pa",J116&lt;&gt;"pa",J117&lt;&gt;"pa",J118&lt;&gt;"pa",J119&lt;&gt;"pa",J120&lt;&gt;"pa",J121&lt;&gt;"pa",J122&lt;&gt;"pa",J123&lt;&gt;"pa",J124&lt;&gt;"pa"),"T3-Error",AND(SUM(I107:I124)=I102,J102="")*OR(J107="pa",J108="pa",J109="pa",J110="pa",J111="pa",J112="pa",J113="pa",J114="pa",J115="pa",J116="pa",J117="pa",J118="pa",J119="pa",J120="pa",J121="pa",J122="pa",J123="pa",J124="pa"),"T1-Error",SUM(I107:I124)=I102,"")</f>
        <v/>
      </c>
      <c r="J106" s="101"/>
      <c r="K106" s="102" t="str" cm="1">
        <f t="array" ref="K106">_xlfn.IFS(AND(K102="",K107="",K108="",K109="",K110="",K111="",K112="",K113="",K114="",K115="",K116="",K117="",K118="",K119="",K120="",K121="",K122="",K123="",K124=""),"",SUM(K107:K124)&lt;K102*AND(L107="",L108="",L109="",L110="",L111="",L112="",L113="",L114="",L115="",L116="",L117="",L118="",L119="",L120="",L121="",L122="",L123="",L124="",K107&lt;&gt;"",K108&lt;&gt;"",K109&lt;&gt;"",K110&lt;&gt;"",K111&lt;&gt;"",K112&lt;&gt;"",K113&lt;&gt;"",K114&lt;&gt;"",K115&lt;&gt;"",K116&lt;&gt;"",K117&lt;&gt;"",K118&lt;&gt;"",K119&lt;&gt;"",K120&lt;&gt;"",K121&lt;&gt;"",K122&lt;&gt;"",K123&lt;&gt;"",K124&lt;&gt;""),"T4-Error",SUM(K107:K124)&gt;K102,"T5-Error",AND(SUM(K107:K124)=K102,L102="",OR(K107="",K108="",K109="",K110="",K111="",K112="",K113="",K114="",K115="",K116="",K117="",K118="",K119="",K120="",K121="",K122="",K123="",K124="")),"T2-Error",OR(K107="",K108="",K109="",K110="",K111="",K112="",K113="",K114="",K115="",K116="",K117="",K118="",K119="",K120="",K121="",K122="",K123="",K124=""),"",SUM(K107:K124)&lt;K102*OR(L107="pa",L108="pa",L109="pa",L110="pa",L111="pa",L112="pa",L113="pa",L114="pa",L115="pa",L116="pa",L117="pa",L118="pa",L119="pa",L120="pa",L121="pa",L122="pa",L123="pa",L124="pa"),"",AND(SUM(K107:K124)=K102,L102="pa",L107&lt;&gt;"pa",L108&lt;&gt;"pa",L109&lt;&gt;"pa",L110&lt;&gt;"pa",L111&lt;&gt;"pa",L112&lt;&gt;"pa",L113&lt;&gt;"pa",L114&lt;&gt;"pa",L115&lt;&gt;"pa",L116&lt;&gt;"pa",L117&lt;&gt;"pa",L118&lt;&gt;"pa",L119&lt;&gt;"pa",L120&lt;&gt;"pa",L121&lt;&gt;"pa",L122&lt;&gt;"pa",L123&lt;&gt;"pa",L124&lt;&gt;"pa"),"T3-Error",AND(SUM(K107:K124)=K102,L102="")*OR(L107="pa",L108="pa",L109="pa",L110="pa",L111="pa",L112="pa",L113="pa",L114="pa",L115="pa",L116="pa",L117="pa",L118="pa",L119="pa",L120="pa",L121="pa",L122="pa",L123="pa",L124="pa"),"T1-Error",SUM(K107:K124)=K102,"")</f>
        <v/>
      </c>
      <c r="L106" s="101"/>
      <c r="M106" s="102" t="str" cm="1">
        <f t="array" ref="M106">_xlfn.IFS(AND(M102="",M107="",M108="",M109="",M110="",M111="",M112="",M113="",M114="",M115="",M116="",M117="",M118="",M119="",M120="",M121="",M122="",M123="",M124=""),"",SUM(M107:M124)&lt;M102*AND(N107="",N108="",N109="",N110="",N111="",N112="",N113="",N114="",N115="",N116="",N117="",N118="",N119="",N120="",N121="",N122="",N123="",N124="",M107&lt;&gt;"",M108&lt;&gt;"",M109&lt;&gt;"",M110&lt;&gt;"",M111&lt;&gt;"",M112&lt;&gt;"",M113&lt;&gt;"",M114&lt;&gt;"",M115&lt;&gt;"",M116&lt;&gt;"",M117&lt;&gt;"",M118&lt;&gt;"",M119&lt;&gt;"",M120&lt;&gt;"",M121&lt;&gt;"",M122&lt;&gt;"",M123&lt;&gt;"",M124&lt;&gt;""),"T4-Error",SUM(M107:M124)&gt;M102,"T5-Error",AND(SUM(M107:M124)=M102,N102="",OR(M107="",M108="",M109="",M110="",M111="",M112="",M113="",M114="",M115="",M116="",M117="",M118="",M119="",M120="",M121="",M122="",M123="",M124="")),"T2-Error",OR(M107="",M108="",M109="",M110="",M111="",M112="",M113="",M114="",M115="",M116="",M117="",M118="",M119="",M120="",M121="",M122="",M123="",M124=""),"",SUM(M107:M124)&lt;M102*OR(N107="pa",N108="pa",N109="pa",N110="pa",N111="pa",N112="pa",N113="pa",N114="pa",N115="pa",N116="pa",N117="pa",N118="pa",N119="pa",N120="pa",N121="pa",N122="pa",N123="pa",N124="pa"),"",AND(SUM(M107:M124)=M102,N102="pa",N107&lt;&gt;"pa",N108&lt;&gt;"pa",N109&lt;&gt;"pa",N110&lt;&gt;"pa",N111&lt;&gt;"pa",N112&lt;&gt;"pa",N113&lt;&gt;"pa",N114&lt;&gt;"pa",N115&lt;&gt;"pa",N116&lt;&gt;"pa",N117&lt;&gt;"pa",N118&lt;&gt;"pa",N119&lt;&gt;"pa",N120&lt;&gt;"pa",N121&lt;&gt;"pa",N122&lt;&gt;"pa",N123&lt;&gt;"pa",N124&lt;&gt;"pa"),"T3-Error",AND(SUM(M107:M124)=M102,N102="")*OR(N107="pa",N108="pa",N109="pa",N110="pa",N111="pa",N112="pa",N113="pa",N114="pa",N115="pa",N116="pa",N117="pa",N118="pa",N119="pa",N120="pa",N121="pa",N122="pa",N123="pa",N124="pa"),"T1-Error",SUM(M107:M124)=M102,"")</f>
        <v/>
      </c>
      <c r="N106" s="101"/>
      <c r="O106" s="102" t="str" cm="1">
        <f t="array" ref="O106">_xlfn.IFS(AND(O102="",O107="",O108="",O109="",O110="",O111="",O112="",O113="",O114="",O115="",O116="",O117="",O118="",O119="",O120="",O121="",O122="",O123="",O124=""),"",SUM(O107:O124)&lt;O102*AND(P107="",P108="",P109="",P110="",P111="",P112="",P113="",P114="",P115="",P116="",P117="",P118="",P119="",P120="",P121="",P122="",P123="",P124="",O107&lt;&gt;"",O108&lt;&gt;"",O109&lt;&gt;"",O110&lt;&gt;"",O111&lt;&gt;"",O112&lt;&gt;"",O113&lt;&gt;"",O114&lt;&gt;"",O115&lt;&gt;"",O116&lt;&gt;"",O117&lt;&gt;"",O118&lt;&gt;"",O119&lt;&gt;"",O120&lt;&gt;"",O121&lt;&gt;"",O122&lt;&gt;"",O123&lt;&gt;"",O124&lt;&gt;""),"T4-Error",SUM(O107:O124)&gt;O102,"T5-Error",AND(SUM(O107:O124)=O102,P102="",OR(O107="",O108="",O109="",O110="",O111="",O112="",O113="",O114="",O115="",O116="",O117="",O118="",O119="",O120="",O121="",O122="",O123="",O124="")),"T2-Error",OR(O107="",O108="",O109="",O110="",O111="",O112="",O113="",O114="",O115="",O116="",O117="",O118="",O119="",O120="",O121="",O122="",O123="",O124=""),"",SUM(O107:O124)&lt;O102*OR(P107="pa",P108="pa",P109="pa",P110="pa",P111="pa",P112="pa",P113="pa",P114="pa",P115="pa",P116="pa",P117="pa",P118="pa",P119="pa",P120="pa",P121="pa",P122="pa",P123="pa",P124="pa"),"",AND(SUM(O107:O124)=O102,P102="pa",P107&lt;&gt;"pa",P108&lt;&gt;"pa",P109&lt;&gt;"pa",P110&lt;&gt;"pa",P111&lt;&gt;"pa",P112&lt;&gt;"pa",P113&lt;&gt;"pa",P114&lt;&gt;"pa",P115&lt;&gt;"pa",P116&lt;&gt;"pa",P117&lt;&gt;"pa",P118&lt;&gt;"pa",P119&lt;&gt;"pa",P120&lt;&gt;"pa",P121&lt;&gt;"pa",P122&lt;&gt;"pa",P123&lt;&gt;"pa",P124&lt;&gt;"pa"),"T3-Error",AND(SUM(O107:O124)=O102,P102="")*OR(P107="pa",P108="pa",P109="pa",P110="pa",P111="pa",P112="pa",P113="pa",P114="pa",P115="pa",P116="pa",P117="pa",P118="pa",P119="pa",P120="pa",P121="pa",P122="pa",P123="pa",P124="pa"),"T1-Error",SUM(O107:O124)=O102,"")</f>
        <v/>
      </c>
      <c r="P106" s="101"/>
      <c r="Q106" s="102" t="str" cm="1">
        <f t="array" ref="Q106">_xlfn.IFS(AND(Q102="",Q107="",Q108="",Q109="",Q110="",Q111="",Q112="",Q113="",Q114="",Q115="",Q116="",Q117="",Q118="",Q119="",Q120="",Q121="",Q122="",Q123="",Q124=""),"",SUM(Q107:Q124)&lt;Q102*AND(R107="",R108="",R109="",R110="",R111="",R112="",R113="",R114="",R115="",R116="",R117="",R118="",R119="",R120="",R121="",R122="",R123="",R124="",Q107&lt;&gt;"",Q108&lt;&gt;"",Q109&lt;&gt;"",Q110&lt;&gt;"",Q111&lt;&gt;"",Q112&lt;&gt;"",Q113&lt;&gt;"",Q114&lt;&gt;"",Q115&lt;&gt;"",Q116&lt;&gt;"",Q117&lt;&gt;"",Q118&lt;&gt;"",Q119&lt;&gt;"",Q120&lt;&gt;"",Q121&lt;&gt;"",Q122&lt;&gt;"",Q123&lt;&gt;"",Q124&lt;&gt;""),"T4-Error",SUM(Q107:Q124)&gt;Q102,"T5-Error",AND(SUM(Q107:Q124)=Q102,R102="",OR(Q107="",Q108="",Q109="",Q110="",Q111="",Q112="",Q113="",Q114="",Q115="",Q116="",Q117="",Q118="",Q119="",Q120="",Q121="",Q122="",Q123="",Q124="")),"T2-Error",OR(Q107="",Q108="",Q109="",Q110="",Q111="",Q112="",Q113="",Q114="",Q115="",Q116="",Q117="",Q118="",Q119="",Q120="",Q121="",Q122="",Q123="",Q124=""),"",SUM(Q107:Q124)&lt;Q102*OR(R107="pa",R108="pa",R109="pa",R110="pa",R111="pa",R112="pa",R113="pa",R114="pa",R115="pa",R116="pa",R117="pa",R118="pa",R119="pa",R120="pa",R121="pa",R122="pa",R123="pa",R124="pa"),"",AND(SUM(Q107:Q124)=Q102,R102="pa",R107&lt;&gt;"pa",R108&lt;&gt;"pa",R109&lt;&gt;"pa",R110&lt;&gt;"pa",R111&lt;&gt;"pa",R112&lt;&gt;"pa",R113&lt;&gt;"pa",R114&lt;&gt;"pa",R115&lt;&gt;"pa",R116&lt;&gt;"pa",R117&lt;&gt;"pa",R118&lt;&gt;"pa",R119&lt;&gt;"pa",R120&lt;&gt;"pa",R121&lt;&gt;"pa",R122&lt;&gt;"pa",R123&lt;&gt;"pa",R124&lt;&gt;"pa"),"T3-Error",AND(SUM(Q107:Q124)=Q102,R102="")*OR(R107="pa",R108="pa",R109="pa",R110="pa",R111="pa",R112="pa",R113="pa",R114="pa",R115="pa",R116="pa",R117="pa",R118="pa",R119="pa",R120="pa",R121="pa",R122="pa",R123="pa",R124="pa"),"T1-Error",SUM(Q107:Q124)=Q102,"")</f>
        <v/>
      </c>
      <c r="R106" s="101"/>
      <c r="S106" s="102" t="str" cm="1">
        <f t="array" ref="S106">_xlfn.IFS(AND(S102="",S107="",S108="",S109="",S110="",S111="",S112="",S113="",S114="",S115="",S116="",S117="",S118="",S119="",S120="",S121="",S122="",S123="",S124=""),"",SUM(S107:S124)&lt;S102*AND(T107="",T108="",T109="",T110="",T111="",T112="",T113="",T114="",T115="",T116="",T117="",T118="",T119="",T120="",T121="",T122="",T123="",T124="",S107&lt;&gt;"",S108&lt;&gt;"",S109&lt;&gt;"",S110&lt;&gt;"",S111&lt;&gt;"",S112&lt;&gt;"",S113&lt;&gt;"",S114&lt;&gt;"",S115&lt;&gt;"",S116&lt;&gt;"",S117&lt;&gt;"",S118&lt;&gt;"",S119&lt;&gt;"",S120&lt;&gt;"",S121&lt;&gt;"",S122&lt;&gt;"",S123&lt;&gt;"",S124&lt;&gt;""),"T4-Error",SUM(S107:S124)&gt;S102,"T5-Error",AND(SUM(S107:S124)=S102,T102="",OR(S107="",S108="",S109="",S110="",S111="",S112="",S113="",S114="",S115="",S116="",S117="",S118="",S119="",S120="",S121="",S122="",S123="",S124="")),"T2-Error",OR(S107="",S108="",S109="",S110="",S111="",S112="",S113="",S114="",S115="",S116="",S117="",S118="",S119="",S120="",S121="",S122="",S123="",S124=""),"",SUM(S107:S124)&lt;S102*OR(T107="pa",T108="pa",T109="pa",T110="pa",T111="pa",T112="pa",T113="pa",T114="pa",T115="pa",T116="pa",T117="pa",T118="pa",T119="pa",T120="pa",T121="pa",T122="pa",T123="pa",T124="pa"),"",AND(SUM(S107:S124)=S102,T102="pa",T107&lt;&gt;"pa",T108&lt;&gt;"pa",T109&lt;&gt;"pa",T110&lt;&gt;"pa",T111&lt;&gt;"pa",T112&lt;&gt;"pa",T113&lt;&gt;"pa",T114&lt;&gt;"pa",T115&lt;&gt;"pa",T116&lt;&gt;"pa",T117&lt;&gt;"pa",T118&lt;&gt;"pa",T119&lt;&gt;"pa",T120&lt;&gt;"pa",T121&lt;&gt;"pa",T122&lt;&gt;"pa",T123&lt;&gt;"pa",T124&lt;&gt;"pa"),"T3-Error",AND(SUM(S107:S124)=S102,T102="")*OR(T107="pa",T108="pa",T109="pa",T110="pa",T111="pa",T112="pa",T113="pa",T114="pa",T115="pa",T116="pa",T117="pa",T118="pa",T119="pa",T120="pa",T121="pa",T122="pa",T123="pa",T124="pa"),"T1-Error",SUM(S107:S124)=S102,"")</f>
        <v/>
      </c>
      <c r="T106" s="101"/>
      <c r="U106" s="102" t="str" cm="1">
        <f t="array" ref="U106">_xlfn.IFS(AND(U102="",U107="",U108="",U109="",U110="",U111="",U112="",U113="",U114="",U115="",U116="",U117="",U118="",U119="",U120="",U121="",U122="",U123="",U124=""),"",SUM(U107:U124)&lt;U102*AND(V107="",V108="",V109="",V110="",V111="",V112="",V113="",V114="",V115="",V116="",V117="",V118="",V119="",V120="",V121="",V122="",V123="",V124="",U107&lt;&gt;"",U108&lt;&gt;"",U109&lt;&gt;"",U110&lt;&gt;"",U111&lt;&gt;"",U112&lt;&gt;"",U113&lt;&gt;"",U114&lt;&gt;"",U115&lt;&gt;"",U116&lt;&gt;"",U117&lt;&gt;"",U118&lt;&gt;"",U119&lt;&gt;"",U120&lt;&gt;"",U121&lt;&gt;"",U122&lt;&gt;"",U123&lt;&gt;"",U124&lt;&gt;""),"T4-Error",SUM(U107:U124)&gt;U102,"T5-Error",AND(SUM(U107:U124)=U102,V102="",OR(U107="",U108="",U109="",U110="",U111="",U112="",U113="",U114="",U115="",U116="",U117="",U118="",U119="",U120="",U121="",U122="",U123="",U124="")),"T2-Error",OR(U107="",U108="",U109="",U110="",U111="",U112="",U113="",U114="",U115="",U116="",U117="",U118="",U119="",U120="",U121="",U122="",U123="",U124=""),"",SUM(U107:U124)&lt;U102*OR(V107="pa",V108="pa",V109="pa",V110="pa",V111="pa",V112="pa",V113="pa",V114="pa",V115="pa",V116="pa",V117="pa",V118="pa",V119="pa",V120="pa",V121="pa",V122="pa",V123="pa",V124="pa"),"",AND(SUM(U107:U124)=U102,V102="pa",V107&lt;&gt;"pa",V108&lt;&gt;"pa",V109&lt;&gt;"pa",V110&lt;&gt;"pa",V111&lt;&gt;"pa",V112&lt;&gt;"pa",V113&lt;&gt;"pa",V114&lt;&gt;"pa",V115&lt;&gt;"pa",V116&lt;&gt;"pa",V117&lt;&gt;"pa",V118&lt;&gt;"pa",V119&lt;&gt;"pa",V120&lt;&gt;"pa",V121&lt;&gt;"pa",V122&lt;&gt;"pa",V123&lt;&gt;"pa",V124&lt;&gt;"pa"),"T3-Error",AND(SUM(U107:U124)=U102,V102="")*OR(V107="pa",V108="pa",V109="pa",V110="pa",V111="pa",V112="pa",V113="pa",V114="pa",V115="pa",V116="pa",V117="pa",V118="pa",V119="pa",V120="pa",V121="pa",V122="pa",V123="pa",V124="pa"),"T1-Error",SUM(U107:U124)=U102,"")</f>
        <v/>
      </c>
      <c r="V106" s="101"/>
      <c r="W106" s="102" t="str" cm="1">
        <f t="array" ref="W106">_xlfn.IFS(AND(W102="",W107="",W108="",W109="",W110="",W111="",W112="",W113="",W114="",W115="",W116="",W117="",W118="",W119="",W120="",W121="",W122="",W123="",W124=""),"",SUM(W107:W124)&lt;W102*AND(X107="",X108="",X109="",X110="",X111="",X112="",X113="",X114="",X115="",X116="",X117="",X118="",X119="",X120="",X121="",X122="",X123="",X124="",W107&lt;&gt;"",W108&lt;&gt;"",W109&lt;&gt;"",W110&lt;&gt;"",W111&lt;&gt;"",W112&lt;&gt;"",W113&lt;&gt;"",W114&lt;&gt;"",W115&lt;&gt;"",W116&lt;&gt;"",W117&lt;&gt;"",W118&lt;&gt;"",W119&lt;&gt;"",W120&lt;&gt;"",W121&lt;&gt;"",W122&lt;&gt;"",W123&lt;&gt;"",W124&lt;&gt;""),"T4-Error",SUM(W107:W124)&gt;W102,"T5-Error",AND(SUM(W107:W124)=W102,X102="",OR(W107="",W108="",W109="",W110="",W111="",W112="",W113="",W114="",W115="",W116="",W117="",W118="",W119="",W120="",W121="",W122="",W123="",W124="")),"T2-Error",OR(W107="",W108="",W109="",W110="",W111="",W112="",W113="",W114="",W115="",W116="",W117="",W118="",W119="",W120="",W121="",W122="",W123="",W124=""),"",SUM(W107:W124)&lt;W102*OR(X107="pa",X108="pa",X109="pa",X110="pa",X111="pa",X112="pa",X113="pa",X114="pa",X115="pa",X116="pa",X117="pa",X118="pa",X119="pa",X120="pa",X121="pa",X122="pa",X123="pa",X124="pa"),"",AND(SUM(W107:W124)=W102,X102="pa",X107&lt;&gt;"pa",X108&lt;&gt;"pa",X109&lt;&gt;"pa",X110&lt;&gt;"pa",X111&lt;&gt;"pa",X112&lt;&gt;"pa",X113&lt;&gt;"pa",X114&lt;&gt;"pa",X115&lt;&gt;"pa",X116&lt;&gt;"pa",X117&lt;&gt;"pa",X118&lt;&gt;"pa",X119&lt;&gt;"pa",X120&lt;&gt;"pa",X121&lt;&gt;"pa",X122&lt;&gt;"pa",X123&lt;&gt;"pa",X124&lt;&gt;"pa"),"T3-Error",AND(SUM(W107:W124)=W102,X102="")*OR(X107="pa",X108="pa",X109="pa",X110="pa",X111="pa",X112="pa",X113="pa",X114="pa",X115="pa",X116="pa",X117="pa",X118="pa",X119="pa",X120="pa",X121="pa",X122="pa",X123="pa",X124="pa"),"T1-Error",SUM(W107:W124)=W102,"")</f>
        <v/>
      </c>
      <c r="X106" s="101"/>
      <c r="Y106" s="102" t="str" cm="1">
        <f t="array" ref="Y106">_xlfn.IFS(AND(Y102="",Y107="",Y108="",Y109="",Y110="",Y111="",Y112="",Y113="",Y114="",Y115="",Y116="",Y117="",Y118="",Y119="",Y120="",Y121="",Y122="",Y123="",Y124=""),"",SUM(Y107:Y124)&lt;Y102*AND(Z107="",Z108="",Z109="",Z110="",Z111="",Z112="",Z113="",Z114="",Z115="",Z116="",Z117="",Z118="",Z119="",Z120="",Z121="",Z122="",Z123="",Z124="",Y107&lt;&gt;"",Y108&lt;&gt;"",Y109&lt;&gt;"",Y110&lt;&gt;"",Y111&lt;&gt;"",Y112&lt;&gt;"",Y113&lt;&gt;"",Y114&lt;&gt;"",Y115&lt;&gt;"",Y116&lt;&gt;"",Y117&lt;&gt;"",Y118&lt;&gt;"",Y119&lt;&gt;"",Y120&lt;&gt;"",Y121&lt;&gt;"",Y122&lt;&gt;"",Y123&lt;&gt;"",Y124&lt;&gt;""),"T4-Error",SUM(Y107:Y124)&gt;Y102,"T5-Error",AND(SUM(Y107:Y124)=Y102,Z102="",OR(Y107="",Y108="",Y109="",Y110="",Y111="",Y112="",Y113="",Y114="",Y115="",Y116="",Y117="",Y118="",Y119="",Y120="",Y121="",Y122="",Y123="",Y124="")),"T2-Error",OR(Y107="",Y108="",Y109="",Y110="",Y111="",Y112="",Y113="",Y114="",Y115="",Y116="",Y117="",Y118="",Y119="",Y120="",Y121="",Y122="",Y123="",Y124=""),"",SUM(Y107:Y124)&lt;Y102*OR(Z107="pa",Z108="pa",Z109="pa",Z110="pa",Z111="pa",Z112="pa",Z113="pa",Z114="pa",Z115="pa",Z116="pa",Z117="pa",Z118="pa",Z119="pa",Z120="pa",Z121="pa",Z122="pa",Z123="pa",Z124="pa"),"",AND(SUM(Y107:Y124)=Y102,Z102="pa",Z107&lt;&gt;"pa",Z108&lt;&gt;"pa",Z109&lt;&gt;"pa",Z110&lt;&gt;"pa",Z111&lt;&gt;"pa",Z112&lt;&gt;"pa",Z113&lt;&gt;"pa",Z114&lt;&gt;"pa",Z115&lt;&gt;"pa",Z116&lt;&gt;"pa",Z117&lt;&gt;"pa",Z118&lt;&gt;"pa",Z119&lt;&gt;"pa",Z120&lt;&gt;"pa",Z121&lt;&gt;"pa",Z122&lt;&gt;"pa",Z123&lt;&gt;"pa",Z124&lt;&gt;"pa"),"T3-Error",AND(SUM(Y107:Y124)=Y102,Z102="")*OR(Z107="pa",Z108="pa",Z109="pa",Z110="pa",Z111="pa",Z112="pa",Z113="pa",Z114="pa",Z115="pa",Z116="pa",Z117="pa",Z118="pa",Z119="pa",Z120="pa",Z121="pa",Z122="pa",Z123="pa",Z124="pa"),"T1-Error",SUM(Y107:Y124)=Y102,"")</f>
        <v/>
      </c>
      <c r="Z106" s="101"/>
      <c r="AA106" s="206"/>
      <c r="AB106" s="189"/>
      <c r="AC106" s="196"/>
      <c r="AD106" s="206"/>
      <c r="AF106" s="193"/>
      <c r="AH106" s="193"/>
      <c r="AI106" s="237"/>
      <c r="AJ106" s="237"/>
      <c r="AK106" s="237"/>
      <c r="AL106" s="409"/>
      <c r="AM106" s="237"/>
      <c r="AN106" s="409"/>
    </row>
    <row r="107" spans="1:40" customFormat="1" ht="15" x14ac:dyDescent="0.2">
      <c r="A107" s="248" t="s">
        <v>217</v>
      </c>
      <c r="B107" s="248"/>
      <c r="C107" s="34" t="s">
        <v>53</v>
      </c>
      <c r="D107" s="24" t="s">
        <v>51</v>
      </c>
      <c r="E107" s="10">
        <v>4</v>
      </c>
      <c r="F107" s="13"/>
      <c r="G107" s="10">
        <v>8</v>
      </c>
      <c r="H107" s="13"/>
      <c r="I107" s="10">
        <v>5</v>
      </c>
      <c r="J107" s="13"/>
      <c r="K107" s="10">
        <v>4</v>
      </c>
      <c r="L107" s="13"/>
      <c r="M107" s="10">
        <v>6</v>
      </c>
      <c r="N107" s="13"/>
      <c r="O107" s="10">
        <v>4</v>
      </c>
      <c r="P107" s="13"/>
      <c r="Q107" s="10">
        <v>0</v>
      </c>
      <c r="R107" s="13"/>
      <c r="S107" s="10">
        <v>0</v>
      </c>
      <c r="T107" s="13"/>
      <c r="U107" s="10">
        <v>0</v>
      </c>
      <c r="V107" s="13"/>
      <c r="W107" s="10">
        <v>0</v>
      </c>
      <c r="X107" s="13"/>
      <c r="Y107" s="10"/>
      <c r="Z107" s="13"/>
      <c r="AA107" s="205"/>
      <c r="AB107" s="200"/>
      <c r="AC107" s="257"/>
      <c r="AD107" s="205"/>
      <c r="AF107" s="258"/>
      <c r="AH107" s="258"/>
      <c r="AI107" s="259"/>
      <c r="AJ107" s="259"/>
      <c r="AK107" s="259"/>
      <c r="AL107" s="413"/>
      <c r="AM107" s="259"/>
      <c r="AN107" s="413"/>
    </row>
    <row r="108" spans="1:40" customFormat="1" ht="15" x14ac:dyDescent="0.2">
      <c r="A108" s="244" t="s">
        <v>218</v>
      </c>
      <c r="B108" s="244"/>
      <c r="C108" s="35" t="s">
        <v>54</v>
      </c>
      <c r="D108" s="24" t="s">
        <v>51</v>
      </c>
      <c r="E108" s="10">
        <v>1</v>
      </c>
      <c r="F108" s="13"/>
      <c r="G108" s="10">
        <v>0</v>
      </c>
      <c r="H108" s="13"/>
      <c r="I108" s="10">
        <v>0</v>
      </c>
      <c r="J108" s="13"/>
      <c r="K108" s="10">
        <v>1</v>
      </c>
      <c r="L108" s="13"/>
      <c r="M108" s="10">
        <v>1</v>
      </c>
      <c r="N108" s="13"/>
      <c r="O108" s="10">
        <v>0</v>
      </c>
      <c r="P108" s="13"/>
      <c r="Q108" s="10">
        <v>0</v>
      </c>
      <c r="R108" s="13"/>
      <c r="S108" s="10">
        <v>0</v>
      </c>
      <c r="T108" s="13"/>
      <c r="U108" s="10">
        <v>0</v>
      </c>
      <c r="V108" s="13"/>
      <c r="W108" s="10">
        <v>1</v>
      </c>
      <c r="X108" s="13"/>
      <c r="Y108" s="10"/>
      <c r="Z108" s="13"/>
      <c r="AA108" s="205"/>
      <c r="AB108" s="200"/>
      <c r="AC108" s="257"/>
      <c r="AD108" s="205"/>
      <c r="AF108" s="258"/>
      <c r="AH108" s="258"/>
      <c r="AI108" s="259"/>
      <c r="AJ108" s="259"/>
      <c r="AK108" s="259"/>
      <c r="AL108" s="413"/>
      <c r="AM108" s="259"/>
      <c r="AN108" s="413"/>
    </row>
    <row r="109" spans="1:40" customFormat="1" ht="15" x14ac:dyDescent="0.2">
      <c r="A109" s="244" t="s">
        <v>219</v>
      </c>
      <c r="B109" s="244"/>
      <c r="C109" s="35" t="s">
        <v>55</v>
      </c>
      <c r="D109" s="24" t="s">
        <v>51</v>
      </c>
      <c r="E109" s="10">
        <v>0</v>
      </c>
      <c r="F109" s="13"/>
      <c r="G109" s="10">
        <v>0</v>
      </c>
      <c r="H109" s="13"/>
      <c r="I109" s="10">
        <v>0</v>
      </c>
      <c r="J109" s="13"/>
      <c r="K109" s="10">
        <v>0</v>
      </c>
      <c r="L109" s="13"/>
      <c r="M109" s="10">
        <v>0</v>
      </c>
      <c r="N109" s="13"/>
      <c r="O109" s="10">
        <v>0</v>
      </c>
      <c r="P109" s="13"/>
      <c r="Q109" s="10">
        <v>0</v>
      </c>
      <c r="R109" s="13"/>
      <c r="S109" s="10">
        <v>0</v>
      </c>
      <c r="T109" s="13"/>
      <c r="U109" s="10">
        <v>0</v>
      </c>
      <c r="V109" s="13"/>
      <c r="W109" s="10">
        <v>2</v>
      </c>
      <c r="X109" s="13"/>
      <c r="Y109" s="10"/>
      <c r="Z109" s="13"/>
      <c r="AA109" s="205"/>
      <c r="AB109" s="200"/>
      <c r="AC109" s="257"/>
      <c r="AD109" s="205"/>
      <c r="AF109" s="258"/>
      <c r="AH109" s="258"/>
      <c r="AI109" s="259"/>
      <c r="AJ109" s="259"/>
      <c r="AK109" s="259"/>
      <c r="AL109" s="413"/>
      <c r="AM109" s="259"/>
      <c r="AN109" s="413"/>
    </row>
    <row r="110" spans="1:40" customFormat="1" ht="15" x14ac:dyDescent="0.2">
      <c r="A110" s="244" t="s">
        <v>220</v>
      </c>
      <c r="B110" s="244"/>
      <c r="C110" s="35" t="s">
        <v>56</v>
      </c>
      <c r="D110" s="24" t="s">
        <v>51</v>
      </c>
      <c r="E110" s="10">
        <v>0</v>
      </c>
      <c r="F110" s="13"/>
      <c r="G110" s="10">
        <v>0</v>
      </c>
      <c r="H110" s="13"/>
      <c r="I110" s="10">
        <v>0</v>
      </c>
      <c r="J110" s="13"/>
      <c r="K110" s="10">
        <v>0</v>
      </c>
      <c r="L110" s="13"/>
      <c r="M110" s="10">
        <v>1</v>
      </c>
      <c r="N110" s="13"/>
      <c r="O110" s="10">
        <v>0</v>
      </c>
      <c r="P110" s="13"/>
      <c r="Q110" s="10">
        <v>0</v>
      </c>
      <c r="R110" s="13"/>
      <c r="S110" s="10">
        <v>0</v>
      </c>
      <c r="T110" s="13"/>
      <c r="U110" s="10">
        <v>0</v>
      </c>
      <c r="V110" s="13"/>
      <c r="W110" s="10">
        <v>1</v>
      </c>
      <c r="X110" s="13"/>
      <c r="Y110" s="10"/>
      <c r="Z110" s="13"/>
      <c r="AA110" s="205"/>
      <c r="AB110" s="200"/>
      <c r="AC110" s="257"/>
      <c r="AD110" s="205"/>
      <c r="AF110" s="258"/>
      <c r="AH110" s="258"/>
      <c r="AI110" s="259"/>
      <c r="AJ110" s="259"/>
      <c r="AK110" s="259"/>
      <c r="AL110" s="413"/>
      <c r="AM110" s="259"/>
      <c r="AN110" s="413"/>
    </row>
    <row r="111" spans="1:40" customFormat="1" ht="15" x14ac:dyDescent="0.2">
      <c r="A111" s="244" t="s">
        <v>221</v>
      </c>
      <c r="B111" s="244"/>
      <c r="C111" s="35" t="s">
        <v>57</v>
      </c>
      <c r="D111" s="24" t="s">
        <v>51</v>
      </c>
      <c r="E111" s="10">
        <v>0</v>
      </c>
      <c r="F111" s="13"/>
      <c r="G111" s="10">
        <v>0</v>
      </c>
      <c r="H111" s="13"/>
      <c r="I111" s="10">
        <v>0</v>
      </c>
      <c r="J111" s="13"/>
      <c r="K111" s="10">
        <v>0</v>
      </c>
      <c r="L111" s="13"/>
      <c r="M111" s="10">
        <v>0</v>
      </c>
      <c r="N111" s="13"/>
      <c r="O111" s="10">
        <v>0</v>
      </c>
      <c r="P111" s="13"/>
      <c r="Q111" s="10">
        <v>0</v>
      </c>
      <c r="R111" s="13"/>
      <c r="S111" s="10">
        <v>0</v>
      </c>
      <c r="T111" s="13"/>
      <c r="U111" s="10">
        <v>0</v>
      </c>
      <c r="V111" s="13"/>
      <c r="W111" s="10">
        <v>0</v>
      </c>
      <c r="X111" s="13"/>
      <c r="Y111" s="10"/>
      <c r="Z111" s="13"/>
      <c r="AA111" s="205"/>
      <c r="AB111" s="200"/>
      <c r="AC111" s="257"/>
      <c r="AD111" s="205"/>
      <c r="AF111" s="258"/>
      <c r="AH111" s="258"/>
      <c r="AI111" s="259"/>
      <c r="AJ111" s="259"/>
      <c r="AK111" s="259"/>
      <c r="AL111" s="413"/>
      <c r="AM111" s="259"/>
      <c r="AN111" s="413"/>
    </row>
    <row r="112" spans="1:40" customFormat="1" ht="15" x14ac:dyDescent="0.2">
      <c r="A112" s="244" t="s">
        <v>222</v>
      </c>
      <c r="B112" s="244"/>
      <c r="C112" s="35" t="s">
        <v>58</v>
      </c>
      <c r="D112" s="24" t="s">
        <v>51</v>
      </c>
      <c r="E112" s="10">
        <v>2</v>
      </c>
      <c r="F112" s="13"/>
      <c r="G112" s="10">
        <v>0</v>
      </c>
      <c r="H112" s="13"/>
      <c r="I112" s="10">
        <v>0</v>
      </c>
      <c r="J112" s="13"/>
      <c r="K112" s="10">
        <v>0</v>
      </c>
      <c r="L112" s="13"/>
      <c r="M112" s="10">
        <v>1</v>
      </c>
      <c r="N112" s="13"/>
      <c r="O112" s="10">
        <v>0</v>
      </c>
      <c r="P112" s="13"/>
      <c r="Q112" s="10">
        <v>0</v>
      </c>
      <c r="R112" s="13"/>
      <c r="S112" s="10">
        <v>0</v>
      </c>
      <c r="T112" s="13"/>
      <c r="U112" s="10">
        <v>0</v>
      </c>
      <c r="V112" s="13"/>
      <c r="W112" s="10">
        <v>0</v>
      </c>
      <c r="X112" s="13"/>
      <c r="Y112" s="10"/>
      <c r="Z112" s="13"/>
      <c r="AA112" s="205"/>
      <c r="AB112" s="200"/>
      <c r="AC112" s="257"/>
      <c r="AD112" s="205"/>
      <c r="AF112" s="258"/>
      <c r="AH112" s="258"/>
      <c r="AI112" s="259"/>
      <c r="AJ112" s="259"/>
      <c r="AK112" s="259"/>
      <c r="AL112" s="413"/>
      <c r="AM112" s="259"/>
      <c r="AN112" s="413"/>
    </row>
    <row r="113" spans="1:40" customFormat="1" ht="15" x14ac:dyDescent="0.2">
      <c r="A113" s="244" t="s">
        <v>223</v>
      </c>
      <c r="B113" s="244"/>
      <c r="C113" s="35" t="s">
        <v>59</v>
      </c>
      <c r="D113" s="24" t="s">
        <v>51</v>
      </c>
      <c r="E113" s="10">
        <v>0</v>
      </c>
      <c r="F113" s="13"/>
      <c r="G113" s="10">
        <v>3</v>
      </c>
      <c r="H113" s="13"/>
      <c r="I113" s="10">
        <v>0</v>
      </c>
      <c r="J113" s="13"/>
      <c r="K113" s="10">
        <v>0</v>
      </c>
      <c r="L113" s="13"/>
      <c r="M113" s="10">
        <v>1</v>
      </c>
      <c r="N113" s="13"/>
      <c r="O113" s="10">
        <v>0</v>
      </c>
      <c r="P113" s="13"/>
      <c r="Q113" s="10">
        <v>0</v>
      </c>
      <c r="R113" s="13"/>
      <c r="S113" s="10">
        <v>0</v>
      </c>
      <c r="T113" s="13"/>
      <c r="U113" s="10">
        <v>0</v>
      </c>
      <c r="V113" s="13"/>
      <c r="W113" s="10">
        <v>0</v>
      </c>
      <c r="X113" s="13"/>
      <c r="Y113" s="10"/>
      <c r="Z113" s="13"/>
      <c r="AA113" s="205"/>
      <c r="AB113" s="200"/>
      <c r="AC113" s="257"/>
      <c r="AD113" s="205"/>
      <c r="AF113" s="258"/>
      <c r="AH113" s="258"/>
      <c r="AI113" s="259"/>
      <c r="AJ113" s="259"/>
      <c r="AK113" s="259"/>
      <c r="AL113" s="413"/>
      <c r="AM113" s="259"/>
      <c r="AN113" s="413"/>
    </row>
    <row r="114" spans="1:40" customFormat="1" ht="15" x14ac:dyDescent="0.2">
      <c r="A114" s="244" t="s">
        <v>224</v>
      </c>
      <c r="B114" s="244"/>
      <c r="C114" s="35" t="s">
        <v>60</v>
      </c>
      <c r="D114" s="24" t="s">
        <v>51</v>
      </c>
      <c r="E114" s="10">
        <v>1</v>
      </c>
      <c r="F114" s="13"/>
      <c r="G114" s="10">
        <v>1</v>
      </c>
      <c r="H114" s="13"/>
      <c r="I114" s="10">
        <v>1</v>
      </c>
      <c r="J114" s="13"/>
      <c r="K114" s="10">
        <v>0</v>
      </c>
      <c r="L114" s="13"/>
      <c r="M114" s="10">
        <v>1</v>
      </c>
      <c r="N114" s="13"/>
      <c r="O114" s="10">
        <v>0</v>
      </c>
      <c r="P114" s="13"/>
      <c r="Q114" s="10">
        <v>0</v>
      </c>
      <c r="R114" s="13"/>
      <c r="S114" s="10">
        <v>0</v>
      </c>
      <c r="T114" s="13"/>
      <c r="U114" s="10">
        <v>0</v>
      </c>
      <c r="V114" s="13"/>
      <c r="W114" s="10">
        <v>0</v>
      </c>
      <c r="X114" s="13"/>
      <c r="Y114" s="10"/>
      <c r="Z114" s="13"/>
      <c r="AA114" s="205"/>
      <c r="AB114" s="200"/>
      <c r="AC114" s="257"/>
      <c r="AD114" s="205"/>
      <c r="AF114" s="258"/>
      <c r="AH114" s="258"/>
      <c r="AI114" s="259"/>
      <c r="AJ114" s="259"/>
      <c r="AK114" s="259"/>
      <c r="AL114" s="413"/>
      <c r="AM114" s="259"/>
      <c r="AN114" s="413"/>
    </row>
    <row r="115" spans="1:40" customFormat="1" ht="15" x14ac:dyDescent="0.2">
      <c r="A115" s="244" t="s">
        <v>225</v>
      </c>
      <c r="B115" s="244"/>
      <c r="C115" s="35" t="s">
        <v>61</v>
      </c>
      <c r="D115" s="24" t="s">
        <v>51</v>
      </c>
      <c r="E115" s="10">
        <v>2</v>
      </c>
      <c r="F115" s="13"/>
      <c r="G115" s="10">
        <v>2</v>
      </c>
      <c r="H115" s="13"/>
      <c r="I115" s="10">
        <v>0</v>
      </c>
      <c r="J115" s="13"/>
      <c r="K115" s="10">
        <v>1</v>
      </c>
      <c r="L115" s="13"/>
      <c r="M115" s="10">
        <v>1</v>
      </c>
      <c r="N115" s="13"/>
      <c r="O115" s="10">
        <v>1</v>
      </c>
      <c r="P115" s="13"/>
      <c r="Q115" s="10">
        <v>0</v>
      </c>
      <c r="R115" s="13"/>
      <c r="S115" s="10">
        <v>0</v>
      </c>
      <c r="T115" s="13"/>
      <c r="U115" s="10">
        <v>0</v>
      </c>
      <c r="V115" s="13"/>
      <c r="W115" s="10">
        <v>0</v>
      </c>
      <c r="X115" s="13"/>
      <c r="Y115" s="10"/>
      <c r="Z115" s="13"/>
      <c r="AA115" s="205"/>
      <c r="AB115" s="200"/>
      <c r="AC115" s="257"/>
      <c r="AD115" s="205"/>
      <c r="AF115" s="258"/>
      <c r="AH115" s="258"/>
      <c r="AI115" s="259"/>
      <c r="AJ115" s="259"/>
      <c r="AK115" s="259"/>
      <c r="AL115" s="413"/>
      <c r="AM115" s="259"/>
      <c r="AN115" s="413"/>
    </row>
    <row r="116" spans="1:40" customFormat="1" ht="15" x14ac:dyDescent="0.2">
      <c r="A116" s="244" t="s">
        <v>226</v>
      </c>
      <c r="B116" s="244"/>
      <c r="C116" s="35" t="s">
        <v>62</v>
      </c>
      <c r="D116" s="24" t="s">
        <v>51</v>
      </c>
      <c r="E116" s="10">
        <v>1</v>
      </c>
      <c r="F116" s="13"/>
      <c r="G116" s="10">
        <v>5</v>
      </c>
      <c r="H116" s="13"/>
      <c r="I116" s="10">
        <v>1</v>
      </c>
      <c r="J116" s="13"/>
      <c r="K116" s="10">
        <v>0</v>
      </c>
      <c r="L116" s="13"/>
      <c r="M116" s="10">
        <v>1</v>
      </c>
      <c r="N116" s="13"/>
      <c r="O116" s="10">
        <v>0</v>
      </c>
      <c r="P116" s="13"/>
      <c r="Q116" s="10">
        <v>1</v>
      </c>
      <c r="R116" s="13"/>
      <c r="S116" s="10">
        <v>0</v>
      </c>
      <c r="T116" s="13"/>
      <c r="U116" s="10">
        <v>0</v>
      </c>
      <c r="V116" s="13"/>
      <c r="W116" s="10">
        <v>0</v>
      </c>
      <c r="X116" s="13"/>
      <c r="Y116" s="10"/>
      <c r="Z116" s="13"/>
      <c r="AA116" s="205"/>
      <c r="AB116" s="200"/>
      <c r="AC116" s="257"/>
      <c r="AD116" s="205"/>
      <c r="AF116" s="258"/>
      <c r="AH116" s="258"/>
      <c r="AI116" s="259"/>
      <c r="AJ116" s="259"/>
      <c r="AK116" s="259"/>
      <c r="AL116" s="413"/>
      <c r="AM116" s="259"/>
      <c r="AN116" s="413"/>
    </row>
    <row r="117" spans="1:40" customFormat="1" ht="15" x14ac:dyDescent="0.2">
      <c r="A117" s="244" t="s">
        <v>227</v>
      </c>
      <c r="B117" s="244"/>
      <c r="C117" s="35" t="s">
        <v>63</v>
      </c>
      <c r="D117" s="24" t="s">
        <v>51</v>
      </c>
      <c r="E117" s="10">
        <v>0</v>
      </c>
      <c r="F117" s="13"/>
      <c r="G117" s="10">
        <v>1</v>
      </c>
      <c r="H117" s="13"/>
      <c r="I117" s="10">
        <v>2</v>
      </c>
      <c r="J117" s="13"/>
      <c r="K117" s="10">
        <v>1</v>
      </c>
      <c r="L117" s="13"/>
      <c r="M117" s="10">
        <v>0</v>
      </c>
      <c r="N117" s="13"/>
      <c r="O117" s="10">
        <v>0</v>
      </c>
      <c r="P117" s="13"/>
      <c r="Q117" s="10">
        <v>0</v>
      </c>
      <c r="R117" s="13"/>
      <c r="S117" s="10">
        <v>0</v>
      </c>
      <c r="T117" s="13"/>
      <c r="U117" s="10">
        <v>0</v>
      </c>
      <c r="V117" s="13"/>
      <c r="W117" s="10">
        <v>0</v>
      </c>
      <c r="X117" s="13"/>
      <c r="Y117" s="10"/>
      <c r="Z117" s="13"/>
      <c r="AA117" s="205"/>
      <c r="AB117" s="200"/>
      <c r="AC117" s="257"/>
      <c r="AD117" s="205"/>
      <c r="AF117" s="258"/>
      <c r="AH117" s="258"/>
      <c r="AI117" s="259"/>
      <c r="AJ117" s="259"/>
      <c r="AK117" s="259"/>
      <c r="AL117" s="413"/>
      <c r="AM117" s="259"/>
      <c r="AN117" s="413"/>
    </row>
    <row r="118" spans="1:40" customFormat="1" ht="15" x14ac:dyDescent="0.2">
      <c r="A118" s="244" t="s">
        <v>228</v>
      </c>
      <c r="B118" s="244"/>
      <c r="C118" s="35" t="s">
        <v>64</v>
      </c>
      <c r="D118" s="24" t="s">
        <v>51</v>
      </c>
      <c r="E118" s="10">
        <v>1</v>
      </c>
      <c r="F118" s="13"/>
      <c r="G118" s="10">
        <v>0</v>
      </c>
      <c r="H118" s="13"/>
      <c r="I118" s="10">
        <v>1</v>
      </c>
      <c r="J118" s="13"/>
      <c r="K118" s="10">
        <v>1</v>
      </c>
      <c r="L118" s="13"/>
      <c r="M118" s="10">
        <v>0</v>
      </c>
      <c r="N118" s="13"/>
      <c r="O118" s="10">
        <v>1</v>
      </c>
      <c r="P118" s="13"/>
      <c r="Q118" s="10">
        <v>0</v>
      </c>
      <c r="R118" s="13"/>
      <c r="S118" s="10">
        <v>0</v>
      </c>
      <c r="T118" s="13"/>
      <c r="U118" s="10">
        <v>1</v>
      </c>
      <c r="V118" s="13"/>
      <c r="W118" s="10">
        <v>0</v>
      </c>
      <c r="X118" s="13"/>
      <c r="Y118" s="10"/>
      <c r="Z118" s="13"/>
      <c r="AA118" s="205"/>
      <c r="AB118" s="200"/>
      <c r="AC118" s="257"/>
      <c r="AD118" s="205"/>
      <c r="AF118" s="258"/>
      <c r="AH118" s="258"/>
      <c r="AI118" s="259"/>
      <c r="AJ118" s="259"/>
      <c r="AK118" s="259"/>
      <c r="AL118" s="413"/>
      <c r="AM118" s="259"/>
      <c r="AN118" s="413"/>
    </row>
    <row r="119" spans="1:40" customFormat="1" ht="15" x14ac:dyDescent="0.2">
      <c r="A119" s="244" t="s">
        <v>229</v>
      </c>
      <c r="B119" s="244"/>
      <c r="C119" s="35" t="s">
        <v>65</v>
      </c>
      <c r="D119" s="24" t="s">
        <v>51</v>
      </c>
      <c r="E119" s="10">
        <v>0</v>
      </c>
      <c r="F119" s="13"/>
      <c r="G119" s="10">
        <v>1</v>
      </c>
      <c r="H119" s="13"/>
      <c r="I119" s="10">
        <v>0</v>
      </c>
      <c r="J119" s="13"/>
      <c r="K119" s="10">
        <v>1</v>
      </c>
      <c r="L119" s="13"/>
      <c r="M119" s="10">
        <v>2</v>
      </c>
      <c r="N119" s="13"/>
      <c r="O119" s="10">
        <v>0</v>
      </c>
      <c r="P119" s="13"/>
      <c r="Q119" s="10">
        <v>2</v>
      </c>
      <c r="R119" s="13"/>
      <c r="S119" s="10">
        <v>0</v>
      </c>
      <c r="T119" s="13"/>
      <c r="U119" s="10">
        <v>1</v>
      </c>
      <c r="V119" s="13"/>
      <c r="W119" s="10">
        <v>0</v>
      </c>
      <c r="X119" s="13"/>
      <c r="Y119" s="10"/>
      <c r="Z119" s="13"/>
      <c r="AA119" s="205"/>
      <c r="AB119" s="200"/>
      <c r="AC119" s="257"/>
      <c r="AD119" s="205"/>
      <c r="AF119" s="258"/>
      <c r="AH119" s="258"/>
      <c r="AI119" s="259"/>
      <c r="AJ119" s="259"/>
      <c r="AK119" s="259"/>
      <c r="AL119" s="413"/>
      <c r="AM119" s="259"/>
      <c r="AN119" s="413"/>
    </row>
    <row r="120" spans="1:40" customFormat="1" ht="15" x14ac:dyDescent="0.2">
      <c r="A120" s="244" t="s">
        <v>230</v>
      </c>
      <c r="B120" s="244"/>
      <c r="C120" s="35" t="s">
        <v>66</v>
      </c>
      <c r="D120" s="24" t="s">
        <v>51</v>
      </c>
      <c r="E120" s="10">
        <v>1</v>
      </c>
      <c r="F120" s="13"/>
      <c r="G120" s="10">
        <v>0</v>
      </c>
      <c r="H120" s="13"/>
      <c r="I120" s="10">
        <v>1</v>
      </c>
      <c r="J120" s="13"/>
      <c r="K120" s="10">
        <v>0</v>
      </c>
      <c r="L120" s="13"/>
      <c r="M120" s="10">
        <v>1</v>
      </c>
      <c r="N120" s="13"/>
      <c r="O120" s="10">
        <v>2</v>
      </c>
      <c r="P120" s="13"/>
      <c r="Q120" s="10">
        <v>0</v>
      </c>
      <c r="R120" s="13"/>
      <c r="S120" s="10">
        <v>0</v>
      </c>
      <c r="T120" s="13"/>
      <c r="U120" s="10">
        <v>0</v>
      </c>
      <c r="V120" s="13"/>
      <c r="W120" s="10">
        <v>0</v>
      </c>
      <c r="X120" s="13"/>
      <c r="Y120" s="10"/>
      <c r="Z120" s="13"/>
      <c r="AA120" s="205"/>
      <c r="AB120" s="200"/>
      <c r="AC120" s="257"/>
      <c r="AD120" s="205"/>
      <c r="AF120" s="258"/>
      <c r="AH120" s="258"/>
      <c r="AI120" s="259"/>
      <c r="AJ120" s="259"/>
      <c r="AK120" s="259"/>
      <c r="AL120" s="413"/>
      <c r="AM120" s="259"/>
      <c r="AN120" s="413"/>
    </row>
    <row r="121" spans="1:40" customFormat="1" ht="15" x14ac:dyDescent="0.2">
      <c r="A121" s="244" t="s">
        <v>231</v>
      </c>
      <c r="B121" s="244"/>
      <c r="C121" s="35" t="s">
        <v>67</v>
      </c>
      <c r="D121" s="24" t="s">
        <v>51</v>
      </c>
      <c r="E121" s="10">
        <v>2</v>
      </c>
      <c r="F121" s="13"/>
      <c r="G121" s="10">
        <v>1</v>
      </c>
      <c r="H121" s="13"/>
      <c r="I121" s="10">
        <v>0</v>
      </c>
      <c r="J121" s="13"/>
      <c r="K121" s="10">
        <v>2</v>
      </c>
      <c r="L121" s="13"/>
      <c r="M121" s="10">
        <v>0</v>
      </c>
      <c r="N121" s="13"/>
      <c r="O121" s="10">
        <v>1</v>
      </c>
      <c r="P121" s="13"/>
      <c r="Q121" s="10">
        <v>0</v>
      </c>
      <c r="R121" s="13"/>
      <c r="S121" s="10">
        <v>0</v>
      </c>
      <c r="T121" s="13"/>
      <c r="U121" s="10">
        <v>0</v>
      </c>
      <c r="V121" s="13"/>
      <c r="W121" s="10">
        <v>0</v>
      </c>
      <c r="X121" s="13"/>
      <c r="Y121" s="10"/>
      <c r="Z121" s="13"/>
      <c r="AA121" s="205"/>
      <c r="AB121" s="200"/>
      <c r="AC121" s="257"/>
      <c r="AD121" s="205"/>
      <c r="AF121" s="258"/>
      <c r="AH121" s="258"/>
      <c r="AI121" s="259"/>
      <c r="AJ121" s="259"/>
      <c r="AK121" s="259"/>
      <c r="AL121" s="413"/>
      <c r="AM121" s="259"/>
      <c r="AN121" s="413"/>
    </row>
    <row r="122" spans="1:40" customFormat="1" ht="15" x14ac:dyDescent="0.2">
      <c r="A122" s="244" t="s">
        <v>232</v>
      </c>
      <c r="B122" s="244"/>
      <c r="C122" s="35" t="s">
        <v>68</v>
      </c>
      <c r="D122" s="24" t="s">
        <v>51</v>
      </c>
      <c r="E122" s="10">
        <v>1</v>
      </c>
      <c r="F122" s="13"/>
      <c r="G122" s="10">
        <v>3</v>
      </c>
      <c r="H122" s="13"/>
      <c r="I122" s="10">
        <v>1</v>
      </c>
      <c r="J122" s="13"/>
      <c r="K122" s="10">
        <v>0</v>
      </c>
      <c r="L122" s="13"/>
      <c r="M122" s="10">
        <v>1</v>
      </c>
      <c r="N122" s="13"/>
      <c r="O122" s="10">
        <v>0</v>
      </c>
      <c r="P122" s="13"/>
      <c r="Q122" s="10">
        <v>0</v>
      </c>
      <c r="R122" s="13"/>
      <c r="S122" s="10">
        <v>1</v>
      </c>
      <c r="T122" s="13"/>
      <c r="U122" s="10">
        <v>0</v>
      </c>
      <c r="V122" s="13"/>
      <c r="W122" s="10">
        <v>0</v>
      </c>
      <c r="X122" s="13"/>
      <c r="Y122" s="10"/>
      <c r="Z122" s="13"/>
      <c r="AA122" s="205"/>
      <c r="AB122" s="200"/>
      <c r="AC122" s="257"/>
      <c r="AD122" s="205"/>
      <c r="AF122" s="258"/>
      <c r="AH122" s="258"/>
      <c r="AI122" s="259"/>
      <c r="AJ122" s="259"/>
      <c r="AK122" s="259"/>
      <c r="AL122" s="413"/>
      <c r="AM122" s="259"/>
      <c r="AN122" s="413"/>
    </row>
    <row r="123" spans="1:40" customFormat="1" ht="15" x14ac:dyDescent="0.2">
      <c r="A123" s="244" t="s">
        <v>233</v>
      </c>
      <c r="B123" s="244"/>
      <c r="C123" s="35" t="s">
        <v>69</v>
      </c>
      <c r="D123" s="24" t="s">
        <v>51</v>
      </c>
      <c r="E123" s="10">
        <v>2</v>
      </c>
      <c r="F123" s="13"/>
      <c r="G123" s="10">
        <v>1</v>
      </c>
      <c r="H123" s="13"/>
      <c r="I123" s="10">
        <v>4</v>
      </c>
      <c r="J123" s="13"/>
      <c r="K123" s="10">
        <v>1</v>
      </c>
      <c r="L123" s="13"/>
      <c r="M123" s="10">
        <v>0</v>
      </c>
      <c r="N123" s="13"/>
      <c r="O123" s="10">
        <v>0</v>
      </c>
      <c r="P123" s="13"/>
      <c r="Q123" s="10">
        <v>0</v>
      </c>
      <c r="R123" s="13"/>
      <c r="S123" s="10">
        <v>2</v>
      </c>
      <c r="T123" s="13"/>
      <c r="U123" s="10">
        <v>0</v>
      </c>
      <c r="V123" s="13"/>
      <c r="W123" s="10">
        <v>0</v>
      </c>
      <c r="X123" s="13"/>
      <c r="Y123" s="10"/>
      <c r="Z123" s="13"/>
      <c r="AA123" s="205"/>
      <c r="AB123" s="200"/>
      <c r="AC123" s="257"/>
      <c r="AD123" s="205"/>
      <c r="AF123" s="258"/>
      <c r="AH123" s="258"/>
      <c r="AI123" s="259"/>
      <c r="AJ123" s="259"/>
      <c r="AK123" s="259"/>
      <c r="AL123" s="413"/>
      <c r="AM123" s="259"/>
      <c r="AN123" s="413"/>
    </row>
    <row r="124" spans="1:40" customFormat="1" ht="15" x14ac:dyDescent="0.2">
      <c r="A124" s="244" t="s">
        <v>234</v>
      </c>
      <c r="B124" s="244"/>
      <c r="C124" s="35" t="s">
        <v>70</v>
      </c>
      <c r="D124" s="24" t="s">
        <v>51</v>
      </c>
      <c r="E124" s="10">
        <v>0</v>
      </c>
      <c r="F124" s="13"/>
      <c r="G124" s="10">
        <v>2</v>
      </c>
      <c r="H124" s="13"/>
      <c r="I124" s="10">
        <v>1</v>
      </c>
      <c r="J124" s="13"/>
      <c r="K124" s="10">
        <v>3</v>
      </c>
      <c r="L124" s="13"/>
      <c r="M124" s="10">
        <v>0</v>
      </c>
      <c r="N124" s="13"/>
      <c r="O124" s="10">
        <v>0</v>
      </c>
      <c r="P124" s="13"/>
      <c r="Q124" s="10">
        <v>2</v>
      </c>
      <c r="R124" s="13"/>
      <c r="S124" s="10">
        <v>0</v>
      </c>
      <c r="T124" s="13"/>
      <c r="U124" s="10">
        <v>0</v>
      </c>
      <c r="V124" s="13"/>
      <c r="W124" s="10">
        <v>0</v>
      </c>
      <c r="X124" s="13"/>
      <c r="Y124" s="10"/>
      <c r="Z124" s="13"/>
      <c r="AA124" s="205"/>
      <c r="AB124" s="200"/>
      <c r="AC124" s="257"/>
      <c r="AD124" s="205"/>
      <c r="AF124" s="258"/>
      <c r="AH124" s="258"/>
      <c r="AI124" s="259"/>
      <c r="AJ124" s="259"/>
      <c r="AK124" s="259"/>
      <c r="AL124" s="413"/>
      <c r="AM124" s="259"/>
      <c r="AN124" s="413"/>
    </row>
    <row r="125" spans="1:40" s="23" customFormat="1" ht="15.75" x14ac:dyDescent="0.2">
      <c r="A125" s="255"/>
      <c r="B125" s="262"/>
      <c r="C125" s="105"/>
      <c r="D125" s="106"/>
      <c r="E125" s="102" t="str" cm="1">
        <f t="array" ref="E125">_xlfn.IFS(OR(E23="",E127=""),"",AND(E23=0,E127=0),"",E127=E23,"T8-Alert",E127&lt;&gt;E23,"")</f>
        <v/>
      </c>
      <c r="F125" s="101"/>
      <c r="G125" s="102" t="str" cm="1">
        <f t="array" ref="G125">_xlfn.IFS(OR(G23="",G127=""),"",AND(G23=0,G127=0),"",G127=G23,"T8-Alert",G127&lt;&gt;G23,"")</f>
        <v/>
      </c>
      <c r="H125" s="101"/>
      <c r="I125" s="102" t="str" cm="1">
        <f t="array" ref="I125">_xlfn.IFS(OR(I23="",I127=""),"",AND(I23=0,I127=0),"",I127=I23,"T8-Alert",I127&lt;&gt;I23,"")</f>
        <v/>
      </c>
      <c r="J125" s="101"/>
      <c r="K125" s="102" t="str" cm="1">
        <f t="array" ref="K125">_xlfn.IFS(OR(K23="",K127=""),"",AND(K23=0,K127=0),"",K127=K23,"T8-Alert",K127&lt;&gt;K23,"")</f>
        <v/>
      </c>
      <c r="L125" s="101"/>
      <c r="M125" s="102" t="str" cm="1">
        <f t="array" ref="M125">_xlfn.IFS(OR(M23="",M127=""),"",AND(M23=0,M127=0),"",M127=M23,"T8-Alert",M127&lt;&gt;M23,"")</f>
        <v/>
      </c>
      <c r="N125" s="101"/>
      <c r="O125" s="102" t="str" cm="1">
        <f t="array" ref="O125">_xlfn.IFS(OR(O23="",O127=""),"",AND(O23=0,O127=0),"",O127=O23,"T8-Alert",O127&lt;&gt;O23,"")</f>
        <v/>
      </c>
      <c r="P125" s="101"/>
      <c r="Q125" s="102" t="str" cm="1">
        <f t="array" ref="Q125">_xlfn.IFS(OR(Q23="",Q127=""),"",AND(Q23=0,Q127=0),"",Q127=Q23,"T8-Alert",Q127&lt;&gt;Q23,"")</f>
        <v/>
      </c>
      <c r="R125" s="101"/>
      <c r="S125" s="102" t="str" cm="1">
        <f t="array" ref="S125">_xlfn.IFS(OR(S23="",S127=""),"",AND(S23=0,S127=0),"",S127=S23,"T8-Alert",S127&lt;&gt;S23,"")</f>
        <v/>
      </c>
      <c r="T125" s="101"/>
      <c r="U125" s="102" t="str" cm="1">
        <f t="array" ref="U125">_xlfn.IFS(OR(U23="",U127=""),"",AND(U23=0,U127=0),"",U127=U23,"T8-Alert",U127&lt;&gt;U23,"")</f>
        <v/>
      </c>
      <c r="V125" s="101"/>
      <c r="W125" s="102" t="str" cm="1">
        <f t="array" ref="W125">_xlfn.IFS(OR(W23="",W127=""),"",AND(W23=0,W127=0),"",W127=W23,"T8-Alert",W127&lt;&gt;W23,"")</f>
        <v/>
      </c>
      <c r="X125" s="101"/>
      <c r="Y125" s="102" t="str" cm="1">
        <f t="array" ref="Y125">_xlfn.IFS(OR(Y23="",Y127=""),"",AND(Y23=0,Y127=0),"",Y127=Y23,"T8-Alert",Y127&lt;&gt;Y23,"")</f>
        <v/>
      </c>
      <c r="Z125" s="101"/>
      <c r="AA125" s="201"/>
      <c r="AB125" s="202"/>
      <c r="AC125" s="202"/>
      <c r="AD125" s="201"/>
      <c r="AF125" s="193"/>
      <c r="AH125" s="193"/>
      <c r="AI125" s="236"/>
      <c r="AJ125" s="236"/>
      <c r="AK125" s="236"/>
      <c r="AL125" s="408"/>
      <c r="AM125" s="236"/>
      <c r="AN125" s="408"/>
    </row>
    <row r="126" spans="1:40" s="23" customFormat="1" ht="15.75" x14ac:dyDescent="0.2">
      <c r="A126" s="255"/>
      <c r="B126" s="262"/>
      <c r="C126" s="105"/>
      <c r="D126" s="106"/>
      <c r="E126" s="102" t="str" cm="1">
        <f t="array" ref="E126">_xlfn.IFS(OR(E77="",E127=""),"",AND(E77=0,E127=0),"",E77=E127,"T9-Alert",E127&lt;&gt;E77,"")</f>
        <v/>
      </c>
      <c r="F126" s="101"/>
      <c r="G126" s="102" t="str" cm="1">
        <f t="array" ref="G126">_xlfn.IFS(OR(G77="",G127=""),"",AND(G77=0,G127=0),"",G77=G127,"T9-Alert",G127&lt;&gt;G77,"")</f>
        <v/>
      </c>
      <c r="H126" s="101"/>
      <c r="I126" s="102" t="str" cm="1">
        <f t="array" ref="I126">_xlfn.IFS(OR(I77="",I127=""),"",AND(I77=0,I127=0),"",I77=I127,"T9-Alert",I127&lt;&gt;I77,"")</f>
        <v/>
      </c>
      <c r="J126" s="101"/>
      <c r="K126" s="102" t="str" cm="1">
        <f t="array" ref="K126">_xlfn.IFS(OR(K77="",K127=""),"",AND(K77=0,K127=0),"",K77=K127,"T9-Alert",K127&lt;&gt;K77,"")</f>
        <v/>
      </c>
      <c r="L126" s="101"/>
      <c r="M126" s="102" t="str" cm="1">
        <f t="array" ref="M126">_xlfn.IFS(OR(M77="",M127=""),"",AND(M77=0,M127=0),"",M77=M127,"T9-Alert",M127&lt;&gt;M77,"")</f>
        <v/>
      </c>
      <c r="N126" s="101"/>
      <c r="O126" s="102" t="str" cm="1">
        <f t="array" ref="O126">_xlfn.IFS(OR(O77="",O127=""),"",AND(O77=0,O127=0),"",O77=O127,"T9-Alert",O127&lt;&gt;O77,"")</f>
        <v/>
      </c>
      <c r="P126" s="101"/>
      <c r="Q126" s="102" t="str" cm="1">
        <f t="array" ref="Q126">_xlfn.IFS(OR(Q77="",Q127=""),"",AND(Q77=0,Q127=0),"",Q77=Q127,"T9-Alert",Q127&lt;&gt;Q77,"")</f>
        <v/>
      </c>
      <c r="R126" s="101"/>
      <c r="S126" s="102" t="str" cm="1">
        <f t="array" ref="S126">_xlfn.IFS(OR(S77="",S127=""),"",AND(S77=0,S127=0),"",S77=S127,"T9-Alert",S127&lt;&gt;S77,"")</f>
        <v/>
      </c>
      <c r="T126" s="101"/>
      <c r="U126" s="102" t="str" cm="1">
        <f t="array" ref="U126">_xlfn.IFS(OR(U77="",U127=""),"",AND(U77=0,U127=0),"",U77=U127,"T9-Alert",U127&lt;&gt;U77,"")</f>
        <v/>
      </c>
      <c r="V126" s="101"/>
      <c r="W126" s="102" t="str" cm="1">
        <f t="array" ref="W126">_xlfn.IFS(OR(W77="",W127=""),"",AND(W77=0,W127=0),"",W77=W127,"T9-Alert",W127&lt;&gt;W77,"")</f>
        <v/>
      </c>
      <c r="X126" s="101"/>
      <c r="Y126" s="102" t="str" cm="1">
        <f t="array" ref="Y126">_xlfn.IFS(OR(Y77="",Y127=""),"",AND(Y77=0,Y127=0),"",Y77=Y127,"T9-Alert",Y127&lt;&gt;Y77,"")</f>
        <v/>
      </c>
      <c r="Z126" s="101"/>
      <c r="AA126" s="201"/>
      <c r="AB126" s="202"/>
      <c r="AC126" s="202"/>
      <c r="AD126" s="201"/>
      <c r="AF126" s="192"/>
      <c r="AH126" s="192"/>
      <c r="AI126" s="236"/>
      <c r="AJ126" s="236"/>
      <c r="AK126" s="236"/>
      <c r="AL126" s="408"/>
      <c r="AM126" s="236"/>
      <c r="AN126" s="408"/>
    </row>
    <row r="127" spans="1:40" ht="31.5" x14ac:dyDescent="0.2">
      <c r="A127" s="265" t="s">
        <v>259</v>
      </c>
      <c r="B127" s="266"/>
      <c r="C127" s="104" t="s">
        <v>91</v>
      </c>
      <c r="D127" s="111" t="s">
        <v>51</v>
      </c>
      <c r="E127" s="10">
        <v>77</v>
      </c>
      <c r="F127" s="13"/>
      <c r="G127" s="10">
        <v>96</v>
      </c>
      <c r="H127" s="13"/>
      <c r="I127" s="10">
        <v>73</v>
      </c>
      <c r="J127" s="13"/>
      <c r="K127" s="10">
        <v>94</v>
      </c>
      <c r="L127" s="13"/>
      <c r="M127" s="10">
        <v>78</v>
      </c>
      <c r="N127" s="13"/>
      <c r="O127" s="10">
        <v>30</v>
      </c>
      <c r="P127" s="13"/>
      <c r="Q127" s="10">
        <v>32</v>
      </c>
      <c r="R127" s="13"/>
      <c r="S127" s="10">
        <v>29</v>
      </c>
      <c r="T127" s="13"/>
      <c r="U127" s="10">
        <v>26</v>
      </c>
      <c r="V127" s="13"/>
      <c r="W127" s="10">
        <v>25</v>
      </c>
      <c r="X127" s="13"/>
      <c r="Y127" s="10"/>
      <c r="Z127" s="13"/>
      <c r="AA127" s="205" t="s">
        <v>260</v>
      </c>
      <c r="AB127" s="196"/>
      <c r="AC127" s="196"/>
      <c r="AD127" s="205" t="s">
        <v>261</v>
      </c>
      <c r="AF127" s="219" t="s">
        <v>262</v>
      </c>
      <c r="AH127" s="219" t="s">
        <v>263</v>
      </c>
      <c r="AI127" s="237"/>
      <c r="AJ127" s="237"/>
      <c r="AK127" s="237"/>
      <c r="AL127" s="409"/>
      <c r="AM127" s="237"/>
      <c r="AN127" s="409"/>
    </row>
    <row r="128" spans="1:40" s="23" customFormat="1" ht="15.75" x14ac:dyDescent="0.25">
      <c r="A128" s="255"/>
      <c r="B128" s="262"/>
      <c r="C128" s="105" t="s">
        <v>208</v>
      </c>
      <c r="D128" s="33"/>
      <c r="E128" s="102" t="str" cm="1">
        <f t="array" ref="E128">_xlfn.IFS(AND(E127="",E129="",E130=""),"",SUM(E129:E130)&lt;E127*AND(F129="",F130="",E129&lt;&gt;"",E130&lt;&gt;""),"T4-Error",SUM(E129:E130)&gt;E127,"T5-Error",AND(SUM(E129:E130)=E127,F127="",OR(E129="",E130="")),"T2-Error",OR(E129="",E130=""),"",SUM(E129:E130)&lt;E127*OR(F129="pa",F130="pa"),"",AND(SUM(E129:E130)=E127,F127="pa",F129&lt;&gt;"pa",F130&lt;&gt;"pa"),"T3-Error",AND(SUM(E129:E130)=E127,F127="")*OR(F129="pa",F130="pa"),"T1-Error",SUM(E129:E130)=E127,"")</f>
        <v/>
      </c>
      <c r="F128" s="101"/>
      <c r="G128" s="102" t="str" cm="1">
        <f t="array" ref="G128">_xlfn.IFS(AND(G127="",G129="",G130=""),"",SUM(G129:G130)&lt;G127*AND(H129="",H130="",G129&lt;&gt;"",G130&lt;&gt;""),"T4-Error",SUM(G129:G130)&gt;G127,"T5-Error",AND(SUM(G129:G130)=G127,H127="",OR(G129="",G130="")),"T2-Error",OR(G129="",G130=""),"",SUM(G129:G130)&lt;G127*OR(H129="pa",H130="pa"),"",AND(SUM(G129:G130)=G127,H127="pa",H129&lt;&gt;"pa",H130&lt;&gt;"pa"),"T3-Error",AND(SUM(G129:G130)=G127,H127="")*OR(H129="pa",H130="pa"),"T1-Error",SUM(G129:G130)=G127,"")</f>
        <v/>
      </c>
      <c r="H128" s="101"/>
      <c r="I128" s="102" t="str" cm="1">
        <f t="array" ref="I128">_xlfn.IFS(AND(I127="",I129="",I130=""),"",SUM(I129:I130)&lt;I127*AND(J129="",J130="",I129&lt;&gt;"",I130&lt;&gt;""),"T4-Error",SUM(I129:I130)&gt;I127,"T5-Error",AND(SUM(I129:I130)=I127,J127="",OR(I129="",I130="")),"T2-Error",OR(I129="",I130=""),"",SUM(I129:I130)&lt;I127*OR(J129="pa",J130="pa"),"",AND(SUM(I129:I130)=I127,J127="pa",J129&lt;&gt;"pa",J130&lt;&gt;"pa"),"T3-Error",AND(SUM(I129:I130)=I127,J127="")*OR(J129="pa",J130="pa"),"T1-Error",SUM(I129:I130)=I127,"")</f>
        <v/>
      </c>
      <c r="J128" s="101"/>
      <c r="K128" s="102" t="str" cm="1">
        <f t="array" ref="K128">_xlfn.IFS(AND(K127="",K129="",K130=""),"",SUM(K129:K130)&lt;K127*AND(L129="",L130="",K129&lt;&gt;"",K130&lt;&gt;""),"T4-Error",SUM(K129:K130)&gt;K127,"T5-Error",AND(SUM(K129:K130)=K127,L127="",OR(K129="",K130="")),"T2-Error",OR(K129="",K130=""),"",SUM(K129:K130)&lt;K127*OR(L129="pa",L130="pa"),"",AND(SUM(K129:K130)=K127,L127="pa",L129&lt;&gt;"pa",L130&lt;&gt;"pa"),"T3-Error",AND(SUM(K129:K130)=K127,L127="")*OR(L129="pa",L130="pa"),"T1-Error",SUM(K129:K130)=K127,"")</f>
        <v/>
      </c>
      <c r="L128" s="101"/>
      <c r="M128" s="102" t="str" cm="1">
        <f t="array" ref="M128">_xlfn.IFS(AND(M127="",M129="",M130=""),"",SUM(M129:M130)&lt;M127*AND(N129="",N130="",M129&lt;&gt;"",M130&lt;&gt;""),"T4-Error",SUM(M129:M130)&gt;M127,"T5-Error",AND(SUM(M129:M130)=M127,N127="",OR(M129="",M130="")),"T2-Error",OR(M129="",M130=""),"",SUM(M129:M130)&lt;M127*OR(N129="pa",N130="pa"),"",AND(SUM(M129:M130)=M127,N127="pa",N129&lt;&gt;"pa",N130&lt;&gt;"pa"),"T3-Error",AND(SUM(M129:M130)=M127,N127="")*OR(N129="pa",N130="pa"),"T1-Error",SUM(M129:M130)=M127,"")</f>
        <v/>
      </c>
      <c r="N128" s="101"/>
      <c r="O128" s="102" t="str" cm="1">
        <f t="array" ref="O128">_xlfn.IFS(AND(O127="",O129="",O130=""),"",SUM(O129:O130)&lt;O127*AND(P129="",P130="",O129&lt;&gt;"",O130&lt;&gt;""),"T4-Error",SUM(O129:O130)&gt;O127,"T5-Error",AND(SUM(O129:O130)=O127,P127="",OR(O129="",O130="")),"T2-Error",OR(O129="",O130=""),"",SUM(O129:O130)&lt;O127*OR(P129="pa",P130="pa"),"",AND(SUM(O129:O130)=O127,P127="pa",P129&lt;&gt;"pa",P130&lt;&gt;"pa"),"T3-Error",AND(SUM(O129:O130)=O127,P127="")*OR(P129="pa",P130="pa"),"T1-Error",SUM(O129:O130)=O127,"")</f>
        <v/>
      </c>
      <c r="P128" s="101"/>
      <c r="Q128" s="102" t="str" cm="1">
        <f t="array" ref="Q128">_xlfn.IFS(AND(Q127="",Q129="",Q130=""),"",SUM(Q129:Q130)&lt;Q127*AND(R129="",R130="",Q129&lt;&gt;"",Q130&lt;&gt;""),"T4-Error",SUM(Q129:Q130)&gt;Q127,"T5-Error",AND(SUM(Q129:Q130)=Q127,R127="",OR(Q129="",Q130="")),"T2-Error",OR(Q129="",Q130=""),"",SUM(Q129:Q130)&lt;Q127*OR(R129="pa",R130="pa"),"",AND(SUM(Q129:Q130)=Q127,R127="pa",R129&lt;&gt;"pa",R130&lt;&gt;"pa"),"T3-Error",AND(SUM(Q129:Q130)=Q127,R127="")*OR(R129="pa",R130="pa"),"T1-Error",SUM(Q129:Q130)=Q127,"")</f>
        <v/>
      </c>
      <c r="R128" s="101"/>
      <c r="S128" s="102" t="str" cm="1">
        <f t="array" ref="S128">_xlfn.IFS(AND(S127="",S129="",S130=""),"",SUM(S129:S130)&lt;S127*AND(T129="",T130="",S129&lt;&gt;"",S130&lt;&gt;""),"T4-Error",SUM(S129:S130)&gt;S127,"T5-Error",AND(SUM(S129:S130)=S127,T127="",OR(S129="",S130="")),"T2-Error",OR(S129="",S130=""),"",SUM(S129:S130)&lt;S127*OR(T129="pa",T130="pa"),"",AND(SUM(S129:S130)=S127,T127="pa",T129&lt;&gt;"pa",T130&lt;&gt;"pa"),"T3-Error",AND(SUM(S129:S130)=S127,T127="")*OR(T129="pa",T130="pa"),"T1-Error",SUM(S129:S130)=S127,"")</f>
        <v/>
      </c>
      <c r="T128" s="101"/>
      <c r="U128" s="102" t="str" cm="1">
        <f t="array" ref="U128">_xlfn.IFS(AND(U127="",U129="",U130=""),"",SUM(U129:U130)&lt;U127*AND(V129="",V130="",U129&lt;&gt;"",U130&lt;&gt;""),"T4-Error",SUM(U129:U130)&gt;U127,"T5-Error",AND(SUM(U129:U130)=U127,V127="",OR(U129="",U130="")),"T2-Error",OR(U129="",U130=""),"",SUM(U129:U130)&lt;U127*OR(V129="pa",V130="pa"),"",AND(SUM(U129:U130)=U127,V127="pa",V129&lt;&gt;"pa",V130&lt;&gt;"pa"),"T3-Error",AND(SUM(U129:U130)=U127,V127="")*OR(V129="pa",V130="pa"),"T1-Error",SUM(U129:U130)=U127,"")</f>
        <v/>
      </c>
      <c r="V128" s="101"/>
      <c r="W128" s="102" t="str" cm="1">
        <f t="array" ref="W128">_xlfn.IFS(AND(W127="",W129="",W130=""),"",SUM(W129:W130)&lt;W127*AND(X129="",X130="",W129&lt;&gt;"",W130&lt;&gt;""),"T4-Error",SUM(W129:W130)&gt;W127,"T5-Error",AND(SUM(W129:W130)=W127,X127="",OR(W129="",W130="")),"T2-Error",OR(W129="",W130=""),"",SUM(W129:W130)&lt;W127*OR(X129="pa",X130="pa"),"",AND(SUM(W129:W130)=W127,X127="pa",X129&lt;&gt;"pa",X130&lt;&gt;"pa"),"T3-Error",AND(SUM(W129:W130)=W127,X127="")*OR(X129="pa",X130="pa"),"T1-Error",SUM(W129:W130)=W127,"")</f>
        <v/>
      </c>
      <c r="X128" s="101"/>
      <c r="Y128" s="102" t="str" cm="1">
        <f t="array" ref="Y128">_xlfn.IFS(AND(Y127="",Y129="",Y130=""),"",SUM(Y129:Y130)&lt;Y127*AND(Z129="",Z130="",Y129&lt;&gt;"",Y130&lt;&gt;""),"T4-Error",SUM(Y129:Y130)&gt;Y127,"T5-Error",AND(SUM(Y129:Y130)=Y127,Z127="",OR(Y129="",Y130="")),"T2-Error",OR(Y129="",Y130=""),"",SUM(Y129:Y130)&lt;Y127*OR(Z129="pa",Z130="pa"),"",AND(SUM(Y129:Y130)=Y127,Z127="pa",Z129&lt;&gt;"pa",Z130&lt;&gt;"pa"),"T3-Error",AND(SUM(Y129:Y130)=Y127,Z127="")*OR(Z129="pa",Z130="pa"),"T1-Error",SUM(Y129:Y130)=Y127,"")</f>
        <v/>
      </c>
      <c r="Z128" s="101"/>
      <c r="AA128" s="206"/>
      <c r="AB128" s="189"/>
      <c r="AC128" s="189"/>
      <c r="AD128" s="206"/>
      <c r="AF128" s="192"/>
      <c r="AH128" s="192"/>
      <c r="AI128" s="236"/>
      <c r="AJ128" s="236"/>
      <c r="AK128" s="236"/>
      <c r="AL128" s="408"/>
      <c r="AM128" s="236"/>
      <c r="AN128" s="408"/>
    </row>
    <row r="129" spans="1:40" ht="30" x14ac:dyDescent="0.2">
      <c r="A129" s="249" t="s">
        <v>238</v>
      </c>
      <c r="B129" s="270"/>
      <c r="C129" s="110" t="s">
        <v>210</v>
      </c>
      <c r="D129" s="24" t="s">
        <v>51</v>
      </c>
      <c r="E129" s="10">
        <v>39</v>
      </c>
      <c r="F129" s="13"/>
      <c r="G129" s="10">
        <v>52</v>
      </c>
      <c r="H129" s="13"/>
      <c r="I129" s="10">
        <v>42</v>
      </c>
      <c r="J129" s="13"/>
      <c r="K129" s="10">
        <v>43</v>
      </c>
      <c r="L129" s="13"/>
      <c r="M129" s="10">
        <v>40</v>
      </c>
      <c r="N129" s="13"/>
      <c r="O129" s="10">
        <v>12</v>
      </c>
      <c r="P129" s="13"/>
      <c r="Q129" s="10">
        <v>22</v>
      </c>
      <c r="R129" s="13"/>
      <c r="S129" s="10">
        <v>20</v>
      </c>
      <c r="T129" s="13"/>
      <c r="U129" s="10">
        <v>15</v>
      </c>
      <c r="V129" s="13"/>
      <c r="W129" s="10">
        <v>14</v>
      </c>
      <c r="X129" s="13"/>
      <c r="Y129" s="10"/>
      <c r="Z129" s="13"/>
      <c r="AA129" s="205"/>
      <c r="AB129" s="196"/>
      <c r="AC129" s="196"/>
      <c r="AD129" s="205" t="s">
        <v>261</v>
      </c>
      <c r="AF129" s="193"/>
      <c r="AH129" s="193"/>
      <c r="AI129" s="237"/>
      <c r="AJ129" s="237"/>
      <c r="AK129" s="237"/>
      <c r="AL129" s="409"/>
      <c r="AM129" s="237"/>
      <c r="AN129" s="409"/>
    </row>
    <row r="130" spans="1:40" ht="30" x14ac:dyDescent="0.2">
      <c r="A130" s="249" t="s">
        <v>239</v>
      </c>
      <c r="B130" s="270"/>
      <c r="C130" s="110" t="s">
        <v>213</v>
      </c>
      <c r="D130" s="24" t="s">
        <v>51</v>
      </c>
      <c r="E130" s="10">
        <v>38</v>
      </c>
      <c r="F130" s="13"/>
      <c r="G130" s="10">
        <v>44</v>
      </c>
      <c r="H130" s="13"/>
      <c r="I130" s="10">
        <v>31</v>
      </c>
      <c r="J130" s="13"/>
      <c r="K130" s="10">
        <v>51</v>
      </c>
      <c r="L130" s="13"/>
      <c r="M130" s="10">
        <v>38</v>
      </c>
      <c r="N130" s="13"/>
      <c r="O130" s="10">
        <v>18</v>
      </c>
      <c r="P130" s="13"/>
      <c r="Q130" s="10">
        <v>10</v>
      </c>
      <c r="R130" s="13"/>
      <c r="S130" s="10">
        <v>9</v>
      </c>
      <c r="T130" s="13"/>
      <c r="U130" s="10">
        <v>11</v>
      </c>
      <c r="V130" s="13"/>
      <c r="W130" s="10">
        <v>11</v>
      </c>
      <c r="X130" s="13"/>
      <c r="Y130" s="10"/>
      <c r="Z130" s="13"/>
      <c r="AA130" s="205"/>
      <c r="AB130" s="196"/>
      <c r="AC130" s="196"/>
      <c r="AD130" s="205" t="s">
        <v>261</v>
      </c>
      <c r="AF130" s="193"/>
      <c r="AH130" s="193"/>
      <c r="AI130" s="237"/>
      <c r="AJ130" s="237"/>
      <c r="AK130" s="237"/>
      <c r="AL130" s="409"/>
      <c r="AM130" s="237"/>
      <c r="AN130" s="409"/>
    </row>
    <row r="131" spans="1:40" ht="15.75" x14ac:dyDescent="0.25">
      <c r="A131" s="267"/>
      <c r="B131" s="268"/>
      <c r="C131" s="105" t="s">
        <v>264</v>
      </c>
      <c r="D131" s="33"/>
      <c r="E131" s="102" t="str" cm="1">
        <f t="array" ref="E131">_xlfn.IFS(AND(E127="",E132="",E133="",E134="",E135="",E136="",E137="",E138="",E139="",E140="",E141="",E142="",E143="",E144="",E145="",E146="",E147="",E148="",E149=""),"",SUM(E132:E149)&lt;E127*AND(F132="",F133="",F134="",F135="",F136="",F137="",F138="",F139="",F140="",F141="",F142="",F143="",F144="",F145="",F146="",F147="",F148="",F149="",E132&lt;&gt;"",E133&lt;&gt;"",E134&lt;&gt;"",E135&lt;&gt;"",E136&lt;&gt;"",E137&lt;&gt;"",E138&lt;&gt;"",E139&lt;&gt;"",E140&lt;&gt;"",E141&lt;&gt;"",E142&lt;&gt;"",E143&lt;&gt;"",E144&lt;&gt;"",E145&lt;&gt;"",E146&lt;&gt;"",E147&lt;&gt;"",E148&lt;&gt;"",E149&lt;&gt;""),"T4-Error",SUM(E132:E149)&gt;E127,"T5-Error",AND(SUM(E132:E149)=E127,F127="",OR(E132="",E133="",E134="",E135="",E136="",E137="",E138="",E139="",E140="",E141="",E142="",E143="",E144="",E145="",E146="",E147="",E148="",E149="")),"T2-Error",OR(E132="",E133="",E134="",E135="",E136="",E137="",E138="",E139="",E140="",E141="",E142="",E143="",E144="",E145="",E146="",E147="",E148="",E149=""),"",SUM(E132:E149)&lt;E127*OR(F132="pa",F133="pa",F134="pa",F135="pa",F136="pa",F137="pa",F138="pa",F139="pa",F140="pa",F141="pa",F142="pa",F143="pa",F144="pa",F145="pa",F146="pa",F147="pa",F148="pa",F149="pa"),"",AND(SUM(E132:E149)=E127,F127="pa",F132&lt;&gt;"pa",F133&lt;&gt;"pa",F134&lt;&gt;"pa",F135&lt;&gt;"pa",F136&lt;&gt;"pa",F137&lt;&gt;"pa",F138&lt;&gt;"pa",F139&lt;&gt;"pa",F140&lt;&gt;"pa",F141&lt;&gt;"pa",F142&lt;&gt;"pa",F143&lt;&gt;"pa",F144&lt;&gt;"pa",F145&lt;&gt;"pa",F146&lt;&gt;"pa",F147&lt;&gt;"pa",F148&lt;&gt;"pa",F149&lt;&gt;"pa"),"T3-Error",AND(SUM(E132:E149)=E127,F127="")*OR(F132="pa",F133="pa",F134="pa",F135="pa",F136="pa",F137="pa",F138="pa",F139="pa",F140="pa",F141="pa",F142="pa",F143="pa",F144="pa",F145="pa",F146="pa",F147="pa",F148="pa",F149="pa"),"T1-Error",SUM(E132:E149)=E127,"")</f>
        <v/>
      </c>
      <c r="F131" s="101"/>
      <c r="G131" s="102" t="str" cm="1">
        <f t="array" ref="G131">_xlfn.IFS(AND(G127="",G132="",G133="",G134="",G135="",G136="",G137="",G138="",G139="",G140="",G141="",G142="",G143="",G144="",G145="",G146="",G147="",G148="",G149=""),"",SUM(G132:G149)&lt;G127*AND(H132="",H133="",H134="",H135="",H136="",H137="",H138="",H139="",H140="",H141="",H142="",H143="",H144="",H145="",H146="",H147="",H148="",H149="",G132&lt;&gt;"",G133&lt;&gt;"",G134&lt;&gt;"",G135&lt;&gt;"",G136&lt;&gt;"",G137&lt;&gt;"",G138&lt;&gt;"",G139&lt;&gt;"",G140&lt;&gt;"",G141&lt;&gt;"",G142&lt;&gt;"",G143&lt;&gt;"",G144&lt;&gt;"",G145&lt;&gt;"",G146&lt;&gt;"",G147&lt;&gt;"",G148&lt;&gt;"",G149&lt;&gt;""),"T4-Error",SUM(G132:G149)&gt;G127,"T5-Error",AND(SUM(G132:G149)=G127,H127="",OR(G132="",G133="",G134="",G135="",G136="",G137="",G138="",G139="",G140="",G141="",G142="",G143="",G144="",G145="",G146="",G147="",G148="",G149="")),"T2-Error",OR(G132="",G133="",G134="",G135="",G136="",G137="",G138="",G139="",G140="",G141="",G142="",G143="",G144="",G145="",G146="",G147="",G148="",G149=""),"",SUM(G132:G149)&lt;G127*OR(H132="pa",H133="pa",H134="pa",H135="pa",H136="pa",H137="pa",H138="pa",H139="pa",H140="pa",H141="pa",H142="pa",H143="pa",H144="pa",H145="pa",H146="pa",H147="pa",H148="pa",H149="pa"),"",AND(SUM(G132:G149)=G127,H127="pa",H132&lt;&gt;"pa",H133&lt;&gt;"pa",H134&lt;&gt;"pa",H135&lt;&gt;"pa",H136&lt;&gt;"pa",H137&lt;&gt;"pa",H138&lt;&gt;"pa",H139&lt;&gt;"pa",H140&lt;&gt;"pa",H141&lt;&gt;"pa",H142&lt;&gt;"pa",H143&lt;&gt;"pa",H144&lt;&gt;"pa",H145&lt;&gt;"pa",H146&lt;&gt;"pa",H147&lt;&gt;"pa",H148&lt;&gt;"pa",H149&lt;&gt;"pa"),"T3-Error",AND(SUM(G132:G149)=G127,H127="")*OR(H132="pa",H133="pa",H134="pa",H135="pa",H136="pa",H137="pa",H138="pa",H139="pa",H140="pa",H141="pa",H142="pa",H143="pa",H144="pa",H145="pa",H146="pa",H147="pa",H148="pa",H149="pa"),"T1-Error",SUM(G132:G149)=G127,"")</f>
        <v/>
      </c>
      <c r="H131" s="101"/>
      <c r="I131" s="102" t="str" cm="1">
        <f t="array" ref="I131">_xlfn.IFS(AND(I127="",I132="",I133="",I134="",I135="",I136="",I137="",I138="",I139="",I140="",I141="",I142="",I143="",I144="",I145="",I146="",I147="",I148="",I149=""),"",SUM(I132:I149)&lt;I127*AND(J132="",J133="",J134="",J135="",J136="",J137="",J138="",J139="",J140="",J141="",J142="",J143="",J144="",J145="",J146="",J147="",J148="",J149="",I132&lt;&gt;"",I133&lt;&gt;"",I134&lt;&gt;"",I135&lt;&gt;"",I136&lt;&gt;"",I137&lt;&gt;"",I138&lt;&gt;"",I139&lt;&gt;"",I140&lt;&gt;"",I141&lt;&gt;"",I142&lt;&gt;"",I143&lt;&gt;"",I144&lt;&gt;"",I145&lt;&gt;"",I146&lt;&gt;"",I147&lt;&gt;"",I148&lt;&gt;"",I149&lt;&gt;""),"T4-Error",SUM(I132:I149)&gt;I127,"T5-Error",AND(SUM(I132:I149)=I127,J127="",OR(I132="",I133="",I134="",I135="",I136="",I137="",I138="",I139="",I140="",I141="",I142="",I143="",I144="",I145="",I146="",I147="",I148="",I149="")),"T2-Error",OR(I132="",I133="",I134="",I135="",I136="",I137="",I138="",I139="",I140="",I141="",I142="",I143="",I144="",I145="",I146="",I147="",I148="",I149=""),"",SUM(I132:I149)&lt;I127*OR(J132="pa",J133="pa",J134="pa",J135="pa",J136="pa",J137="pa",J138="pa",J139="pa",J140="pa",J141="pa",J142="pa",J143="pa",J144="pa",J145="pa",J146="pa",J147="pa",J148="pa",J149="pa"),"",AND(SUM(I132:I149)=I127,J127="pa",J132&lt;&gt;"pa",J133&lt;&gt;"pa",J134&lt;&gt;"pa",J135&lt;&gt;"pa",J136&lt;&gt;"pa",J137&lt;&gt;"pa",J138&lt;&gt;"pa",J139&lt;&gt;"pa",J140&lt;&gt;"pa",J141&lt;&gt;"pa",J142&lt;&gt;"pa",J143&lt;&gt;"pa",J144&lt;&gt;"pa",J145&lt;&gt;"pa",J146&lt;&gt;"pa",J147&lt;&gt;"pa",J148&lt;&gt;"pa",J149&lt;&gt;"pa"),"T3-Error",AND(SUM(I132:I149)=I127,J127="")*OR(J132="pa",J133="pa",J134="pa",J135="pa",J136="pa",J137="pa",J138="pa",J139="pa",J140="pa",J141="pa",J142="pa",J143="pa",J144="pa",J145="pa",J146="pa",J147="pa",J148="pa",J149="pa"),"T1-Error",SUM(I132:I149)=I127,"")</f>
        <v/>
      </c>
      <c r="J131" s="101"/>
      <c r="K131" s="102" t="str" cm="1">
        <f t="array" ref="K131">_xlfn.IFS(AND(K127="",K132="",K133="",K134="",K135="",K136="",K137="",K138="",K139="",K140="",K141="",K142="",K143="",K144="",K145="",K146="",K147="",K148="",K149=""),"",SUM(K132:K149)&lt;K127*AND(L132="",L133="",L134="",L135="",L136="",L137="",L138="",L139="",L140="",L141="",L142="",L143="",L144="",L145="",L146="",L147="",L148="",L149="",K132&lt;&gt;"",K133&lt;&gt;"",K134&lt;&gt;"",K135&lt;&gt;"",K136&lt;&gt;"",K137&lt;&gt;"",K138&lt;&gt;"",K139&lt;&gt;"",K140&lt;&gt;"",K141&lt;&gt;"",K142&lt;&gt;"",K143&lt;&gt;"",K144&lt;&gt;"",K145&lt;&gt;"",K146&lt;&gt;"",K147&lt;&gt;"",K148&lt;&gt;"",K149&lt;&gt;""),"T4-Error",SUM(K132:K149)&gt;K127,"T5-Error",AND(SUM(K132:K149)=K127,L127="",OR(K132="",K133="",K134="",K135="",K136="",K137="",K138="",K139="",K140="",K141="",K142="",K143="",K144="",K145="",K146="",K147="",K148="",K149="")),"T2-Error",OR(K132="",K133="",K134="",K135="",K136="",K137="",K138="",K139="",K140="",K141="",K142="",K143="",K144="",K145="",K146="",K147="",K148="",K149=""),"",SUM(K132:K149)&lt;K127*OR(L132="pa",L133="pa",L134="pa",L135="pa",L136="pa",L137="pa",L138="pa",L139="pa",L140="pa",L141="pa",L142="pa",L143="pa",L144="pa",L145="pa",L146="pa",L147="pa",L148="pa",L149="pa"),"",AND(SUM(K132:K149)=K127,L127="pa",L132&lt;&gt;"pa",L133&lt;&gt;"pa",L134&lt;&gt;"pa",L135&lt;&gt;"pa",L136&lt;&gt;"pa",L137&lt;&gt;"pa",L138&lt;&gt;"pa",L139&lt;&gt;"pa",L140&lt;&gt;"pa",L141&lt;&gt;"pa",L142&lt;&gt;"pa",L143&lt;&gt;"pa",L144&lt;&gt;"pa",L145&lt;&gt;"pa",L146&lt;&gt;"pa",L147&lt;&gt;"pa",L148&lt;&gt;"pa",L149&lt;&gt;"pa"),"T3-Error",AND(SUM(K132:K149)=K127,L127="")*OR(L132="pa",L133="pa",L134="pa",L135="pa",L136="pa",L137="pa",L138="pa",L139="pa",L140="pa",L141="pa",L142="pa",L143="pa",L144="pa",L145="pa",L146="pa",L147="pa",L148="pa",L149="pa"),"T1-Error",SUM(K132:K149)=K127,"")</f>
        <v/>
      </c>
      <c r="L131" s="101"/>
      <c r="M131" s="102" t="str" cm="1">
        <f t="array" ref="M131">_xlfn.IFS(AND(M127="",M132="",M133="",M134="",M135="",M136="",M137="",M138="",M139="",M140="",M141="",M142="",M143="",M144="",M145="",M146="",M147="",M148="",M149=""),"",SUM(M132:M149)&lt;M127*AND(N132="",N133="",N134="",N135="",N136="",N137="",N138="",N139="",N140="",N141="",N142="",N143="",N144="",N145="",N146="",N147="",N148="",N149="",M132&lt;&gt;"",M133&lt;&gt;"",M134&lt;&gt;"",M135&lt;&gt;"",M136&lt;&gt;"",M137&lt;&gt;"",M138&lt;&gt;"",M139&lt;&gt;"",M140&lt;&gt;"",M141&lt;&gt;"",M142&lt;&gt;"",M143&lt;&gt;"",M144&lt;&gt;"",M145&lt;&gt;"",M146&lt;&gt;"",M147&lt;&gt;"",M148&lt;&gt;"",M149&lt;&gt;""),"T4-Error",SUM(M132:M149)&gt;M127,"T5-Error",AND(SUM(M132:M149)=M127,N127="",OR(M132="",M133="",M134="",M135="",M136="",M137="",M138="",M139="",M140="",M141="",M142="",M143="",M144="",M145="",M146="",M147="",M148="",M149="")),"T2-Error",OR(M132="",M133="",M134="",M135="",M136="",M137="",M138="",M139="",M140="",M141="",M142="",M143="",M144="",M145="",M146="",M147="",M148="",M149=""),"",SUM(M132:M149)&lt;M127*OR(N132="pa",N133="pa",N134="pa",N135="pa",N136="pa",N137="pa",N138="pa",N139="pa",N140="pa",N141="pa",N142="pa",N143="pa",N144="pa",N145="pa",N146="pa",N147="pa",N148="pa",N149="pa"),"",AND(SUM(M132:M149)=M127,N127="pa",N132&lt;&gt;"pa",N133&lt;&gt;"pa",N134&lt;&gt;"pa",N135&lt;&gt;"pa",N136&lt;&gt;"pa",N137&lt;&gt;"pa",N138&lt;&gt;"pa",N139&lt;&gt;"pa",N140&lt;&gt;"pa",N141&lt;&gt;"pa",N142&lt;&gt;"pa",N143&lt;&gt;"pa",N144&lt;&gt;"pa",N145&lt;&gt;"pa",N146&lt;&gt;"pa",N147&lt;&gt;"pa",N148&lt;&gt;"pa",N149&lt;&gt;"pa"),"T3-Error",AND(SUM(M132:M149)=M127,N127="")*OR(N132="pa",N133="pa",N134="pa",N135="pa",N136="pa",N137="pa",N138="pa",N139="pa",N140="pa",N141="pa",N142="pa",N143="pa",N144="pa",N145="pa",N146="pa",N147="pa",N148="pa",N149="pa"),"T1-Error",SUM(M132:M149)=M127,"")</f>
        <v/>
      </c>
      <c r="N131" s="101"/>
      <c r="O131" s="102" t="str" cm="1">
        <f t="array" ref="O131">_xlfn.IFS(AND(O127="",O132="",O133="",O134="",O135="",O136="",O137="",O138="",O139="",O140="",O141="",O142="",O143="",O144="",O145="",O146="",O147="",O148="",O149=""),"",SUM(O132:O149)&lt;O127*AND(P132="",P133="",P134="",P135="",P136="",P137="",P138="",P139="",P140="",P141="",P142="",P143="",P144="",P145="",P146="",P147="",P148="",P149="",O132&lt;&gt;"",O133&lt;&gt;"",O134&lt;&gt;"",O135&lt;&gt;"",O136&lt;&gt;"",O137&lt;&gt;"",O138&lt;&gt;"",O139&lt;&gt;"",O140&lt;&gt;"",O141&lt;&gt;"",O142&lt;&gt;"",O143&lt;&gt;"",O144&lt;&gt;"",O145&lt;&gt;"",O146&lt;&gt;"",O147&lt;&gt;"",O148&lt;&gt;"",O149&lt;&gt;""),"T4-Error",SUM(O132:O149)&gt;O127,"T5-Error",AND(SUM(O132:O149)=O127,P127="",OR(O132="",O133="",O134="",O135="",O136="",O137="",O138="",O139="",O140="",O141="",O142="",O143="",O144="",O145="",O146="",O147="",O148="",O149="")),"T2-Error",OR(O132="",O133="",O134="",O135="",O136="",O137="",O138="",O139="",O140="",O141="",O142="",O143="",O144="",O145="",O146="",O147="",O148="",O149=""),"",SUM(O132:O149)&lt;O127*OR(P132="pa",P133="pa",P134="pa",P135="pa",P136="pa",P137="pa",P138="pa",P139="pa",P140="pa",P141="pa",P142="pa",P143="pa",P144="pa",P145="pa",P146="pa",P147="pa",P148="pa",P149="pa"),"",AND(SUM(O132:O149)=O127,P127="pa",P132&lt;&gt;"pa",P133&lt;&gt;"pa",P134&lt;&gt;"pa",P135&lt;&gt;"pa",P136&lt;&gt;"pa",P137&lt;&gt;"pa",P138&lt;&gt;"pa",P139&lt;&gt;"pa",P140&lt;&gt;"pa",P141&lt;&gt;"pa",P142&lt;&gt;"pa",P143&lt;&gt;"pa",P144&lt;&gt;"pa",P145&lt;&gt;"pa",P146&lt;&gt;"pa",P147&lt;&gt;"pa",P148&lt;&gt;"pa",P149&lt;&gt;"pa"),"T3-Error",AND(SUM(O132:O149)=O127,P127="")*OR(P132="pa",P133="pa",P134="pa",P135="pa",P136="pa",P137="pa",P138="pa",P139="pa",P140="pa",P141="pa",P142="pa",P143="pa",P144="pa",P145="pa",P146="pa",P147="pa",P148="pa",P149="pa"),"T1-Error",SUM(O132:O149)=O127,"")</f>
        <v/>
      </c>
      <c r="P131" s="101"/>
      <c r="Q131" s="102" t="str" cm="1">
        <f t="array" ref="Q131">_xlfn.IFS(AND(Q127="",Q132="",Q133="",Q134="",Q135="",Q136="",Q137="",Q138="",Q139="",Q140="",Q141="",Q142="",Q143="",Q144="",Q145="",Q146="",Q147="",Q148="",Q149=""),"",SUM(Q132:Q149)&lt;Q127*AND(R132="",R133="",R134="",R135="",R136="",R137="",R138="",R139="",R140="",R141="",R142="",R143="",R144="",R145="",R146="",R147="",R148="",R149="",Q132&lt;&gt;"",Q133&lt;&gt;"",Q134&lt;&gt;"",Q135&lt;&gt;"",Q136&lt;&gt;"",Q137&lt;&gt;"",Q138&lt;&gt;"",Q139&lt;&gt;"",Q140&lt;&gt;"",Q141&lt;&gt;"",Q142&lt;&gt;"",Q143&lt;&gt;"",Q144&lt;&gt;"",Q145&lt;&gt;"",Q146&lt;&gt;"",Q147&lt;&gt;"",Q148&lt;&gt;"",Q149&lt;&gt;""),"T4-Error",SUM(Q132:Q149)&gt;Q127,"T5-Error",AND(SUM(Q132:Q149)=Q127,R127="",OR(Q132="",Q133="",Q134="",Q135="",Q136="",Q137="",Q138="",Q139="",Q140="",Q141="",Q142="",Q143="",Q144="",Q145="",Q146="",Q147="",Q148="",Q149="")),"T2-Error",OR(Q132="",Q133="",Q134="",Q135="",Q136="",Q137="",Q138="",Q139="",Q140="",Q141="",Q142="",Q143="",Q144="",Q145="",Q146="",Q147="",Q148="",Q149=""),"",SUM(Q132:Q149)&lt;Q127*OR(R132="pa",R133="pa",R134="pa",R135="pa",R136="pa",R137="pa",R138="pa",R139="pa",R140="pa",R141="pa",R142="pa",R143="pa",R144="pa",R145="pa",R146="pa",R147="pa",R148="pa",R149="pa"),"",AND(SUM(Q132:Q149)=Q127,R127="pa",R132&lt;&gt;"pa",R133&lt;&gt;"pa",R134&lt;&gt;"pa",R135&lt;&gt;"pa",R136&lt;&gt;"pa",R137&lt;&gt;"pa",R138&lt;&gt;"pa",R139&lt;&gt;"pa",R140&lt;&gt;"pa",R141&lt;&gt;"pa",R142&lt;&gt;"pa",R143&lt;&gt;"pa",R144&lt;&gt;"pa",R145&lt;&gt;"pa",R146&lt;&gt;"pa",R147&lt;&gt;"pa",R148&lt;&gt;"pa",R149&lt;&gt;"pa"),"T3-Error",AND(SUM(Q132:Q149)=Q127,R127="")*OR(R132="pa",R133="pa",R134="pa",R135="pa",R136="pa",R137="pa",R138="pa",R139="pa",R140="pa",R141="pa",R142="pa",R143="pa",R144="pa",R145="pa",R146="pa",R147="pa",R148="pa",R149="pa"),"T1-Error",SUM(Q132:Q149)=Q127,"")</f>
        <v/>
      </c>
      <c r="R131" s="101"/>
      <c r="S131" s="102" t="str" cm="1">
        <f t="array" ref="S131">_xlfn.IFS(AND(S127="",S132="",S133="",S134="",S135="",S136="",S137="",S138="",S139="",S140="",S141="",S142="",S143="",S144="",S145="",S146="",S147="",S148="",S149=""),"",SUM(S132:S149)&lt;S127*AND(T132="",T133="",T134="",T135="",T136="",T137="",T138="",T139="",T140="",T141="",T142="",T143="",T144="",T145="",T146="",T147="",T148="",T149="",S132&lt;&gt;"",S133&lt;&gt;"",S134&lt;&gt;"",S135&lt;&gt;"",S136&lt;&gt;"",S137&lt;&gt;"",S138&lt;&gt;"",S139&lt;&gt;"",S140&lt;&gt;"",S141&lt;&gt;"",S142&lt;&gt;"",S143&lt;&gt;"",S144&lt;&gt;"",S145&lt;&gt;"",S146&lt;&gt;"",S147&lt;&gt;"",S148&lt;&gt;"",S149&lt;&gt;""),"T4-Error",SUM(S132:S149)&gt;S127,"T5-Error",AND(SUM(S132:S149)=S127,T127="",OR(S132="",S133="",S134="",S135="",S136="",S137="",S138="",S139="",S140="",S141="",S142="",S143="",S144="",S145="",S146="",S147="",S148="",S149="")),"T2-Error",OR(S132="",S133="",S134="",S135="",S136="",S137="",S138="",S139="",S140="",S141="",S142="",S143="",S144="",S145="",S146="",S147="",S148="",S149=""),"",SUM(S132:S149)&lt;S127*OR(T132="pa",T133="pa",T134="pa",T135="pa",T136="pa",T137="pa",T138="pa",T139="pa",T140="pa",T141="pa",T142="pa",T143="pa",T144="pa",T145="pa",T146="pa",T147="pa",T148="pa",T149="pa"),"",AND(SUM(S132:S149)=S127,T127="pa",T132&lt;&gt;"pa",T133&lt;&gt;"pa",T134&lt;&gt;"pa",T135&lt;&gt;"pa",T136&lt;&gt;"pa",T137&lt;&gt;"pa",T138&lt;&gt;"pa",T139&lt;&gt;"pa",T140&lt;&gt;"pa",T141&lt;&gt;"pa",T142&lt;&gt;"pa",T143&lt;&gt;"pa",T144&lt;&gt;"pa",T145&lt;&gt;"pa",T146&lt;&gt;"pa",T147&lt;&gt;"pa",T148&lt;&gt;"pa",T149&lt;&gt;"pa"),"T3-Error",AND(SUM(S132:S149)=S127,T127="")*OR(T132="pa",T133="pa",T134="pa",T135="pa",T136="pa",T137="pa",T138="pa",T139="pa",T140="pa",T141="pa",T142="pa",T143="pa",T144="pa",T145="pa",T146="pa",T147="pa",T148="pa",T149="pa"),"T1-Error",SUM(S132:S149)=S127,"")</f>
        <v/>
      </c>
      <c r="T131" s="101"/>
      <c r="U131" s="102" t="str" cm="1">
        <f t="array" ref="U131">_xlfn.IFS(AND(U127="",U132="",U133="",U134="",U135="",U136="",U137="",U138="",U139="",U140="",U141="",U142="",U143="",U144="",U145="",U146="",U147="",U148="",U149=""),"",SUM(U132:U149)&lt;U127*AND(V132="",V133="",V134="",V135="",V136="",V137="",V138="",V139="",V140="",V141="",V142="",V143="",V144="",V145="",V146="",V147="",V148="",V149="",U132&lt;&gt;"",U133&lt;&gt;"",U134&lt;&gt;"",U135&lt;&gt;"",U136&lt;&gt;"",U137&lt;&gt;"",U138&lt;&gt;"",U139&lt;&gt;"",U140&lt;&gt;"",U141&lt;&gt;"",U142&lt;&gt;"",U143&lt;&gt;"",U144&lt;&gt;"",U145&lt;&gt;"",U146&lt;&gt;"",U147&lt;&gt;"",U148&lt;&gt;"",U149&lt;&gt;""),"T4-Error",SUM(U132:U149)&gt;U127,"T5-Error",AND(SUM(U132:U149)=U127,V127="",OR(U132="",U133="",U134="",U135="",U136="",U137="",U138="",U139="",U140="",U141="",U142="",U143="",U144="",U145="",U146="",U147="",U148="",U149="")),"T2-Error",OR(U132="",U133="",U134="",U135="",U136="",U137="",U138="",U139="",U140="",U141="",U142="",U143="",U144="",U145="",U146="",U147="",U148="",U149=""),"",SUM(U132:U149)&lt;U127*OR(V132="pa",V133="pa",V134="pa",V135="pa",V136="pa",V137="pa",V138="pa",V139="pa",V140="pa",V141="pa",V142="pa",V143="pa",V144="pa",V145="pa",V146="pa",V147="pa",V148="pa",V149="pa"),"",AND(SUM(U132:U149)=U127,V127="pa",V132&lt;&gt;"pa",V133&lt;&gt;"pa",V134&lt;&gt;"pa",V135&lt;&gt;"pa",V136&lt;&gt;"pa",V137&lt;&gt;"pa",V138&lt;&gt;"pa",V139&lt;&gt;"pa",V140&lt;&gt;"pa",V141&lt;&gt;"pa",V142&lt;&gt;"pa",V143&lt;&gt;"pa",V144&lt;&gt;"pa",V145&lt;&gt;"pa",V146&lt;&gt;"pa",V147&lt;&gt;"pa",V148&lt;&gt;"pa",V149&lt;&gt;"pa"),"T3-Error",AND(SUM(U132:U149)=U127,V127="")*OR(V132="pa",V133="pa",V134="pa",V135="pa",V136="pa",V137="pa",V138="pa",V139="pa",V140="pa",V141="pa",V142="pa",V143="pa",V144="pa",V145="pa",V146="pa",V147="pa",V148="pa",V149="pa"),"T1-Error",SUM(U132:U149)=U127,"")</f>
        <v/>
      </c>
      <c r="V131" s="101"/>
      <c r="W131" s="102" t="str" cm="1">
        <f t="array" ref="W131">_xlfn.IFS(AND(W127="",W132="",W133="",W134="",W135="",W136="",W137="",W138="",W139="",W140="",W141="",W142="",W143="",W144="",W145="",W146="",W147="",W148="",W149=""),"",SUM(W132:W149)&lt;W127*AND(X132="",X133="",X134="",X135="",X136="",X137="",X138="",X139="",X140="",X141="",X142="",X143="",X144="",X145="",X146="",X147="",X148="",X149="",W132&lt;&gt;"",W133&lt;&gt;"",W134&lt;&gt;"",W135&lt;&gt;"",W136&lt;&gt;"",W137&lt;&gt;"",W138&lt;&gt;"",W139&lt;&gt;"",W140&lt;&gt;"",W141&lt;&gt;"",W142&lt;&gt;"",W143&lt;&gt;"",W144&lt;&gt;"",W145&lt;&gt;"",W146&lt;&gt;"",W147&lt;&gt;"",W148&lt;&gt;"",W149&lt;&gt;""),"T4-Error",SUM(W132:W149)&gt;W127,"T5-Error",AND(SUM(W132:W149)=W127,X127="",OR(W132="",W133="",W134="",W135="",W136="",W137="",W138="",W139="",W140="",W141="",W142="",W143="",W144="",W145="",W146="",W147="",W148="",W149="")),"T2-Error",OR(W132="",W133="",W134="",W135="",W136="",W137="",W138="",W139="",W140="",W141="",W142="",W143="",W144="",W145="",W146="",W147="",W148="",W149=""),"",SUM(W132:W149)&lt;W127*OR(X132="pa",X133="pa",X134="pa",X135="pa",X136="pa",X137="pa",X138="pa",X139="pa",X140="pa",X141="pa",X142="pa",X143="pa",X144="pa",X145="pa",X146="pa",X147="pa",X148="pa",X149="pa"),"",AND(SUM(W132:W149)=W127,X127="pa",X132&lt;&gt;"pa",X133&lt;&gt;"pa",X134&lt;&gt;"pa",X135&lt;&gt;"pa",X136&lt;&gt;"pa",X137&lt;&gt;"pa",X138&lt;&gt;"pa",X139&lt;&gt;"pa",X140&lt;&gt;"pa",X141&lt;&gt;"pa",X142&lt;&gt;"pa",X143&lt;&gt;"pa",X144&lt;&gt;"pa",X145&lt;&gt;"pa",X146&lt;&gt;"pa",X147&lt;&gt;"pa",X148&lt;&gt;"pa",X149&lt;&gt;"pa"),"T3-Error",AND(SUM(W132:W149)=W127,X127="")*OR(X132="pa",X133="pa",X134="pa",X135="pa",X136="pa",X137="pa",X138="pa",X139="pa",X140="pa",X141="pa",X142="pa",X143="pa",X144="pa",X145="pa",X146="pa",X147="pa",X148="pa",X149="pa"),"T1-Error",SUM(W132:W149)=W127,"")</f>
        <v/>
      </c>
      <c r="X131" s="101"/>
      <c r="Y131" s="102" t="str" cm="1">
        <f t="array" ref="Y131">_xlfn.IFS(AND(Y127="",Y132="",Y133="",Y134="",Y135="",Y136="",Y137="",Y138="",Y139="",Y140="",Y141="",Y142="",Y143="",Y144="",Y145="",Y146="",Y147="",Y148="",Y149=""),"",SUM(Y132:Y149)&lt;Y127*AND(Z132="",Z133="",Z134="",Z135="",Z136="",Z137="",Z138="",Z139="",Z140="",Z141="",Z142="",Z143="",Z144="",Z145="",Z146="",Z147="",Z148="",Z149="",Y132&lt;&gt;"",Y133&lt;&gt;"",Y134&lt;&gt;"",Y135&lt;&gt;"",Y136&lt;&gt;"",Y137&lt;&gt;"",Y138&lt;&gt;"",Y139&lt;&gt;"",Y140&lt;&gt;"",Y141&lt;&gt;"",Y142&lt;&gt;"",Y143&lt;&gt;"",Y144&lt;&gt;"",Y145&lt;&gt;"",Y146&lt;&gt;"",Y147&lt;&gt;"",Y148&lt;&gt;"",Y149&lt;&gt;""),"T4-Error",SUM(Y132:Y149)&gt;Y127,"T5-Error",AND(SUM(Y132:Y149)=Y127,Z127="",OR(Y132="",Y133="",Y134="",Y135="",Y136="",Y137="",Y138="",Y139="",Y140="",Y141="",Y142="",Y143="",Y144="",Y145="",Y146="",Y147="",Y148="",Y149="")),"T2-Error",OR(Y132="",Y133="",Y134="",Y135="",Y136="",Y137="",Y138="",Y139="",Y140="",Y141="",Y142="",Y143="",Y144="",Y145="",Y146="",Y147="",Y148="",Y149=""),"",SUM(Y132:Y149)&lt;Y127*OR(Z132="pa",Z133="pa",Z134="pa",Z135="pa",Z136="pa",Z137="pa",Z138="pa",Z139="pa",Z140="pa",Z141="pa",Z142="pa",Z143="pa",Z144="pa",Z145="pa",Z146="pa",Z147="pa",Z148="pa",Z149="pa"),"",AND(SUM(Y132:Y149)=Y127,Z127="pa",Z132&lt;&gt;"pa",Z133&lt;&gt;"pa",Z134&lt;&gt;"pa",Z135&lt;&gt;"pa",Z136&lt;&gt;"pa",Z137&lt;&gt;"pa",Z138&lt;&gt;"pa",Z139&lt;&gt;"pa",Z140&lt;&gt;"pa",Z141&lt;&gt;"pa",Z142&lt;&gt;"pa",Z143&lt;&gt;"pa",Z144&lt;&gt;"pa",Z145&lt;&gt;"pa",Z146&lt;&gt;"pa",Z147&lt;&gt;"pa",Z148&lt;&gt;"pa",Z149&lt;&gt;"pa"),"T3-Error",AND(SUM(Y132:Y149)=Y127,Z127="")*OR(Z132="pa",Z133="pa",Z134="pa",Z135="pa",Z136="pa",Z137="pa",Z138="pa",Z139="pa",Z140="pa",Z141="pa",Z142="pa",Z143="pa",Z144="pa",Z145="pa",Z146="pa",Z147="pa",Z148="pa",Z149="pa"),"T1-Error",SUM(Y132:Y149)=Y127,"")</f>
        <v/>
      </c>
      <c r="Z131" s="101"/>
      <c r="AA131" s="206"/>
      <c r="AB131" s="189"/>
      <c r="AC131" s="196"/>
      <c r="AD131" s="206"/>
      <c r="AF131" s="193"/>
      <c r="AH131" s="193"/>
      <c r="AI131" s="237"/>
      <c r="AJ131" s="237"/>
      <c r="AK131" s="237"/>
      <c r="AL131" s="409"/>
      <c r="AM131" s="237"/>
      <c r="AN131" s="409"/>
    </row>
    <row r="132" spans="1:40" customFormat="1" ht="30" x14ac:dyDescent="0.2">
      <c r="A132" s="248" t="s">
        <v>217</v>
      </c>
      <c r="B132" s="248"/>
      <c r="C132" s="34" t="s">
        <v>53</v>
      </c>
      <c r="D132" s="24" t="s">
        <v>51</v>
      </c>
      <c r="E132" s="10">
        <v>34</v>
      </c>
      <c r="F132" s="13"/>
      <c r="G132" s="10">
        <v>33</v>
      </c>
      <c r="H132" s="13"/>
      <c r="I132" s="10">
        <v>22</v>
      </c>
      <c r="J132" s="13"/>
      <c r="K132" s="10">
        <v>26</v>
      </c>
      <c r="L132" s="13"/>
      <c r="M132" s="10">
        <v>25</v>
      </c>
      <c r="N132" s="13"/>
      <c r="O132" s="10">
        <v>10</v>
      </c>
      <c r="P132" s="13"/>
      <c r="Q132" s="10">
        <v>3</v>
      </c>
      <c r="R132" s="13"/>
      <c r="S132" s="10">
        <v>9</v>
      </c>
      <c r="T132" s="13"/>
      <c r="U132" s="10">
        <v>0</v>
      </c>
      <c r="V132" s="13"/>
      <c r="W132" s="10">
        <v>0</v>
      </c>
      <c r="X132" s="13"/>
      <c r="Y132" s="10"/>
      <c r="Z132" s="13"/>
      <c r="AA132" s="205"/>
      <c r="AB132" s="200"/>
      <c r="AC132" s="257"/>
      <c r="AD132" s="205" t="s">
        <v>261</v>
      </c>
      <c r="AF132" s="258"/>
      <c r="AH132" s="258"/>
      <c r="AI132" s="259"/>
      <c r="AJ132" s="259"/>
      <c r="AK132" s="259"/>
      <c r="AL132" s="413"/>
      <c r="AM132" s="259"/>
      <c r="AN132" s="413"/>
    </row>
    <row r="133" spans="1:40" customFormat="1" ht="30" x14ac:dyDescent="0.2">
      <c r="A133" s="244" t="s">
        <v>218</v>
      </c>
      <c r="B133" s="244"/>
      <c r="C133" s="35" t="s">
        <v>54</v>
      </c>
      <c r="D133" s="24" t="s">
        <v>51</v>
      </c>
      <c r="E133" s="10">
        <v>5</v>
      </c>
      <c r="F133" s="13"/>
      <c r="G133" s="10">
        <v>13</v>
      </c>
      <c r="H133" s="13"/>
      <c r="I133" s="10">
        <v>8</v>
      </c>
      <c r="J133" s="13"/>
      <c r="K133" s="10">
        <v>17</v>
      </c>
      <c r="L133" s="13"/>
      <c r="M133" s="10">
        <v>10</v>
      </c>
      <c r="N133" s="13"/>
      <c r="O133" s="10">
        <v>8</v>
      </c>
      <c r="P133" s="13"/>
      <c r="Q133" s="10">
        <v>9</v>
      </c>
      <c r="R133" s="13"/>
      <c r="S133" s="10">
        <v>4</v>
      </c>
      <c r="T133" s="13"/>
      <c r="U133" s="10">
        <v>8</v>
      </c>
      <c r="V133" s="13"/>
      <c r="W133" s="10">
        <v>10</v>
      </c>
      <c r="X133" s="13"/>
      <c r="Y133" s="10"/>
      <c r="Z133" s="13"/>
      <c r="AA133" s="205"/>
      <c r="AB133" s="200"/>
      <c r="AC133" s="257"/>
      <c r="AD133" s="205" t="s">
        <v>261</v>
      </c>
      <c r="AF133" s="258"/>
      <c r="AH133" s="258"/>
      <c r="AI133" s="259"/>
      <c r="AJ133" s="259"/>
      <c r="AK133" s="259"/>
      <c r="AL133" s="413"/>
      <c r="AM133" s="259"/>
      <c r="AN133" s="413"/>
    </row>
    <row r="134" spans="1:40" customFormat="1" ht="30" x14ac:dyDescent="0.2">
      <c r="A134" s="244" t="s">
        <v>219</v>
      </c>
      <c r="B134" s="244"/>
      <c r="C134" s="35" t="s">
        <v>55</v>
      </c>
      <c r="D134" s="24" t="s">
        <v>51</v>
      </c>
      <c r="E134" s="10">
        <v>4</v>
      </c>
      <c r="F134" s="13"/>
      <c r="G134" s="10">
        <v>6</v>
      </c>
      <c r="H134" s="13"/>
      <c r="I134" s="10">
        <v>6</v>
      </c>
      <c r="J134" s="13"/>
      <c r="K134" s="10">
        <v>17</v>
      </c>
      <c r="L134" s="13"/>
      <c r="M134" s="10">
        <v>10</v>
      </c>
      <c r="N134" s="13"/>
      <c r="O134" s="10">
        <v>1</v>
      </c>
      <c r="P134" s="13"/>
      <c r="Q134" s="10">
        <v>2</v>
      </c>
      <c r="R134" s="13"/>
      <c r="S134" s="10">
        <v>2</v>
      </c>
      <c r="T134" s="13"/>
      <c r="U134" s="10">
        <v>2</v>
      </c>
      <c r="V134" s="13"/>
      <c r="W134" s="10">
        <v>2</v>
      </c>
      <c r="X134" s="13"/>
      <c r="Y134" s="10"/>
      <c r="Z134" s="13"/>
      <c r="AA134" s="205"/>
      <c r="AB134" s="200"/>
      <c r="AC134" s="257"/>
      <c r="AD134" s="205" t="s">
        <v>261</v>
      </c>
      <c r="AF134" s="258"/>
      <c r="AH134" s="258"/>
      <c r="AI134" s="259"/>
      <c r="AJ134" s="259"/>
      <c r="AK134" s="259"/>
      <c r="AL134" s="413"/>
      <c r="AM134" s="259"/>
      <c r="AN134" s="413"/>
    </row>
    <row r="135" spans="1:40" customFormat="1" ht="30" x14ac:dyDescent="0.2">
      <c r="A135" s="244" t="s">
        <v>220</v>
      </c>
      <c r="B135" s="244"/>
      <c r="C135" s="35" t="s">
        <v>56</v>
      </c>
      <c r="D135" s="24" t="s">
        <v>51</v>
      </c>
      <c r="E135" s="10">
        <v>4</v>
      </c>
      <c r="F135" s="13"/>
      <c r="G135" s="10">
        <v>6</v>
      </c>
      <c r="H135" s="13"/>
      <c r="I135" s="10">
        <v>13</v>
      </c>
      <c r="J135" s="13"/>
      <c r="K135" s="10">
        <v>4</v>
      </c>
      <c r="L135" s="13"/>
      <c r="M135" s="10">
        <v>4</v>
      </c>
      <c r="N135" s="13"/>
      <c r="O135" s="10">
        <v>1</v>
      </c>
      <c r="P135" s="13"/>
      <c r="Q135" s="10">
        <v>1</v>
      </c>
      <c r="R135" s="13"/>
      <c r="S135" s="10">
        <v>0</v>
      </c>
      <c r="T135" s="13"/>
      <c r="U135" s="10">
        <v>3</v>
      </c>
      <c r="V135" s="13"/>
      <c r="W135" s="10">
        <v>1</v>
      </c>
      <c r="X135" s="13"/>
      <c r="Y135" s="10"/>
      <c r="Z135" s="13"/>
      <c r="AA135" s="205"/>
      <c r="AB135" s="200"/>
      <c r="AC135" s="257"/>
      <c r="AD135" s="205" t="s">
        <v>261</v>
      </c>
      <c r="AF135" s="258"/>
      <c r="AH135" s="258"/>
      <c r="AI135" s="259"/>
      <c r="AJ135" s="259"/>
      <c r="AK135" s="259"/>
      <c r="AL135" s="413"/>
      <c r="AM135" s="259"/>
      <c r="AN135" s="413"/>
    </row>
    <row r="136" spans="1:40" customFormat="1" ht="30" x14ac:dyDescent="0.2">
      <c r="A136" s="244" t="s">
        <v>221</v>
      </c>
      <c r="B136" s="244"/>
      <c r="C136" s="35" t="s">
        <v>57</v>
      </c>
      <c r="D136" s="24" t="s">
        <v>51</v>
      </c>
      <c r="E136" s="10">
        <v>4</v>
      </c>
      <c r="F136" s="13"/>
      <c r="G136" s="10">
        <v>3</v>
      </c>
      <c r="H136" s="13"/>
      <c r="I136" s="10">
        <v>2</v>
      </c>
      <c r="J136" s="13"/>
      <c r="K136" s="10">
        <v>3</v>
      </c>
      <c r="L136" s="13"/>
      <c r="M136" s="10">
        <v>0</v>
      </c>
      <c r="N136" s="13"/>
      <c r="O136" s="10">
        <v>0</v>
      </c>
      <c r="P136" s="13"/>
      <c r="Q136" s="10">
        <v>0</v>
      </c>
      <c r="R136" s="13"/>
      <c r="S136" s="10">
        <v>1</v>
      </c>
      <c r="T136" s="13"/>
      <c r="U136" s="10">
        <v>2</v>
      </c>
      <c r="V136" s="13"/>
      <c r="W136" s="10">
        <v>2</v>
      </c>
      <c r="X136" s="13"/>
      <c r="Y136" s="10"/>
      <c r="Z136" s="13"/>
      <c r="AA136" s="205"/>
      <c r="AB136" s="200"/>
      <c r="AC136" s="257"/>
      <c r="AD136" s="205" t="s">
        <v>261</v>
      </c>
      <c r="AF136" s="258"/>
      <c r="AH136" s="258"/>
      <c r="AI136" s="259"/>
      <c r="AJ136" s="259"/>
      <c r="AK136" s="259"/>
      <c r="AL136" s="413"/>
      <c r="AM136" s="259"/>
      <c r="AN136" s="413"/>
    </row>
    <row r="137" spans="1:40" customFormat="1" ht="30" x14ac:dyDescent="0.2">
      <c r="A137" s="244" t="s">
        <v>222</v>
      </c>
      <c r="B137" s="244"/>
      <c r="C137" s="35" t="s">
        <v>58</v>
      </c>
      <c r="D137" s="24" t="s">
        <v>51</v>
      </c>
      <c r="E137" s="10">
        <v>3</v>
      </c>
      <c r="F137" s="13"/>
      <c r="G137" s="10">
        <v>3</v>
      </c>
      <c r="H137" s="13"/>
      <c r="I137" s="10">
        <v>1</v>
      </c>
      <c r="J137" s="13"/>
      <c r="K137" s="10">
        <v>1</v>
      </c>
      <c r="L137" s="13"/>
      <c r="M137" s="10">
        <v>3</v>
      </c>
      <c r="N137" s="13"/>
      <c r="O137" s="10">
        <v>0</v>
      </c>
      <c r="P137" s="13"/>
      <c r="Q137" s="10">
        <v>0</v>
      </c>
      <c r="R137" s="13"/>
      <c r="S137" s="10">
        <v>0</v>
      </c>
      <c r="T137" s="13"/>
      <c r="U137" s="10">
        <v>0</v>
      </c>
      <c r="V137" s="13"/>
      <c r="W137" s="10">
        <v>0</v>
      </c>
      <c r="X137" s="13"/>
      <c r="Y137" s="10"/>
      <c r="Z137" s="13"/>
      <c r="AA137" s="205"/>
      <c r="AB137" s="200"/>
      <c r="AC137" s="257"/>
      <c r="AD137" s="205" t="s">
        <v>261</v>
      </c>
      <c r="AF137" s="258"/>
      <c r="AH137" s="258"/>
      <c r="AI137" s="259"/>
      <c r="AJ137" s="259"/>
      <c r="AK137" s="259"/>
      <c r="AL137" s="413"/>
      <c r="AM137" s="259"/>
      <c r="AN137" s="413"/>
    </row>
    <row r="138" spans="1:40" customFormat="1" ht="30" x14ac:dyDescent="0.2">
      <c r="A138" s="244" t="s">
        <v>223</v>
      </c>
      <c r="B138" s="244"/>
      <c r="C138" s="35" t="s">
        <v>59</v>
      </c>
      <c r="D138" s="24" t="s">
        <v>51</v>
      </c>
      <c r="E138" s="10">
        <v>2</v>
      </c>
      <c r="F138" s="13"/>
      <c r="G138" s="10">
        <v>3</v>
      </c>
      <c r="H138" s="13"/>
      <c r="I138" s="10">
        <v>0</v>
      </c>
      <c r="J138" s="13"/>
      <c r="K138" s="10">
        <v>2</v>
      </c>
      <c r="L138" s="13"/>
      <c r="M138" s="10">
        <v>0</v>
      </c>
      <c r="N138" s="13"/>
      <c r="O138" s="10">
        <v>0</v>
      </c>
      <c r="P138" s="13"/>
      <c r="Q138" s="10">
        <v>0</v>
      </c>
      <c r="R138" s="13"/>
      <c r="S138" s="10">
        <v>1</v>
      </c>
      <c r="T138" s="13"/>
      <c r="U138" s="10">
        <v>0</v>
      </c>
      <c r="V138" s="13"/>
      <c r="W138" s="10">
        <v>0</v>
      </c>
      <c r="X138" s="13"/>
      <c r="Y138" s="10"/>
      <c r="Z138" s="13"/>
      <c r="AA138" s="205"/>
      <c r="AB138" s="200"/>
      <c r="AC138" s="257"/>
      <c r="AD138" s="205" t="s">
        <v>261</v>
      </c>
      <c r="AF138" s="258"/>
      <c r="AH138" s="258"/>
      <c r="AI138" s="259"/>
      <c r="AJ138" s="259"/>
      <c r="AK138" s="259"/>
      <c r="AL138" s="413"/>
      <c r="AM138" s="259"/>
      <c r="AN138" s="413"/>
    </row>
    <row r="139" spans="1:40" customFormat="1" ht="30" x14ac:dyDescent="0.2">
      <c r="A139" s="244" t="s">
        <v>224</v>
      </c>
      <c r="B139" s="244"/>
      <c r="C139" s="35" t="s">
        <v>60</v>
      </c>
      <c r="D139" s="24" t="s">
        <v>51</v>
      </c>
      <c r="E139" s="10">
        <v>0</v>
      </c>
      <c r="F139" s="13"/>
      <c r="G139" s="10">
        <v>2</v>
      </c>
      <c r="H139" s="13"/>
      <c r="I139" s="10">
        <v>1</v>
      </c>
      <c r="J139" s="13"/>
      <c r="K139" s="10">
        <v>3</v>
      </c>
      <c r="L139" s="13"/>
      <c r="M139" s="10">
        <v>1</v>
      </c>
      <c r="N139" s="13"/>
      <c r="O139" s="10">
        <v>0</v>
      </c>
      <c r="P139" s="13"/>
      <c r="Q139" s="10">
        <v>0</v>
      </c>
      <c r="R139" s="13"/>
      <c r="S139" s="10">
        <v>0</v>
      </c>
      <c r="T139" s="13"/>
      <c r="U139" s="10">
        <v>0</v>
      </c>
      <c r="V139" s="13"/>
      <c r="W139" s="10">
        <v>0</v>
      </c>
      <c r="X139" s="13"/>
      <c r="Y139" s="10"/>
      <c r="Z139" s="13"/>
      <c r="AA139" s="205"/>
      <c r="AB139" s="200"/>
      <c r="AC139" s="257"/>
      <c r="AD139" s="205" t="s">
        <v>261</v>
      </c>
      <c r="AF139" s="258"/>
      <c r="AH139" s="258"/>
      <c r="AI139" s="259"/>
      <c r="AJ139" s="259"/>
      <c r="AK139" s="259"/>
      <c r="AL139" s="413"/>
      <c r="AM139" s="259"/>
      <c r="AN139" s="413"/>
    </row>
    <row r="140" spans="1:40" customFormat="1" ht="30" x14ac:dyDescent="0.2">
      <c r="A140" s="244" t="s">
        <v>225</v>
      </c>
      <c r="B140" s="244"/>
      <c r="C140" s="35" t="s">
        <v>61</v>
      </c>
      <c r="D140" s="24" t="s">
        <v>51</v>
      </c>
      <c r="E140" s="10">
        <v>1</v>
      </c>
      <c r="F140" s="13"/>
      <c r="G140" s="10">
        <v>3</v>
      </c>
      <c r="H140" s="13"/>
      <c r="I140" s="10">
        <v>3</v>
      </c>
      <c r="J140" s="13"/>
      <c r="K140" s="10">
        <v>1</v>
      </c>
      <c r="L140" s="13"/>
      <c r="M140" s="10">
        <v>1</v>
      </c>
      <c r="N140" s="13"/>
      <c r="O140" s="10">
        <v>0</v>
      </c>
      <c r="P140" s="13"/>
      <c r="Q140" s="10">
        <v>1</v>
      </c>
      <c r="R140" s="13"/>
      <c r="S140" s="10">
        <v>1</v>
      </c>
      <c r="T140" s="13"/>
      <c r="U140" s="10">
        <v>0</v>
      </c>
      <c r="V140" s="13"/>
      <c r="W140" s="10">
        <v>0</v>
      </c>
      <c r="X140" s="13"/>
      <c r="Y140" s="10"/>
      <c r="Z140" s="13"/>
      <c r="AA140" s="205"/>
      <c r="AB140" s="200"/>
      <c r="AC140" s="257"/>
      <c r="AD140" s="205" t="s">
        <v>261</v>
      </c>
      <c r="AF140" s="258"/>
      <c r="AH140" s="258"/>
      <c r="AI140" s="259"/>
      <c r="AJ140" s="259"/>
      <c r="AK140" s="259"/>
      <c r="AL140" s="413"/>
      <c r="AM140" s="259"/>
      <c r="AN140" s="413"/>
    </row>
    <row r="141" spans="1:40" customFormat="1" ht="30" x14ac:dyDescent="0.2">
      <c r="A141" s="244" t="s">
        <v>226</v>
      </c>
      <c r="B141" s="244"/>
      <c r="C141" s="35" t="s">
        <v>62</v>
      </c>
      <c r="D141" s="24" t="s">
        <v>51</v>
      </c>
      <c r="E141" s="10">
        <v>1</v>
      </c>
      <c r="F141" s="13"/>
      <c r="G141" s="10">
        <v>6</v>
      </c>
      <c r="H141" s="13"/>
      <c r="I141" s="10">
        <v>0</v>
      </c>
      <c r="J141" s="13"/>
      <c r="K141" s="10">
        <v>3</v>
      </c>
      <c r="L141" s="13"/>
      <c r="M141" s="10">
        <v>2</v>
      </c>
      <c r="N141" s="13"/>
      <c r="O141" s="10">
        <v>0</v>
      </c>
      <c r="P141" s="13"/>
      <c r="Q141" s="10">
        <v>2</v>
      </c>
      <c r="R141" s="13"/>
      <c r="S141" s="10">
        <v>0</v>
      </c>
      <c r="T141" s="13"/>
      <c r="U141" s="10">
        <v>0</v>
      </c>
      <c r="V141" s="13"/>
      <c r="W141" s="10">
        <v>0</v>
      </c>
      <c r="X141" s="13"/>
      <c r="Y141" s="10"/>
      <c r="Z141" s="13"/>
      <c r="AA141" s="205"/>
      <c r="AB141" s="200"/>
      <c r="AC141" s="257"/>
      <c r="AD141" s="205" t="s">
        <v>261</v>
      </c>
      <c r="AF141" s="258"/>
      <c r="AH141" s="258"/>
      <c r="AI141" s="259"/>
      <c r="AJ141" s="259"/>
      <c r="AK141" s="259"/>
      <c r="AL141" s="413"/>
      <c r="AM141" s="259"/>
      <c r="AN141" s="413"/>
    </row>
    <row r="142" spans="1:40" customFormat="1" ht="30" x14ac:dyDescent="0.2">
      <c r="A142" s="244" t="s">
        <v>227</v>
      </c>
      <c r="B142" s="244"/>
      <c r="C142" s="35" t="s">
        <v>63</v>
      </c>
      <c r="D142" s="24" t="s">
        <v>51</v>
      </c>
      <c r="E142" s="10">
        <v>1</v>
      </c>
      <c r="F142" s="13"/>
      <c r="G142" s="10">
        <v>0</v>
      </c>
      <c r="H142" s="13"/>
      <c r="I142" s="10">
        <v>1</v>
      </c>
      <c r="J142" s="13"/>
      <c r="K142" s="10">
        <v>1</v>
      </c>
      <c r="L142" s="13"/>
      <c r="M142" s="10">
        <v>3</v>
      </c>
      <c r="N142" s="13"/>
      <c r="O142" s="10">
        <v>0</v>
      </c>
      <c r="P142" s="13"/>
      <c r="Q142" s="10">
        <v>0</v>
      </c>
      <c r="R142" s="13"/>
      <c r="S142" s="10">
        <v>0</v>
      </c>
      <c r="T142" s="13"/>
      <c r="U142" s="10">
        <v>0</v>
      </c>
      <c r="V142" s="13"/>
      <c r="W142" s="10">
        <v>0</v>
      </c>
      <c r="X142" s="13"/>
      <c r="Y142" s="10"/>
      <c r="Z142" s="13"/>
      <c r="AA142" s="205"/>
      <c r="AB142" s="200"/>
      <c r="AC142" s="257"/>
      <c r="AD142" s="205" t="s">
        <v>261</v>
      </c>
      <c r="AF142" s="258"/>
      <c r="AH142" s="258"/>
      <c r="AI142" s="259"/>
      <c r="AJ142" s="259"/>
      <c r="AK142" s="259"/>
      <c r="AL142" s="413"/>
      <c r="AM142" s="259"/>
      <c r="AN142" s="413"/>
    </row>
    <row r="143" spans="1:40" customFormat="1" ht="30" x14ac:dyDescent="0.2">
      <c r="A143" s="244" t="s">
        <v>228</v>
      </c>
      <c r="B143" s="244"/>
      <c r="C143" s="35" t="s">
        <v>64</v>
      </c>
      <c r="D143" s="24" t="s">
        <v>51</v>
      </c>
      <c r="E143" s="10">
        <v>1</v>
      </c>
      <c r="F143" s="13"/>
      <c r="G143" s="10">
        <v>2</v>
      </c>
      <c r="H143" s="13"/>
      <c r="I143" s="10">
        <v>2</v>
      </c>
      <c r="J143" s="13"/>
      <c r="K143" s="10">
        <v>2</v>
      </c>
      <c r="L143" s="13"/>
      <c r="M143" s="10">
        <v>3</v>
      </c>
      <c r="N143" s="13"/>
      <c r="O143" s="10">
        <v>0</v>
      </c>
      <c r="P143" s="13"/>
      <c r="Q143" s="10">
        <v>3</v>
      </c>
      <c r="R143" s="13"/>
      <c r="S143" s="10">
        <v>1</v>
      </c>
      <c r="T143" s="13"/>
      <c r="U143" s="10">
        <v>1</v>
      </c>
      <c r="V143" s="13"/>
      <c r="W143" s="10">
        <v>2</v>
      </c>
      <c r="X143" s="13"/>
      <c r="Y143" s="10"/>
      <c r="Z143" s="13"/>
      <c r="AA143" s="205"/>
      <c r="AB143" s="200"/>
      <c r="AC143" s="257"/>
      <c r="AD143" s="205" t="s">
        <v>261</v>
      </c>
      <c r="AF143" s="258"/>
      <c r="AH143" s="258"/>
      <c r="AI143" s="259"/>
      <c r="AJ143" s="259"/>
      <c r="AK143" s="259"/>
      <c r="AL143" s="413"/>
      <c r="AM143" s="259"/>
      <c r="AN143" s="413"/>
    </row>
    <row r="144" spans="1:40" customFormat="1" ht="30" x14ac:dyDescent="0.2">
      <c r="A144" s="244" t="s">
        <v>229</v>
      </c>
      <c r="B144" s="244"/>
      <c r="C144" s="35" t="s">
        <v>65</v>
      </c>
      <c r="D144" s="24" t="s">
        <v>51</v>
      </c>
      <c r="E144" s="10">
        <v>0</v>
      </c>
      <c r="F144" s="13"/>
      <c r="G144" s="10">
        <v>0</v>
      </c>
      <c r="H144" s="13"/>
      <c r="I144" s="10">
        <v>1</v>
      </c>
      <c r="J144" s="13"/>
      <c r="K144" s="10">
        <v>2</v>
      </c>
      <c r="L144" s="13"/>
      <c r="M144" s="10">
        <v>2</v>
      </c>
      <c r="N144" s="13"/>
      <c r="O144" s="10">
        <v>1</v>
      </c>
      <c r="P144" s="13"/>
      <c r="Q144" s="10">
        <v>2</v>
      </c>
      <c r="R144" s="13"/>
      <c r="S144" s="10">
        <v>1</v>
      </c>
      <c r="T144" s="13"/>
      <c r="U144" s="10">
        <v>3</v>
      </c>
      <c r="V144" s="13"/>
      <c r="W144" s="10">
        <v>2</v>
      </c>
      <c r="X144" s="13"/>
      <c r="Y144" s="10"/>
      <c r="Z144" s="13"/>
      <c r="AA144" s="205"/>
      <c r="AB144" s="200"/>
      <c r="AC144" s="257"/>
      <c r="AD144" s="205" t="s">
        <v>261</v>
      </c>
      <c r="AF144" s="258"/>
      <c r="AH144" s="258"/>
      <c r="AI144" s="259"/>
      <c r="AJ144" s="259"/>
      <c r="AK144" s="259"/>
      <c r="AL144" s="413"/>
      <c r="AM144" s="259"/>
      <c r="AN144" s="413"/>
    </row>
    <row r="145" spans="1:40" customFormat="1" ht="30" x14ac:dyDescent="0.2">
      <c r="A145" s="244" t="s">
        <v>230</v>
      </c>
      <c r="B145" s="244"/>
      <c r="C145" s="35" t="s">
        <v>66</v>
      </c>
      <c r="D145" s="24" t="s">
        <v>51</v>
      </c>
      <c r="E145" s="10">
        <v>3</v>
      </c>
      <c r="F145" s="13"/>
      <c r="G145" s="10">
        <v>3</v>
      </c>
      <c r="H145" s="13"/>
      <c r="I145" s="10">
        <v>0</v>
      </c>
      <c r="J145" s="13"/>
      <c r="K145" s="10">
        <v>3</v>
      </c>
      <c r="L145" s="13"/>
      <c r="M145" s="10">
        <v>3</v>
      </c>
      <c r="N145" s="13"/>
      <c r="O145" s="10">
        <v>0</v>
      </c>
      <c r="P145" s="13"/>
      <c r="Q145" s="10">
        <v>1</v>
      </c>
      <c r="R145" s="13"/>
      <c r="S145" s="10">
        <v>1</v>
      </c>
      <c r="T145" s="13"/>
      <c r="U145" s="10">
        <v>1</v>
      </c>
      <c r="V145" s="13"/>
      <c r="W145" s="10">
        <v>0</v>
      </c>
      <c r="X145" s="13"/>
      <c r="Y145" s="10"/>
      <c r="Z145" s="13"/>
      <c r="AA145" s="205"/>
      <c r="AB145" s="200"/>
      <c r="AC145" s="257"/>
      <c r="AD145" s="205" t="s">
        <v>261</v>
      </c>
      <c r="AF145" s="258"/>
      <c r="AH145" s="258"/>
      <c r="AI145" s="259"/>
      <c r="AJ145" s="259"/>
      <c r="AK145" s="259"/>
      <c r="AL145" s="413"/>
      <c r="AM145" s="259"/>
      <c r="AN145" s="413"/>
    </row>
    <row r="146" spans="1:40" customFormat="1" ht="30" x14ac:dyDescent="0.2">
      <c r="A146" s="244" t="s">
        <v>231</v>
      </c>
      <c r="B146" s="244"/>
      <c r="C146" s="35" t="s">
        <v>67</v>
      </c>
      <c r="D146" s="24" t="s">
        <v>51</v>
      </c>
      <c r="E146" s="10">
        <v>3</v>
      </c>
      <c r="F146" s="13"/>
      <c r="G146" s="10">
        <v>1</v>
      </c>
      <c r="H146" s="13"/>
      <c r="I146" s="10">
        <v>3</v>
      </c>
      <c r="J146" s="13"/>
      <c r="K146" s="10">
        <v>2</v>
      </c>
      <c r="L146" s="13"/>
      <c r="M146" s="10">
        <v>2</v>
      </c>
      <c r="N146" s="13"/>
      <c r="O146" s="10">
        <v>2</v>
      </c>
      <c r="P146" s="13"/>
      <c r="Q146" s="10">
        <v>2</v>
      </c>
      <c r="R146" s="13"/>
      <c r="S146" s="10">
        <v>3</v>
      </c>
      <c r="T146" s="13"/>
      <c r="U146" s="10">
        <v>2</v>
      </c>
      <c r="V146" s="13"/>
      <c r="W146" s="10">
        <v>1</v>
      </c>
      <c r="X146" s="13"/>
      <c r="Y146" s="10"/>
      <c r="Z146" s="13"/>
      <c r="AA146" s="205"/>
      <c r="AB146" s="200"/>
      <c r="AC146" s="257"/>
      <c r="AD146" s="205" t="s">
        <v>261</v>
      </c>
      <c r="AF146" s="258"/>
      <c r="AH146" s="258"/>
      <c r="AI146" s="259"/>
      <c r="AJ146" s="259"/>
      <c r="AK146" s="259"/>
      <c r="AL146" s="413"/>
      <c r="AM146" s="259"/>
      <c r="AN146" s="413"/>
    </row>
    <row r="147" spans="1:40" customFormat="1" ht="30" x14ac:dyDescent="0.2">
      <c r="A147" s="244" t="s">
        <v>232</v>
      </c>
      <c r="B147" s="244"/>
      <c r="C147" s="35" t="s">
        <v>68</v>
      </c>
      <c r="D147" s="24" t="s">
        <v>51</v>
      </c>
      <c r="E147" s="10">
        <v>1</v>
      </c>
      <c r="F147" s="13"/>
      <c r="G147" s="10">
        <v>0</v>
      </c>
      <c r="H147" s="13"/>
      <c r="I147" s="10">
        <v>2</v>
      </c>
      <c r="J147" s="13"/>
      <c r="K147" s="10">
        <v>0</v>
      </c>
      <c r="L147" s="13"/>
      <c r="M147" s="10">
        <v>4</v>
      </c>
      <c r="N147" s="13"/>
      <c r="O147" s="10">
        <v>3</v>
      </c>
      <c r="P147" s="13"/>
      <c r="Q147" s="10">
        <v>2</v>
      </c>
      <c r="R147" s="13"/>
      <c r="S147" s="10">
        <v>1</v>
      </c>
      <c r="T147" s="13"/>
      <c r="U147" s="10">
        <v>1</v>
      </c>
      <c r="V147" s="13"/>
      <c r="W147" s="10">
        <v>0</v>
      </c>
      <c r="X147" s="13"/>
      <c r="Y147" s="10"/>
      <c r="Z147" s="13"/>
      <c r="AA147" s="205"/>
      <c r="AB147" s="200"/>
      <c r="AC147" s="257"/>
      <c r="AD147" s="205" t="s">
        <v>261</v>
      </c>
      <c r="AF147" s="258"/>
      <c r="AH147" s="258"/>
      <c r="AI147" s="259"/>
      <c r="AJ147" s="259"/>
      <c r="AK147" s="259"/>
      <c r="AL147" s="413"/>
      <c r="AM147" s="259"/>
      <c r="AN147" s="413"/>
    </row>
    <row r="148" spans="1:40" customFormat="1" ht="30" x14ac:dyDescent="0.2">
      <c r="A148" s="244" t="s">
        <v>233</v>
      </c>
      <c r="B148" s="244"/>
      <c r="C148" s="35" t="s">
        <v>69</v>
      </c>
      <c r="D148" s="24" t="s">
        <v>51</v>
      </c>
      <c r="E148" s="10">
        <v>5</v>
      </c>
      <c r="F148" s="13"/>
      <c r="G148" s="10">
        <v>7</v>
      </c>
      <c r="H148" s="13"/>
      <c r="I148" s="10">
        <v>5</v>
      </c>
      <c r="J148" s="13"/>
      <c r="K148" s="10">
        <v>3</v>
      </c>
      <c r="L148" s="13"/>
      <c r="M148" s="10">
        <v>2</v>
      </c>
      <c r="N148" s="13"/>
      <c r="O148" s="10">
        <v>0</v>
      </c>
      <c r="P148" s="13"/>
      <c r="Q148" s="10">
        <v>2</v>
      </c>
      <c r="R148" s="13"/>
      <c r="S148" s="10">
        <v>2</v>
      </c>
      <c r="T148" s="13"/>
      <c r="U148" s="10">
        <v>3</v>
      </c>
      <c r="V148" s="13"/>
      <c r="W148" s="10">
        <v>3</v>
      </c>
      <c r="X148" s="13"/>
      <c r="Y148" s="10"/>
      <c r="Z148" s="13"/>
      <c r="AA148" s="205"/>
      <c r="AB148" s="200"/>
      <c r="AC148" s="257"/>
      <c r="AD148" s="205" t="s">
        <v>261</v>
      </c>
      <c r="AF148" s="258"/>
      <c r="AH148" s="258"/>
      <c r="AI148" s="259"/>
      <c r="AJ148" s="259"/>
      <c r="AK148" s="259"/>
      <c r="AL148" s="413"/>
      <c r="AM148" s="259"/>
      <c r="AN148" s="413"/>
    </row>
    <row r="149" spans="1:40" customFormat="1" ht="30" x14ac:dyDescent="0.2">
      <c r="A149" s="244" t="s">
        <v>234</v>
      </c>
      <c r="B149" s="244"/>
      <c r="C149" s="35" t="s">
        <v>70</v>
      </c>
      <c r="D149" s="24" t="s">
        <v>51</v>
      </c>
      <c r="E149" s="10">
        <v>5</v>
      </c>
      <c r="F149" s="13"/>
      <c r="G149" s="10">
        <v>5</v>
      </c>
      <c r="H149" s="13"/>
      <c r="I149" s="10">
        <v>3</v>
      </c>
      <c r="J149" s="13"/>
      <c r="K149" s="10">
        <v>4</v>
      </c>
      <c r="L149" s="13"/>
      <c r="M149" s="10">
        <v>3</v>
      </c>
      <c r="N149" s="13"/>
      <c r="O149" s="10">
        <v>4</v>
      </c>
      <c r="P149" s="13"/>
      <c r="Q149" s="10">
        <v>2</v>
      </c>
      <c r="R149" s="13"/>
      <c r="S149" s="10">
        <v>2</v>
      </c>
      <c r="T149" s="13"/>
      <c r="U149" s="10">
        <v>0</v>
      </c>
      <c r="V149" s="13"/>
      <c r="W149" s="10">
        <v>2</v>
      </c>
      <c r="X149" s="13"/>
      <c r="Y149" s="10"/>
      <c r="Z149" s="13"/>
      <c r="AA149" s="205"/>
      <c r="AB149" s="200"/>
      <c r="AC149" s="257"/>
      <c r="AD149" s="205" t="s">
        <v>261</v>
      </c>
      <c r="AF149" s="258"/>
      <c r="AH149" s="258"/>
      <c r="AI149" s="259"/>
      <c r="AJ149" s="259"/>
      <c r="AK149" s="259"/>
      <c r="AL149" s="413"/>
      <c r="AM149" s="259"/>
      <c r="AN149" s="413"/>
    </row>
    <row r="150" spans="1:40" s="23" customFormat="1" ht="15.75" x14ac:dyDescent="0.2">
      <c r="A150" s="255"/>
      <c r="B150" s="262"/>
      <c r="C150" s="105"/>
      <c r="D150" s="106"/>
      <c r="E150" s="136" t="str">
        <f>IF(E157&gt;(E127*(50/100)),"T10-Alert","")</f>
        <v/>
      </c>
      <c r="F150" s="101"/>
      <c r="G150" s="136" t="str">
        <f>IF(G157&gt;(G127*(50/100)),"T10-Alert","")</f>
        <v/>
      </c>
      <c r="H150" s="101"/>
      <c r="I150" s="136" t="str">
        <f>IF(I157&gt;(I127*(50/100)),"T10-Alert","")</f>
        <v/>
      </c>
      <c r="J150" s="101"/>
      <c r="K150" s="136" t="str">
        <f>IF(K157&gt;(K127*(50/100)),"T10-Alert","")</f>
        <v/>
      </c>
      <c r="L150" s="101"/>
      <c r="M150" s="136" t="str">
        <f>IF(M157&gt;(M127*(50/100)),"T10-Alert","")</f>
        <v/>
      </c>
      <c r="N150" s="101"/>
      <c r="O150" s="136" t="str">
        <f>IF(O157&gt;(O127*(50/100)),"T10-Alert","")</f>
        <v/>
      </c>
      <c r="P150" s="101"/>
      <c r="Q150" s="136" t="str">
        <f>IF(Q157&gt;(Q127*(50/100)),"T10-Alert","")</f>
        <v/>
      </c>
      <c r="R150" s="101"/>
      <c r="S150" s="136" t="str">
        <f>IF(S157&gt;(S127*(50/100)),"T10-Alert","")</f>
        <v/>
      </c>
      <c r="T150" s="101"/>
      <c r="U150" s="136" t="str">
        <f>IF(U157&gt;(U127*(50/100)),"T10-Alert","")</f>
        <v/>
      </c>
      <c r="V150" s="101"/>
      <c r="W150" s="136" t="str">
        <f>IF(W157&gt;(W127*(50/100)),"T10-Alert","")</f>
        <v/>
      </c>
      <c r="X150" s="101"/>
      <c r="Y150" s="136" t="str">
        <f>IF(Y157&gt;(Y127*(50/100)),"T10-Alert","")</f>
        <v/>
      </c>
      <c r="Z150" s="101"/>
      <c r="AA150" s="201"/>
      <c r="AB150" s="202"/>
      <c r="AC150" s="202"/>
      <c r="AD150" s="201"/>
      <c r="AF150" s="192"/>
      <c r="AH150" s="192"/>
      <c r="AI150" s="236"/>
      <c r="AJ150" s="236"/>
      <c r="AK150" s="236"/>
      <c r="AL150" s="408"/>
      <c r="AM150" s="236"/>
      <c r="AN150" s="408"/>
    </row>
    <row r="151" spans="1:40" ht="30" x14ac:dyDescent="0.25">
      <c r="A151" s="267"/>
      <c r="B151" s="268"/>
      <c r="C151" s="105" t="s">
        <v>265</v>
      </c>
      <c r="D151" s="33"/>
      <c r="E151" s="102" t="str" cm="1">
        <f t="array" ref="E151">_xlfn.IFS(AND(E127="",E152="",E153="",E154="",E155="",E156="",E157=""),"",SUM(E152:E157)&lt;E127*AND(F152="",F153="",F154="",F155="",F156="",F157="",E152&lt;&gt;"",E153&lt;&gt;"",E154&lt;&gt;"",E155&lt;&gt;"",E156&lt;&gt;"",E157&lt;&gt;""),"T4-Error",SUM(E152:E157)&gt;E127,"T5-Error",AND(SUM(E152:E157)=E127,F127="",OR(E152="",E153="",E154="",E155="",E156="",E157="")),"T2-Error",OR(E152="",E153="",E154="",E155="",E156="",E157=""),"",SUM(E152:E157)&lt;E127*OR(F152="pa",F153="pa",F154="pa",F155="pa",F156="pa",F157="pa"),"",AND(SUM(E152:E157)=E127,F127="pa",F152&lt;&gt;"pa",F153&lt;&gt;"pa",F154&lt;&gt;"pa",F155&lt;&gt;"pa",F156&lt;&gt;"pa",F157&lt;&gt;"pa"),"T3-Error",AND(SUM(E152:E157)=E127,F127="")*OR(F152="pa",F153="pa",F154="pa",F155="pa",F156="pa",F157="pa"),"T1-Error",SUM(E152:E157)=E127,"")</f>
        <v/>
      </c>
      <c r="F151" s="101"/>
      <c r="G151" s="102" t="str" cm="1">
        <f t="array" ref="G151">_xlfn.IFS(AND(G127="",G152="",G153="",G154="",G155="",G156="",G157=""),"",SUM(G152:G157)&lt;G127*AND(H152="",H153="",H154="",H155="",H156="",H157="",G152&lt;&gt;"",G153&lt;&gt;"",G154&lt;&gt;"",G155&lt;&gt;"",G156&lt;&gt;"",G157&lt;&gt;""),"T4-Error",SUM(G152:G157)&gt;G127,"T5-Error",AND(SUM(G152:G157)=G127,H127="",OR(G152="",G153="",G154="",G155="",G156="",G157="")),"T2-Error",OR(G152="",G153="",G154="",G155="",G156="",G157=""),"",SUM(G152:G157)&lt;G127*OR(H152="pa",H153="pa",H154="pa",H155="pa",H156="pa",H157="pa"),"",AND(SUM(G152:G157)=G127,H127="pa",H152&lt;&gt;"pa",H153&lt;&gt;"pa",H154&lt;&gt;"pa",H155&lt;&gt;"pa",H156&lt;&gt;"pa",H157&lt;&gt;"pa"),"T3-Error",AND(SUM(G152:G157)=G127,H127="")*OR(H152="pa",H153="pa",H154="pa",H155="pa",H156="pa",H157="pa"),"T1-Error",SUM(G152:G157)=G127,"")</f>
        <v/>
      </c>
      <c r="H151" s="101"/>
      <c r="I151" s="102" t="str" cm="1">
        <f t="array" ref="I151">_xlfn.IFS(AND(I127="",I152="",I153="",I154="",I155="",I156="",I157=""),"",SUM(I152:I157)&lt;I127*AND(J152="",J153="",J154="",J155="",J156="",J157="",I152&lt;&gt;"",I153&lt;&gt;"",I154&lt;&gt;"",I155&lt;&gt;"",I156&lt;&gt;"",I157&lt;&gt;""),"T4-Error",SUM(I152:I157)&gt;I127,"T5-Error",AND(SUM(I152:I157)=I127,J127="",OR(I152="",I153="",I154="",I155="",I156="",I157="")),"T2-Error",OR(I152="",I153="",I154="",I155="",I156="",I157=""),"",SUM(I152:I157)&lt;I127*OR(J152="pa",J153="pa",J154="pa",J155="pa",J156="pa",J157="pa"),"",AND(SUM(I152:I157)=I127,J127="pa",J152&lt;&gt;"pa",J153&lt;&gt;"pa",J154&lt;&gt;"pa",J155&lt;&gt;"pa",J156&lt;&gt;"pa",J157&lt;&gt;"pa"),"T3-Error",AND(SUM(I152:I157)=I127,J127="")*OR(J152="pa",J153="pa",J154="pa",J155="pa",J156="pa",J157="pa"),"T1-Error",SUM(I152:I157)=I127,"")</f>
        <v/>
      </c>
      <c r="J151" s="101"/>
      <c r="K151" s="102" t="str" cm="1">
        <f t="array" ref="K151">_xlfn.IFS(AND(K127="",K152="",K153="",K154="",K155="",K156="",K157=""),"",SUM(K152:K157)&lt;K127*AND(L152="",L153="",L154="",L155="",L156="",L157="",K152&lt;&gt;"",K153&lt;&gt;"",K154&lt;&gt;"",K155&lt;&gt;"",K156&lt;&gt;"",K157&lt;&gt;""),"T4-Error",SUM(K152:K157)&gt;K127,"T5-Error",AND(SUM(K152:K157)=K127,L127="",OR(K152="",K153="",K154="",K155="",K156="",K157="")),"T2-Error",OR(K152="",K153="",K154="",K155="",K156="",K157=""),"",SUM(K152:K157)&lt;K127*OR(L152="pa",L153="pa",L154="pa",L155="pa",L156="pa",L157="pa"),"",AND(SUM(K152:K157)=K127,L127="pa",L152&lt;&gt;"pa",L153&lt;&gt;"pa",L154&lt;&gt;"pa",L155&lt;&gt;"pa",L156&lt;&gt;"pa",L157&lt;&gt;"pa"),"T3-Error",AND(SUM(K152:K157)=K127,L127="")*OR(L152="pa",L153="pa",L154="pa",L155="pa",L156="pa",L157="pa"),"T1-Error",SUM(K152:K157)=K127,"")</f>
        <v/>
      </c>
      <c r="L151" s="101"/>
      <c r="M151" s="102" t="str" cm="1">
        <f t="array" ref="M151">_xlfn.IFS(AND(M127="",M152="",M153="",M154="",M155="",M156="",M157=""),"",SUM(M152:M157)&lt;M127*AND(N152="",N153="",N154="",N155="",N156="",N157="",M152&lt;&gt;"",M153&lt;&gt;"",M154&lt;&gt;"",M155&lt;&gt;"",M156&lt;&gt;"",M157&lt;&gt;""),"T4-Error",SUM(M152:M157)&gt;M127,"T5-Error",AND(SUM(M152:M157)=M127,N127="",OR(M152="",M153="",M154="",M155="",M156="",M157="")),"T2-Error",OR(M152="",M153="",M154="",M155="",M156="",M157=""),"",SUM(M152:M157)&lt;M127*OR(N152="pa",N153="pa",N154="pa",N155="pa",N156="pa",N157="pa"),"",AND(SUM(M152:M157)=M127,N127="pa",N152&lt;&gt;"pa",N153&lt;&gt;"pa",N154&lt;&gt;"pa",N155&lt;&gt;"pa",N156&lt;&gt;"pa",N157&lt;&gt;"pa"),"T3-Error",AND(SUM(M152:M157)=M127,N127="")*OR(N152="pa",N153="pa",N154="pa",N155="pa",N156="pa",N157="pa"),"T1-Error",SUM(M152:M157)=M127,"")</f>
        <v/>
      </c>
      <c r="N151" s="101"/>
      <c r="O151" s="102" t="str" cm="1">
        <f t="array" ref="O151">_xlfn.IFS(AND(O127="",O152="",O153="",O154="",O155="",O156="",O157=""),"",SUM(O152:O157)&lt;O127*AND(P152="",P153="",P154="",P155="",P156="",P157="",O152&lt;&gt;"",O153&lt;&gt;"",O154&lt;&gt;"",O155&lt;&gt;"",O156&lt;&gt;"",O157&lt;&gt;""),"T4-Error",SUM(O152:O157)&gt;O127,"T5-Error",AND(SUM(O152:O157)=O127,P127="",OR(O152="",O153="",O154="",O155="",O156="",O157="")),"T2-Error",OR(O152="",O153="",O154="",O155="",O156="",O157=""),"",SUM(O152:O157)&lt;O127*OR(P152="pa",P153="pa",P154="pa",P155="pa",P156="pa",P157="pa"),"",AND(SUM(O152:O157)=O127,P127="pa",P152&lt;&gt;"pa",P153&lt;&gt;"pa",P154&lt;&gt;"pa",P155&lt;&gt;"pa",P156&lt;&gt;"pa",P157&lt;&gt;"pa"),"T3-Error",AND(SUM(O152:O157)=O127,P127="")*OR(P152="pa",P153="pa",P154="pa",P155="pa",P156="pa",P157="pa"),"T1-Error",SUM(O152:O157)=O127,"")</f>
        <v/>
      </c>
      <c r="P151" s="101"/>
      <c r="Q151" s="102" t="str" cm="1">
        <f t="array" ref="Q151">_xlfn.IFS(AND(Q127="",Q152="",Q153="",Q154="",Q155="",Q156="",Q157=""),"",SUM(Q152:Q157)&lt;Q127*AND(R152="",R153="",R154="",R155="",R156="",R157="",Q152&lt;&gt;"",Q153&lt;&gt;"",Q154&lt;&gt;"",Q155&lt;&gt;"",Q156&lt;&gt;"",Q157&lt;&gt;""),"T4-Error",SUM(Q152:Q157)&gt;Q127,"T5-Error",AND(SUM(Q152:Q157)=Q127,R127="",OR(Q152="",Q153="",Q154="",Q155="",Q156="",Q157="")),"T2-Error",OR(Q152="",Q153="",Q154="",Q155="",Q156="",Q157=""),"",SUM(Q152:Q157)&lt;Q127*OR(R152="pa",R153="pa",R154="pa",R155="pa",R156="pa",R157="pa"),"",AND(SUM(Q152:Q157)=Q127,R127="pa",R152&lt;&gt;"pa",R153&lt;&gt;"pa",R154&lt;&gt;"pa",R155&lt;&gt;"pa",R156&lt;&gt;"pa",R157&lt;&gt;"pa"),"T3-Error",AND(SUM(Q152:Q157)=Q127,R127="")*OR(R152="pa",R153="pa",R154="pa",R155="pa",R156="pa",R157="pa"),"T1-Error",SUM(Q152:Q157)=Q127,"")</f>
        <v/>
      </c>
      <c r="R151" s="101"/>
      <c r="S151" s="102" t="str" cm="1">
        <f t="array" ref="S151">_xlfn.IFS(AND(S127="",S152="",S153="",S154="",S155="",S156="",S157=""),"",SUM(S152:S157)&lt;S127*AND(T152="",T153="",T154="",T155="",T156="",T157="",S152&lt;&gt;"",S153&lt;&gt;"",S154&lt;&gt;"",S155&lt;&gt;"",S156&lt;&gt;"",S157&lt;&gt;""),"T4-Error",SUM(S152:S157)&gt;S127,"T5-Error",AND(SUM(S152:S157)=S127,T127="",OR(S152="",S153="",S154="",S155="",S156="",S157="")),"T2-Error",OR(S152="",S153="",S154="",S155="",S156="",S157=""),"",SUM(S152:S157)&lt;S127*OR(T152="pa",T153="pa",T154="pa",T155="pa",T156="pa",T157="pa"),"",AND(SUM(S152:S157)=S127,T127="pa",T152&lt;&gt;"pa",T153&lt;&gt;"pa",T154&lt;&gt;"pa",T155&lt;&gt;"pa",T156&lt;&gt;"pa",T157&lt;&gt;"pa"),"T3-Error",AND(SUM(S152:S157)=S127,T127="")*OR(T152="pa",T153="pa",T154="pa",T155="pa",T156="pa",T157="pa"),"T1-Error",SUM(S152:S157)=S127,"")</f>
        <v/>
      </c>
      <c r="T151" s="101"/>
      <c r="U151" s="102" t="str" cm="1">
        <f t="array" ref="U151">_xlfn.IFS(AND(U127="",U152="",U153="",U154="",U155="",U156="",U157=""),"",SUM(U152:U157)&lt;U127*AND(V152="",V153="",V154="",V155="",V156="",V157="",U152&lt;&gt;"",U153&lt;&gt;"",U154&lt;&gt;"",U155&lt;&gt;"",U156&lt;&gt;"",U157&lt;&gt;""),"T4-Error",SUM(U152:U157)&gt;U127,"T5-Error",AND(SUM(U152:U157)=U127,V127="",OR(U152="",U153="",U154="",U155="",U156="",U157="")),"T2-Error",OR(U152="",U153="",U154="",U155="",U156="",U157=""),"",SUM(U152:U157)&lt;U127*OR(V152="pa",V153="pa",V154="pa",V155="pa",V156="pa",V157="pa"),"",AND(SUM(U152:U157)=U127,V127="pa",V152&lt;&gt;"pa",V153&lt;&gt;"pa",V154&lt;&gt;"pa",V155&lt;&gt;"pa",V156&lt;&gt;"pa",V157&lt;&gt;"pa"),"T3-Error",AND(SUM(U152:U157)=U127,V127="")*OR(V152="pa",V153="pa",V154="pa",V155="pa",V156="pa",V157="pa"),"T1-Error",SUM(U152:U157)=U127,"")</f>
        <v/>
      </c>
      <c r="V151" s="101"/>
      <c r="W151" s="102" t="str" cm="1">
        <f t="array" ref="W151">_xlfn.IFS(AND(W127="",W152="",W153="",W154="",W155="",W156="",W157=""),"",SUM(W152:W157)&lt;W127*AND(X152="",X153="",X154="",X155="",X156="",X157="",W152&lt;&gt;"",W153&lt;&gt;"",W154&lt;&gt;"",W155&lt;&gt;"",W156&lt;&gt;"",W157&lt;&gt;""),"T4-Error",SUM(W152:W157)&gt;W127,"T5-Error",AND(SUM(W152:W157)=W127,X127="",OR(W152="",W153="",W154="",W155="",W156="",W157="")),"T2-Error",OR(W152="",W153="",W154="",W155="",W156="",W157=""),"",SUM(W152:W157)&lt;W127*OR(X152="pa",X153="pa",X154="pa",X155="pa",X156="pa",X157="pa"),"",AND(SUM(W152:W157)=W127,X127="pa",X152&lt;&gt;"pa",X153&lt;&gt;"pa",X154&lt;&gt;"pa",X155&lt;&gt;"pa",X156&lt;&gt;"pa",X157&lt;&gt;"pa"),"T3-Error",AND(SUM(W152:W157)=W127,X127="")*OR(X152="pa",X153="pa",X154="pa",X155="pa",X156="pa",X157="pa"),"T1-Error",SUM(W152:W157)=W127,"")</f>
        <v/>
      </c>
      <c r="X151" s="101"/>
      <c r="Y151" s="102" t="str" cm="1">
        <f t="array" ref="Y151">_xlfn.IFS(AND(Y127="",Y152="",Y153="",Y154="",Y155="",Y156="",Y157=""),"",SUM(Y152:Y157)&lt;Y127*AND(Z152="",Z153="",Z154="",Z155="",Z156="",Z157="",Y152&lt;&gt;"",Y153&lt;&gt;"",Y154&lt;&gt;"",Y155&lt;&gt;"",Y156&lt;&gt;"",Y157&lt;&gt;""),"T4-Error",SUM(Y152:Y157)&gt;Y127,"T5-Error",AND(SUM(Y152:Y157)=Y127,Z127="",OR(Y152="",Y153="",Y154="",Y155="",Y156="",Y157="")),"T2-Error",OR(Y152="",Y153="",Y154="",Y155="",Y156="",Y157=""),"",SUM(Y152:Y157)&lt;Y127*OR(Z152="pa",Z153="pa",Z154="pa",Z155="pa",Z156="pa",Z157="pa"),"",AND(SUM(Y152:Y157)=Y127,Z127="pa",Z152&lt;&gt;"pa",Z153&lt;&gt;"pa",Z154&lt;&gt;"pa",Z155&lt;&gt;"pa",Z156&lt;&gt;"pa",Z157&lt;&gt;"pa"),"T3-Error",AND(SUM(Y152:Y157)=Y127,Z127="")*OR(Z152="pa",Z153="pa",Z154="pa",Z155="pa",Z156="pa",Z157="pa"),"T1-Error",SUM(Y152:Y157)=Y127,"")</f>
        <v/>
      </c>
      <c r="Z151" s="101"/>
      <c r="AA151" s="206"/>
      <c r="AB151" s="189"/>
      <c r="AC151" s="196"/>
      <c r="AD151" s="206"/>
      <c r="AF151" s="193"/>
      <c r="AH151" s="193"/>
      <c r="AI151" s="237"/>
      <c r="AJ151" s="237"/>
      <c r="AK151" s="237"/>
      <c r="AL151" s="409"/>
      <c r="AM151" s="237"/>
      <c r="AN151" s="409"/>
    </row>
    <row r="152" spans="1:40" ht="15" x14ac:dyDescent="0.2">
      <c r="A152" s="263" t="s">
        <v>266</v>
      </c>
      <c r="B152" s="264"/>
      <c r="C152" s="112" t="s">
        <v>267</v>
      </c>
      <c r="D152" s="24" t="s">
        <v>51</v>
      </c>
      <c r="E152" s="10">
        <v>22</v>
      </c>
      <c r="F152" s="13"/>
      <c r="G152" s="10">
        <v>21</v>
      </c>
      <c r="H152" s="13"/>
      <c r="I152" s="10">
        <v>22</v>
      </c>
      <c r="J152" s="13"/>
      <c r="K152" s="10">
        <v>15</v>
      </c>
      <c r="L152" s="13"/>
      <c r="M152" s="10">
        <v>16</v>
      </c>
      <c r="N152" s="13"/>
      <c r="O152" s="10">
        <v>5</v>
      </c>
      <c r="P152" s="13"/>
      <c r="Q152" s="10">
        <v>6</v>
      </c>
      <c r="R152" s="13"/>
      <c r="S152" s="10">
        <v>5</v>
      </c>
      <c r="T152" s="13"/>
      <c r="U152" s="10">
        <v>9</v>
      </c>
      <c r="V152" s="13"/>
      <c r="W152" s="10">
        <v>3</v>
      </c>
      <c r="X152" s="13"/>
      <c r="Y152" s="10"/>
      <c r="Z152" s="13"/>
      <c r="AA152" s="205"/>
      <c r="AB152" s="196"/>
      <c r="AC152" s="196"/>
      <c r="AD152" s="205"/>
      <c r="AF152" s="193"/>
      <c r="AH152" s="193"/>
      <c r="AI152" s="237"/>
      <c r="AJ152" s="237"/>
      <c r="AK152" s="237"/>
      <c r="AL152" s="409"/>
      <c r="AM152" s="237"/>
      <c r="AN152" s="409"/>
    </row>
    <row r="153" spans="1:40" ht="15" x14ac:dyDescent="0.2">
      <c r="A153" s="279" t="s">
        <v>268</v>
      </c>
      <c r="B153" s="280"/>
      <c r="C153" s="112" t="s">
        <v>269</v>
      </c>
      <c r="D153" s="24" t="s">
        <v>51</v>
      </c>
      <c r="E153" s="10">
        <v>13</v>
      </c>
      <c r="F153" s="13"/>
      <c r="G153" s="10">
        <v>11</v>
      </c>
      <c r="H153" s="13"/>
      <c r="I153" s="10">
        <v>19</v>
      </c>
      <c r="J153" s="13"/>
      <c r="K153" s="10">
        <v>45</v>
      </c>
      <c r="L153" s="13"/>
      <c r="M153" s="10">
        <v>27</v>
      </c>
      <c r="N153" s="13"/>
      <c r="O153" s="10">
        <v>9</v>
      </c>
      <c r="P153" s="13"/>
      <c r="Q153" s="10">
        <v>7</v>
      </c>
      <c r="R153" s="13"/>
      <c r="S153" s="10">
        <v>5</v>
      </c>
      <c r="T153" s="13"/>
      <c r="U153" s="10">
        <v>8</v>
      </c>
      <c r="V153" s="13"/>
      <c r="W153" s="10">
        <v>11</v>
      </c>
      <c r="X153" s="13"/>
      <c r="Y153" s="10"/>
      <c r="Z153" s="13"/>
      <c r="AA153" s="205"/>
      <c r="AB153" s="196"/>
      <c r="AC153" s="196"/>
      <c r="AD153" s="205"/>
      <c r="AF153" s="193"/>
      <c r="AH153" s="193"/>
      <c r="AI153" s="237"/>
      <c r="AJ153" s="237"/>
      <c r="AK153" s="237"/>
      <c r="AL153" s="409"/>
      <c r="AM153" s="237"/>
      <c r="AN153" s="409"/>
    </row>
    <row r="154" spans="1:40" ht="30" x14ac:dyDescent="0.2">
      <c r="A154" s="279" t="s">
        <v>270</v>
      </c>
      <c r="B154" s="280"/>
      <c r="C154" s="112" t="s">
        <v>271</v>
      </c>
      <c r="D154" s="24" t="s">
        <v>51</v>
      </c>
      <c r="E154" s="10">
        <v>35</v>
      </c>
      <c r="F154" s="13"/>
      <c r="G154" s="10">
        <v>45</v>
      </c>
      <c r="H154" s="13"/>
      <c r="I154" s="10">
        <v>25</v>
      </c>
      <c r="J154" s="13"/>
      <c r="K154" s="10">
        <v>21</v>
      </c>
      <c r="L154" s="13"/>
      <c r="M154" s="10">
        <v>16</v>
      </c>
      <c r="N154" s="13"/>
      <c r="O154" s="10">
        <v>7</v>
      </c>
      <c r="P154" s="13"/>
      <c r="Q154" s="10">
        <v>7</v>
      </c>
      <c r="R154" s="13"/>
      <c r="S154" s="10">
        <v>11</v>
      </c>
      <c r="T154" s="13"/>
      <c r="U154" s="10">
        <v>0</v>
      </c>
      <c r="V154" s="13"/>
      <c r="W154" s="10">
        <v>11</v>
      </c>
      <c r="X154" s="13"/>
      <c r="Y154" s="10"/>
      <c r="Z154" s="13"/>
      <c r="AA154" s="205"/>
      <c r="AB154" s="196"/>
      <c r="AC154" s="196"/>
      <c r="AD154" s="205" t="s">
        <v>272</v>
      </c>
      <c r="AF154" s="193"/>
      <c r="AH154" s="193"/>
      <c r="AI154" s="237"/>
      <c r="AJ154" s="237"/>
      <c r="AK154" s="237"/>
      <c r="AL154" s="409"/>
      <c r="AM154" s="237"/>
      <c r="AN154" s="409"/>
    </row>
    <row r="155" spans="1:40" ht="15" x14ac:dyDescent="0.2">
      <c r="A155" s="279" t="s">
        <v>273</v>
      </c>
      <c r="B155" s="280"/>
      <c r="C155" s="112" t="s">
        <v>274</v>
      </c>
      <c r="D155" s="24" t="s">
        <v>47</v>
      </c>
      <c r="E155" s="10">
        <v>0</v>
      </c>
      <c r="F155" s="13"/>
      <c r="G155" s="10">
        <v>0</v>
      </c>
      <c r="H155" s="13"/>
      <c r="I155" s="10">
        <v>0</v>
      </c>
      <c r="J155" s="13"/>
      <c r="K155" s="10">
        <v>4</v>
      </c>
      <c r="L155" s="13"/>
      <c r="M155" s="10">
        <v>1</v>
      </c>
      <c r="N155" s="13"/>
      <c r="O155" s="10">
        <v>0</v>
      </c>
      <c r="P155" s="13"/>
      <c r="Q155" s="10">
        <v>8</v>
      </c>
      <c r="R155" s="13"/>
      <c r="S155" s="10">
        <v>0</v>
      </c>
      <c r="T155" s="13"/>
      <c r="U155" s="10">
        <v>0</v>
      </c>
      <c r="V155" s="13"/>
      <c r="W155" s="10">
        <v>0</v>
      </c>
      <c r="X155" s="13"/>
      <c r="Y155" s="10"/>
      <c r="Z155" s="13"/>
      <c r="AA155" s="205"/>
      <c r="AB155" s="196"/>
      <c r="AC155" s="196"/>
      <c r="AD155" s="205"/>
      <c r="AF155" s="193"/>
      <c r="AH155" s="193"/>
      <c r="AI155" s="237"/>
      <c r="AJ155" s="237"/>
      <c r="AK155" s="237"/>
      <c r="AL155" s="409"/>
      <c r="AM155" s="237"/>
      <c r="AN155" s="409"/>
    </row>
    <row r="156" spans="1:40" ht="15" x14ac:dyDescent="0.2">
      <c r="A156" s="279" t="s">
        <v>275</v>
      </c>
      <c r="B156" s="280"/>
      <c r="C156" s="112" t="s">
        <v>276</v>
      </c>
      <c r="D156" s="24" t="s">
        <v>51</v>
      </c>
      <c r="E156" s="10">
        <v>2</v>
      </c>
      <c r="F156" s="13"/>
      <c r="G156" s="10">
        <v>4</v>
      </c>
      <c r="H156" s="13"/>
      <c r="I156" s="10">
        <v>1</v>
      </c>
      <c r="J156" s="13"/>
      <c r="K156" s="10">
        <v>2</v>
      </c>
      <c r="L156" s="13"/>
      <c r="M156" s="10">
        <v>1</v>
      </c>
      <c r="N156" s="13"/>
      <c r="O156" s="10">
        <v>1</v>
      </c>
      <c r="P156" s="13"/>
      <c r="Q156" s="10">
        <v>4</v>
      </c>
      <c r="R156" s="13"/>
      <c r="S156" s="10">
        <v>0</v>
      </c>
      <c r="T156" s="13"/>
      <c r="U156" s="10">
        <v>0</v>
      </c>
      <c r="V156" s="13"/>
      <c r="W156" s="10">
        <v>0</v>
      </c>
      <c r="X156" s="13"/>
      <c r="Y156" s="10"/>
      <c r="Z156" s="13"/>
      <c r="AA156" s="205"/>
      <c r="AB156" s="196"/>
      <c r="AC156" s="196"/>
      <c r="AD156" s="205"/>
      <c r="AF156" s="193"/>
      <c r="AH156" s="193"/>
      <c r="AI156" s="237"/>
      <c r="AJ156" s="237"/>
      <c r="AK156" s="237"/>
      <c r="AL156" s="409"/>
      <c r="AM156" s="237"/>
      <c r="AN156" s="409"/>
    </row>
    <row r="157" spans="1:40" ht="53.25" customHeight="1" x14ac:dyDescent="0.2">
      <c r="A157" s="265" t="s">
        <v>277</v>
      </c>
      <c r="B157" s="266"/>
      <c r="C157" s="112" t="s">
        <v>278</v>
      </c>
      <c r="D157" s="24" t="s">
        <v>51</v>
      </c>
      <c r="E157" s="10">
        <v>5</v>
      </c>
      <c r="F157" s="13"/>
      <c r="G157" s="10">
        <v>15</v>
      </c>
      <c r="H157" s="13"/>
      <c r="I157" s="10">
        <v>6</v>
      </c>
      <c r="J157" s="13"/>
      <c r="K157" s="10">
        <v>7</v>
      </c>
      <c r="L157" s="13"/>
      <c r="M157" s="10">
        <v>17</v>
      </c>
      <c r="N157" s="13"/>
      <c r="O157" s="10">
        <v>8</v>
      </c>
      <c r="P157" s="13"/>
      <c r="Q157" s="10">
        <v>0</v>
      </c>
      <c r="R157" s="13"/>
      <c r="S157" s="10">
        <v>8</v>
      </c>
      <c r="T157" s="13"/>
      <c r="U157" s="10">
        <v>9</v>
      </c>
      <c r="V157" s="13"/>
      <c r="W157" s="10">
        <v>0</v>
      </c>
      <c r="X157" s="13"/>
      <c r="Y157" s="10"/>
      <c r="Z157" s="13"/>
      <c r="AA157" s="205" t="s">
        <v>279</v>
      </c>
      <c r="AB157" s="196"/>
      <c r="AC157" s="196"/>
      <c r="AD157" s="205" t="s">
        <v>261</v>
      </c>
      <c r="AF157" s="219" t="s">
        <v>280</v>
      </c>
      <c r="AH157" s="219" t="s">
        <v>281</v>
      </c>
      <c r="AI157" s="237"/>
      <c r="AJ157" s="237"/>
      <c r="AK157" s="219" t="s">
        <v>282</v>
      </c>
      <c r="AL157" s="409" t="s">
        <v>283</v>
      </c>
      <c r="AM157" s="192"/>
      <c r="AN157" s="409"/>
    </row>
    <row r="158" spans="1:40" s="23" customFormat="1" ht="15.75" x14ac:dyDescent="0.2">
      <c r="A158" s="255"/>
      <c r="B158" s="262"/>
      <c r="C158" s="105"/>
      <c r="D158" s="106"/>
      <c r="E158" s="102" t="str" cm="1">
        <f t="array" ref="E158">_xlfn.IFS(OR(E47="",E161=""),"",AND(E47=0,E161=0),"",E161=E47,"T8-Alert",E161&lt;&gt;E47,"")</f>
        <v/>
      </c>
      <c r="F158" s="101"/>
      <c r="G158" s="102" t="str" cm="1">
        <f t="array" ref="G158">_xlfn.IFS(OR(G47="",G161=""),"",AND(G47=0,G161=0),"",G161=G47,"T8-Alert",G161&lt;&gt;G47,"")</f>
        <v/>
      </c>
      <c r="H158" s="101"/>
      <c r="I158" s="102" t="str" cm="1">
        <f t="array" ref="I158">_xlfn.IFS(OR(I47="",I161=""),"",AND(I47=0,I161=0),"",I161=I47,"T8-Alert",I161&lt;&gt;I47,"")</f>
        <v/>
      </c>
      <c r="J158" s="101"/>
      <c r="K158" s="102" t="str" cm="1">
        <f t="array" ref="K158">_xlfn.IFS(OR(K47="",K161=""),"",AND(K47=0,K161=0),"",K161=K47,"T8-Alert",K161&lt;&gt;K47,"")</f>
        <v/>
      </c>
      <c r="L158" s="101"/>
      <c r="M158" s="102" t="str" cm="1">
        <f t="array" ref="M158">_xlfn.IFS(OR(M47="",M161=""),"",AND(M47=0,M161=0),"",M161=M47,"T8-Alert",M161&lt;&gt;M47,"")</f>
        <v/>
      </c>
      <c r="N158" s="101"/>
      <c r="O158" s="102" t="str" cm="1">
        <f t="array" ref="O158">_xlfn.IFS(OR(O47="",O161=""),"",AND(O47=0,O161=0),"",O161=O47,"T8-Alert",O161&lt;&gt;O47,"")</f>
        <v/>
      </c>
      <c r="P158" s="101"/>
      <c r="Q158" s="102" t="str" cm="1">
        <f t="array" ref="Q158">_xlfn.IFS(OR(Q47="",Q161=""),"",AND(Q47=0,Q161=0),"",Q161=Q47,"T8-Alert",Q161&lt;&gt;Q47,"")</f>
        <v/>
      </c>
      <c r="R158" s="101"/>
      <c r="S158" s="102" t="str" cm="1">
        <f t="array" ref="S158">_xlfn.IFS(OR(S47="",S161=""),"",AND(S47=0,S161=0),"",S161=S47,"T8-Alert",S161&lt;&gt;S47,"")</f>
        <v/>
      </c>
      <c r="T158" s="101"/>
      <c r="U158" s="102" t="str" cm="1">
        <f t="array" ref="U158">_xlfn.IFS(OR(U47="",U161=""),"",AND(U47=0,U161=0),"",U161=U47,"T8-Alert",U161&lt;&gt;U47,"")</f>
        <v/>
      </c>
      <c r="V158" s="101"/>
      <c r="W158" s="102" t="str" cm="1">
        <f t="array" ref="W158">_xlfn.IFS(OR(W47="",W161=""),"",AND(W47=0,W161=0),"",W161=W47,"T8-Alert",W161&lt;&gt;W47,"")</f>
        <v/>
      </c>
      <c r="X158" s="101"/>
      <c r="Y158" s="102" t="str" cm="1">
        <f t="array" ref="Y158">_xlfn.IFS(OR(Y47="",Y161=""),"",AND(Y47=0,Y161=0),"",Y161=Y47,"T8-Alert",Y161&lt;&gt;Y47,"")</f>
        <v/>
      </c>
      <c r="Z158" s="101"/>
      <c r="AA158" s="201"/>
      <c r="AB158" s="202"/>
      <c r="AC158" s="202"/>
      <c r="AD158" s="201"/>
      <c r="AF158" s="192"/>
      <c r="AH158" s="192"/>
      <c r="AI158" s="236"/>
      <c r="AJ158" s="236"/>
      <c r="AK158" s="236"/>
      <c r="AL158" s="408"/>
      <c r="AM158" s="236"/>
      <c r="AN158" s="408"/>
    </row>
    <row r="159" spans="1:40" s="23" customFormat="1" ht="15.75" x14ac:dyDescent="0.2">
      <c r="A159" s="255"/>
      <c r="B159" s="262"/>
      <c r="C159" s="105"/>
      <c r="D159" s="106"/>
      <c r="E159" s="102" t="str" cm="1">
        <f t="array" ref="E159">_xlfn.IFS(OR(E102="",E161=""),"",AND(E102=0,E161=0),"",E102=E161,"T9-Alert",E161&lt;&gt;E102,"")</f>
        <v/>
      </c>
      <c r="F159" s="101"/>
      <c r="G159" s="102" t="str" cm="1">
        <f t="array" ref="G159">_xlfn.IFS(OR(G102="",G161=""),"",AND(G102=0,G161=0),"",G102=G161,"T9-Alert",G161&lt;&gt;G102,"")</f>
        <v/>
      </c>
      <c r="H159" s="101"/>
      <c r="I159" s="102" t="str" cm="1">
        <f t="array" ref="I159">_xlfn.IFS(OR(I102="",I161=""),"",AND(I102=0,I161=0),"",I102=I161,"T9-Alert",I161&lt;&gt;I102,"")</f>
        <v/>
      </c>
      <c r="J159" s="101"/>
      <c r="K159" s="102" t="str" cm="1">
        <f t="array" ref="K159">_xlfn.IFS(OR(K102="",K161=""),"",AND(K102=0,K161=0),"",K102=K161,"T9-Alert",K161&lt;&gt;K102,"")</f>
        <v/>
      </c>
      <c r="L159" s="101"/>
      <c r="M159" s="102" t="str" cm="1">
        <f t="array" ref="M159">_xlfn.IFS(OR(M102="",M161=""),"",AND(M102=0,M161=0),"",M102=M161,"T9-Alert",M161&lt;&gt;M102,"")</f>
        <v/>
      </c>
      <c r="N159" s="101"/>
      <c r="O159" s="102" t="str" cm="1">
        <f t="array" ref="O159">_xlfn.IFS(OR(O102="",O161=""),"",AND(O102=0,O161=0),"",O102=O161,"T9-Alert",O161&lt;&gt;O102,"")</f>
        <v/>
      </c>
      <c r="P159" s="101"/>
      <c r="Q159" s="102" t="str" cm="1">
        <f t="array" ref="Q159">_xlfn.IFS(OR(Q102="",Q161=""),"",AND(Q102=0,Q161=0),"",Q102=Q161,"T9-Alert",Q161&lt;&gt;Q102,"")</f>
        <v/>
      </c>
      <c r="R159" s="101"/>
      <c r="S159" s="102" t="str" cm="1">
        <f t="array" ref="S159">_xlfn.IFS(OR(S102="",S161=""),"",AND(S102=0,S161=0),"",S102=S161,"T9-Alert",S161&lt;&gt;S102,"")</f>
        <v/>
      </c>
      <c r="T159" s="101"/>
      <c r="U159" s="102" t="str" cm="1">
        <f t="array" ref="U159">_xlfn.IFS(OR(U102="",U161=""),"",AND(U102=0,U161=0),"",U102=U161,"T9-Alert",U161&lt;&gt;U102,"")</f>
        <v>T9-Alert</v>
      </c>
      <c r="V159" s="101"/>
      <c r="W159" s="102" t="str" cm="1">
        <f t="array" ref="W159">_xlfn.IFS(OR(W102="",W161=""),"",AND(W102=0,W161=0),"",W102=W161,"T9-Alert",W161&lt;&gt;W102,"")</f>
        <v/>
      </c>
      <c r="X159" s="101"/>
      <c r="Y159" s="102" t="str" cm="1">
        <f t="array" ref="Y159">_xlfn.IFS(OR(Y102="",Y161=""),"",AND(Y102=0,Y161=0),"",Y102=Y161,"T9-Alert",Y161&lt;&gt;Y102,"")</f>
        <v/>
      </c>
      <c r="Z159" s="101"/>
      <c r="AA159" s="201"/>
      <c r="AB159" s="202"/>
      <c r="AC159" s="202"/>
      <c r="AD159" s="201"/>
      <c r="AF159" s="192"/>
      <c r="AH159" s="192"/>
      <c r="AI159" s="236"/>
      <c r="AJ159" s="236"/>
      <c r="AK159" s="236"/>
      <c r="AL159" s="408"/>
      <c r="AM159" s="236"/>
      <c r="AN159" s="408"/>
    </row>
    <row r="160" spans="1:40" s="23" customFormat="1" ht="15.75" x14ac:dyDescent="0.2">
      <c r="A160" s="255"/>
      <c r="B160" s="262"/>
      <c r="C160" s="105"/>
      <c r="D160" s="106"/>
      <c r="E160" s="102" t="str" cm="1">
        <f t="array" ref="E160">_xlfn.IFS(OR(E161="",E127="",F161="pa",F127="pa",E161=0),"",E161&gt;E127,"T6-Error",E161=E127,"T6-Alert",E161&lt;E127,"")</f>
        <v/>
      </c>
      <c r="F160" s="101"/>
      <c r="G160" s="102" t="str" cm="1">
        <f t="array" ref="G160">_xlfn.IFS(OR(G161="",G127="",H161="pa",H127="pa",G161=0),"",G161&gt;G127,"T6-Error",G161=G127,"T6-Alert",G161&lt;G127,"")</f>
        <v/>
      </c>
      <c r="H160" s="101"/>
      <c r="I160" s="102" t="str" cm="1">
        <f t="array" ref="I160">_xlfn.IFS(OR(I161="",I127="",J161="pa",J127="pa",I161=0),"",I161&gt;I127,"T6-Error",I161=I127,"T6-Alert",I161&lt;I127,"")</f>
        <v/>
      </c>
      <c r="J160" s="101"/>
      <c r="K160" s="102" t="str" cm="1">
        <f t="array" ref="K160">_xlfn.IFS(OR(K161="",K127="",L161="pa",L127="pa",K161=0),"",K161&gt;K127,"T6-Error",K161=K127,"T6-Alert",K161&lt;K127,"")</f>
        <v/>
      </c>
      <c r="L160" s="101"/>
      <c r="M160" s="102" t="str" cm="1">
        <f t="array" ref="M160">_xlfn.IFS(OR(M161="",M127="",N161="pa",N127="pa",M161=0),"",M161&gt;M127,"T6-Error",M161=M127,"T6-Alert",M161&lt;M127,"")</f>
        <v/>
      </c>
      <c r="N160" s="101"/>
      <c r="O160" s="102" t="str" cm="1">
        <f t="array" ref="O160">_xlfn.IFS(OR(O161="",O127="",P161="pa",P127="pa",O161=0),"",O161&gt;O127,"T6-Error",O161=O127,"T6-Alert",O161&lt;O127,"")</f>
        <v/>
      </c>
      <c r="P160" s="101"/>
      <c r="Q160" s="102" t="str" cm="1">
        <f t="array" ref="Q160">_xlfn.IFS(OR(Q161="",Q127="",R161="pa",R127="pa",Q161=0),"",Q161&gt;Q127,"T6-Error",Q161=Q127,"T6-Alert",Q161&lt;Q127,"")</f>
        <v/>
      </c>
      <c r="R160" s="101"/>
      <c r="S160" s="102" t="str" cm="1">
        <f t="array" ref="S160">_xlfn.IFS(OR(S161="",S127="",T161="pa",T127="pa",S161=0),"",S161&gt;S127,"T6-Error",S161=S127,"T6-Alert",S161&lt;S127,"")</f>
        <v/>
      </c>
      <c r="T160" s="101"/>
      <c r="U160" s="102" t="str" cm="1">
        <f t="array" ref="U160">_xlfn.IFS(OR(U161="",U127="",V161="pa",V127="pa",U161=0),"",U161&gt;U127,"T6-Error",U161=U127,"T6-Alert",U161&lt;U127,"")</f>
        <v/>
      </c>
      <c r="V160" s="101"/>
      <c r="W160" s="102" t="str" cm="1">
        <f t="array" ref="W160">_xlfn.IFS(OR(W161="",W127="",X161="pa",X127="pa",W161=0),"",W161&gt;W127,"T6-Error",W161=W127,"T6-Alert",W161&lt;W127,"")</f>
        <v/>
      </c>
      <c r="X160" s="101"/>
      <c r="Y160" s="102" t="str" cm="1">
        <f t="array" ref="Y160">_xlfn.IFS(OR(Y161="",Y127="",Z161="pa",Z127="pa",Y161=0),"",Y161&gt;Y127,"T6-Error",Y161=Y127,"T6-Alert",Y161&lt;Y127,"")</f>
        <v/>
      </c>
      <c r="Z160" s="101"/>
      <c r="AA160" s="201"/>
      <c r="AB160" s="202"/>
      <c r="AC160" s="202"/>
      <c r="AD160" s="201"/>
      <c r="AF160" s="192"/>
      <c r="AH160" s="192"/>
      <c r="AI160" s="236"/>
      <c r="AJ160" s="236"/>
      <c r="AK160" s="236"/>
      <c r="AL160" s="408"/>
      <c r="AM160" s="236"/>
      <c r="AN160" s="408"/>
    </row>
    <row r="161" spans="1:40" s="23" customFormat="1" ht="47.25" customHeight="1" x14ac:dyDescent="0.2">
      <c r="A161" s="249" t="s">
        <v>235</v>
      </c>
      <c r="B161" s="269"/>
      <c r="C161" s="104" t="s">
        <v>92</v>
      </c>
      <c r="D161" s="24" t="s">
        <v>51</v>
      </c>
      <c r="E161" s="10">
        <v>17</v>
      </c>
      <c r="F161" s="13"/>
      <c r="G161" s="10">
        <v>21</v>
      </c>
      <c r="H161" s="13"/>
      <c r="I161" s="10">
        <v>13</v>
      </c>
      <c r="J161" s="13"/>
      <c r="K161" s="10">
        <v>25</v>
      </c>
      <c r="L161" s="13"/>
      <c r="M161" s="10">
        <v>16</v>
      </c>
      <c r="N161" s="13"/>
      <c r="O161" s="10">
        <v>5</v>
      </c>
      <c r="P161" s="13"/>
      <c r="Q161" s="10">
        <v>16</v>
      </c>
      <c r="R161" s="13"/>
      <c r="S161" s="10">
        <v>4</v>
      </c>
      <c r="T161" s="13"/>
      <c r="U161" s="10">
        <v>2</v>
      </c>
      <c r="V161" s="13"/>
      <c r="W161" s="10">
        <v>6</v>
      </c>
      <c r="X161" s="13"/>
      <c r="Y161" s="10"/>
      <c r="Z161" s="13"/>
      <c r="AA161" s="432"/>
      <c r="AB161" s="199"/>
      <c r="AC161" s="189"/>
      <c r="AD161" s="205"/>
      <c r="AF161" s="219" t="s">
        <v>262</v>
      </c>
      <c r="AH161" s="219" t="s">
        <v>263</v>
      </c>
      <c r="AI161" s="238" t="s">
        <v>284</v>
      </c>
      <c r="AJ161" s="238" t="s">
        <v>285</v>
      </c>
      <c r="AK161" s="238"/>
      <c r="AL161" s="238"/>
      <c r="AM161" s="435"/>
      <c r="AN161" s="435"/>
    </row>
    <row r="162" spans="1:40" s="23" customFormat="1" ht="15.75" x14ac:dyDescent="0.25">
      <c r="A162" s="255"/>
      <c r="B162" s="262"/>
      <c r="C162" s="105" t="s">
        <v>208</v>
      </c>
      <c r="D162" s="33"/>
      <c r="E162" s="102" t="str" cm="1">
        <f t="array" ref="E162">_xlfn.IFS(AND(E161="",E163="",E164=""),"",SUM(E163:E164)&lt;E161*AND(F163="",F164="",E163&lt;&gt;"",E164&lt;&gt;""),"T4-Error",SUM(E163:E164)&gt;E161,"T5-Error",AND(SUM(E163:E164)=E161,F161="",OR(E163="",E164="")),"T2-Error",OR(E163="",E164=""),"",SUM(E163:E164)&lt;E161*OR(F163="pa",F164="pa"),"",AND(SUM(E163:E164)=E161,F161="pa",F163&lt;&gt;"pa",F164&lt;&gt;"pa"),"T3-Error",AND(SUM(E163:E164)=E161,F161="")*OR(F163="pa",F164="pa"),"T1-Error",SUM(E163:E164)=E161,"")</f>
        <v/>
      </c>
      <c r="F162" s="101"/>
      <c r="G162" s="102" t="str" cm="1">
        <f t="array" ref="G162">_xlfn.IFS(AND(G161="",G163="",G164=""),"",SUM(G163:G164)&lt;G161*AND(H163="",H164="",G163&lt;&gt;"",G164&lt;&gt;""),"T4-Error",SUM(G163:G164)&gt;G161,"T5-Error",AND(SUM(G163:G164)=G161,H161="",OR(G163="",G164="")),"T2-Error",OR(G163="",G164=""),"",SUM(G163:G164)&lt;G161*OR(H163="pa",H164="pa"),"",AND(SUM(G163:G164)=G161,H161="pa",H163&lt;&gt;"pa",H164&lt;&gt;"pa"),"T3-Error",AND(SUM(G163:G164)=G161,H161="")*OR(H163="pa",H164="pa"),"T1-Error",SUM(G163:G164)=G161,"")</f>
        <v/>
      </c>
      <c r="H162" s="101"/>
      <c r="I162" s="102" t="str" cm="1">
        <f t="array" ref="I162">_xlfn.IFS(AND(I161="",I163="",I164=""),"",SUM(I163:I164)&lt;I161*AND(J163="",J164="",I163&lt;&gt;"",I164&lt;&gt;""),"T4-Error",SUM(I163:I164)&gt;I161,"T5-Error",AND(SUM(I163:I164)=I161,J161="",OR(I163="",I164="")),"T2-Error",OR(I163="",I164=""),"",SUM(I163:I164)&lt;I161*OR(J163="pa",J164="pa"),"",AND(SUM(I163:I164)=I161,J161="pa",J163&lt;&gt;"pa",J164&lt;&gt;"pa"),"T3-Error",AND(SUM(I163:I164)=I161,J161="")*OR(J163="pa",J164="pa"),"T1-Error",SUM(I163:I164)=I161,"")</f>
        <v/>
      </c>
      <c r="J162" s="101"/>
      <c r="K162" s="102" t="str" cm="1">
        <f t="array" ref="K162">_xlfn.IFS(AND(K161="",K163="",K164=""),"",SUM(K163:K164)&lt;K161*AND(L163="",L164="",K163&lt;&gt;"",K164&lt;&gt;""),"T4-Error",SUM(K163:K164)&gt;K161,"T5-Error",AND(SUM(K163:K164)=K161,L161="",OR(K163="",K164="")),"T2-Error",OR(K163="",K164=""),"",SUM(K163:K164)&lt;K161*OR(L163="pa",L164="pa"),"",AND(SUM(K163:K164)=K161,L161="pa",L163&lt;&gt;"pa",L164&lt;&gt;"pa"),"T3-Error",AND(SUM(K163:K164)=K161,L161="")*OR(L163="pa",L164="pa"),"T1-Error",SUM(K163:K164)=K161,"")</f>
        <v/>
      </c>
      <c r="L162" s="101"/>
      <c r="M162" s="102" t="str" cm="1">
        <f t="array" ref="M162">_xlfn.IFS(AND(M161="",M163="",M164=""),"",SUM(M163:M164)&lt;M161*AND(N163="",N164="",M163&lt;&gt;"",M164&lt;&gt;""),"T4-Error",SUM(M163:M164)&gt;M161,"T5-Error",AND(SUM(M163:M164)=M161,N161="",OR(M163="",M164="")),"T2-Error",OR(M163="",M164=""),"",SUM(M163:M164)&lt;M161*OR(N163="pa",N164="pa"),"",AND(SUM(M163:M164)=M161,N161="pa",N163&lt;&gt;"pa",N164&lt;&gt;"pa"),"T3-Error",AND(SUM(M163:M164)=M161,N161="")*OR(N163="pa",N164="pa"),"T1-Error",SUM(M163:M164)=M161,"")</f>
        <v/>
      </c>
      <c r="N162" s="101"/>
      <c r="O162" s="102" t="str" cm="1">
        <f t="array" ref="O162">_xlfn.IFS(AND(O161="",O163="",O164=""),"",SUM(O163:O164)&lt;O161*AND(P163="",P164="",O163&lt;&gt;"",O164&lt;&gt;""),"T4-Error",SUM(O163:O164)&gt;O161,"T5-Error",AND(SUM(O163:O164)=O161,P161="",OR(O163="",O164="")),"T2-Error",OR(O163="",O164=""),"",SUM(O163:O164)&lt;O161*OR(P163="pa",P164="pa"),"",AND(SUM(O163:O164)=O161,P161="pa",P163&lt;&gt;"pa",P164&lt;&gt;"pa"),"T3-Error",AND(SUM(O163:O164)=O161,P161="")*OR(P163="pa",P164="pa"),"T1-Error",SUM(O163:O164)=O161,"")</f>
        <v/>
      </c>
      <c r="P162" s="101"/>
      <c r="Q162" s="102" t="str" cm="1">
        <f t="array" ref="Q162">_xlfn.IFS(AND(Q161="",Q163="",Q164=""),"",SUM(Q163:Q164)&lt;Q161*AND(R163="",R164="",Q163&lt;&gt;"",Q164&lt;&gt;""),"T4-Error",SUM(Q163:Q164)&gt;Q161,"T5-Error",AND(SUM(Q163:Q164)=Q161,R161="",OR(Q163="",Q164="")),"T2-Error",OR(Q163="",Q164=""),"",SUM(Q163:Q164)&lt;Q161*OR(R163="pa",R164="pa"),"",AND(SUM(Q163:Q164)=Q161,R161="pa",R163&lt;&gt;"pa",R164&lt;&gt;"pa"),"T3-Error",AND(SUM(Q163:Q164)=Q161,R161="")*OR(R163="pa",R164="pa"),"T1-Error",SUM(Q163:Q164)=Q161,"")</f>
        <v/>
      </c>
      <c r="R162" s="101"/>
      <c r="S162" s="102" t="str" cm="1">
        <f t="array" ref="S162">_xlfn.IFS(AND(S161="",S163="",S164=""),"",SUM(S163:S164)&lt;S161*AND(T163="",T164="",S163&lt;&gt;"",S164&lt;&gt;""),"T4-Error",SUM(S163:S164)&gt;S161,"T5-Error",AND(SUM(S163:S164)=S161,T161="",OR(S163="",S164="")),"T2-Error",OR(S163="",S164=""),"",SUM(S163:S164)&lt;S161*OR(T163="pa",T164="pa"),"",AND(SUM(S163:S164)=S161,T161="pa",T163&lt;&gt;"pa",T164&lt;&gt;"pa"),"T3-Error",AND(SUM(S163:S164)=S161,T161="")*OR(T163="pa",T164="pa"),"T1-Error",SUM(S163:S164)=S161,"")</f>
        <v/>
      </c>
      <c r="T162" s="101"/>
      <c r="U162" s="102" t="str" cm="1">
        <f t="array" ref="U162">_xlfn.IFS(AND(U161="",U163="",U164=""),"",SUM(U163:U164)&lt;U161*AND(V163="",V164="",U163&lt;&gt;"",U164&lt;&gt;""),"T4-Error",SUM(U163:U164)&gt;U161,"T5-Error",AND(SUM(U163:U164)=U161,V161="",OR(U163="",U164="")),"T2-Error",OR(U163="",U164=""),"",SUM(U163:U164)&lt;U161*OR(V163="pa",V164="pa"),"",AND(SUM(U163:U164)=U161,V161="pa",V163&lt;&gt;"pa",V164&lt;&gt;"pa"),"T3-Error",AND(SUM(U163:U164)=U161,V161="")*OR(V163="pa",V164="pa"),"T1-Error",SUM(U163:U164)=U161,"")</f>
        <v/>
      </c>
      <c r="V162" s="101"/>
      <c r="W162" s="102" t="str" cm="1">
        <f t="array" ref="W162">_xlfn.IFS(AND(W161="",W163="",W164=""),"",SUM(W163:W164)&lt;W161*AND(X163="",X164="",W163&lt;&gt;"",W164&lt;&gt;""),"T4-Error",SUM(W163:W164)&gt;W161,"T5-Error",AND(SUM(W163:W164)=W161,X161="",OR(W163="",W164="")),"T2-Error",OR(W163="",W164=""),"",SUM(W163:W164)&lt;W161*OR(X163="pa",X164="pa"),"",AND(SUM(W163:W164)=W161,X161="pa",X163&lt;&gt;"pa",X164&lt;&gt;"pa"),"T3-Error",AND(SUM(W163:W164)=W161,X161="")*OR(X163="pa",X164="pa"),"T1-Error",SUM(W163:W164)=W161,"")</f>
        <v/>
      </c>
      <c r="X162" s="101"/>
      <c r="Y162" s="102" t="str" cm="1">
        <f t="array" ref="Y162">_xlfn.IFS(AND(Y161="",Y163="",Y164=""),"",SUM(Y163:Y164)&lt;Y161*AND(Z163="",Z164="",Y163&lt;&gt;"",Y164&lt;&gt;""),"T4-Error",SUM(Y163:Y164)&gt;Y161,"T5-Error",AND(SUM(Y163:Y164)=Y161,Z161="",OR(Y163="",Y164="")),"T2-Error",OR(Y163="",Y164=""),"",SUM(Y163:Y164)&lt;Y161*OR(Z163="pa",Z164="pa"),"",AND(SUM(Y163:Y164)=Y161,Z161="pa",Z163&lt;&gt;"pa",Z164&lt;&gt;"pa"),"T3-Error",AND(SUM(Y163:Y164)=Y161,Z161="")*OR(Z163="pa",Z164="pa"),"T1-Error",SUM(Y163:Y164)=Y161,"")</f>
        <v/>
      </c>
      <c r="Z162" s="101"/>
      <c r="AA162" s="206"/>
      <c r="AB162" s="189"/>
      <c r="AC162" s="189"/>
      <c r="AD162" s="206"/>
      <c r="AF162" s="192"/>
      <c r="AH162" s="192"/>
      <c r="AI162" s="236"/>
      <c r="AJ162" s="236"/>
      <c r="AK162" s="236"/>
      <c r="AL162" s="408"/>
      <c r="AM162" s="236"/>
      <c r="AN162" s="408"/>
    </row>
    <row r="163" spans="1:40" ht="15" x14ac:dyDescent="0.2">
      <c r="A163" s="249" t="s">
        <v>238</v>
      </c>
      <c r="B163" s="270"/>
      <c r="C163" s="110" t="s">
        <v>210</v>
      </c>
      <c r="D163" s="24" t="s">
        <v>51</v>
      </c>
      <c r="E163" s="10">
        <v>11</v>
      </c>
      <c r="F163" s="13"/>
      <c r="G163" s="10">
        <v>14</v>
      </c>
      <c r="H163" s="13"/>
      <c r="I163" s="10">
        <v>10</v>
      </c>
      <c r="J163" s="13"/>
      <c r="K163" s="10">
        <v>11</v>
      </c>
      <c r="L163" s="13"/>
      <c r="M163" s="10">
        <v>11</v>
      </c>
      <c r="N163" s="13"/>
      <c r="O163" s="10">
        <v>4</v>
      </c>
      <c r="P163" s="13"/>
      <c r="Q163" s="10">
        <v>9</v>
      </c>
      <c r="R163" s="13"/>
      <c r="S163" s="10">
        <v>2</v>
      </c>
      <c r="T163" s="13"/>
      <c r="U163" s="10">
        <v>1</v>
      </c>
      <c r="V163" s="13"/>
      <c r="W163" s="10">
        <v>2</v>
      </c>
      <c r="X163" s="13"/>
      <c r="Y163" s="10"/>
      <c r="Z163" s="13"/>
      <c r="AA163" s="205"/>
      <c r="AB163" s="196"/>
      <c r="AC163" s="196"/>
      <c r="AD163" s="205"/>
      <c r="AF163" s="193"/>
      <c r="AH163" s="193"/>
      <c r="AI163" s="237"/>
      <c r="AJ163" s="237"/>
      <c r="AK163" s="237"/>
      <c r="AL163" s="409"/>
      <c r="AM163" s="237"/>
      <c r="AN163" s="409"/>
    </row>
    <row r="164" spans="1:40" ht="15" x14ac:dyDescent="0.2">
      <c r="A164" s="249" t="s">
        <v>239</v>
      </c>
      <c r="B164" s="270"/>
      <c r="C164" s="110" t="s">
        <v>213</v>
      </c>
      <c r="D164" s="24" t="s">
        <v>51</v>
      </c>
      <c r="E164" s="10">
        <v>6</v>
      </c>
      <c r="F164" s="13"/>
      <c r="G164" s="10">
        <v>7</v>
      </c>
      <c r="H164" s="13"/>
      <c r="I164" s="10">
        <v>3</v>
      </c>
      <c r="J164" s="13"/>
      <c r="K164" s="10">
        <v>14</v>
      </c>
      <c r="L164" s="13"/>
      <c r="M164" s="10">
        <v>5</v>
      </c>
      <c r="N164" s="13"/>
      <c r="O164" s="10">
        <v>1</v>
      </c>
      <c r="P164" s="13"/>
      <c r="Q164" s="10">
        <v>7</v>
      </c>
      <c r="R164" s="13"/>
      <c r="S164" s="10">
        <v>2</v>
      </c>
      <c r="T164" s="13"/>
      <c r="U164" s="10">
        <v>1</v>
      </c>
      <c r="V164" s="13"/>
      <c r="W164" s="10">
        <v>4</v>
      </c>
      <c r="X164" s="13"/>
      <c r="Y164" s="10"/>
      <c r="Z164" s="13"/>
      <c r="AA164" s="205"/>
      <c r="AB164" s="196"/>
      <c r="AC164" s="196"/>
      <c r="AD164" s="205"/>
      <c r="AF164" s="193"/>
      <c r="AH164" s="193"/>
      <c r="AI164" s="237"/>
      <c r="AJ164" s="237"/>
      <c r="AK164" s="237"/>
      <c r="AL164" s="409"/>
      <c r="AM164" s="237"/>
      <c r="AN164" s="409"/>
    </row>
    <row r="165" spans="1:40" ht="15.75" x14ac:dyDescent="0.25">
      <c r="A165" s="267"/>
      <c r="B165" s="268"/>
      <c r="C165" s="105" t="s">
        <v>240</v>
      </c>
      <c r="D165" s="33"/>
      <c r="E165" s="102" t="str" cm="1">
        <f t="array" ref="E165">_xlfn.IFS(AND(E161="",E166="",E167="",E168="",E169="",E170="",E171="",E172="",E173="",E174="",E175="",E176="",E177="",E178="",E179="",E180="",E181="",E182="",E183=""),"",SUM(E166:E183)&lt;E161*AND(F166="",F167="",F168="",F169="",F170="",F171="",F172="",F173="",F174="",F175="",F176="",F177="",F178="",F179="",F180="",F181="",F182="",F183="",E166&lt;&gt;"",E167&lt;&gt;"",E168&lt;&gt;"",E169&lt;&gt;"",E170&lt;&gt;"",E171&lt;&gt;"",E172&lt;&gt;"",E173&lt;&gt;"",E174&lt;&gt;"",E175&lt;&gt;"",E176&lt;&gt;"",E177&lt;&gt;"",E178&lt;&gt;"",E179&lt;&gt;"",E180&lt;&gt;"",E181&lt;&gt;"",E182&lt;&gt;"",E183&lt;&gt;""),"T4-Error",SUM(E166:E183)&gt;E161,"T5-Error",AND(SUM(E166:E183)=E161,F161="",OR(E166="",E167="",E168="",E169="",E170="",E171="",E172="",E173="",E174="",E175="",E176="",E177="",E178="",E179="",E180="",E181="",E182="",E183="")),"T2-Error",OR(E166="",E167="",E168="",E169="",E170="",E171="",E172="",E173="",E174="",E175="",E176="",E177="",E178="",E179="",E180="",E181="",E182="",E183=""),"",SUM(E166:E183)&lt;E161*OR(F166="pa",F167="pa",F168="pa",F169="pa",F170="pa",F171="pa",F172="pa",F173="pa",F174="pa",F175="pa",F176="pa",F177="pa",F178="pa",F179="pa",F180="pa",F181="pa",F182="pa",F183="pa"),"",AND(SUM(E166:E183)=E161,F161="pa",F166&lt;&gt;"pa",F167&lt;&gt;"pa",F168&lt;&gt;"pa",F169&lt;&gt;"pa",F170&lt;&gt;"pa",F171&lt;&gt;"pa",F172&lt;&gt;"pa",F173&lt;&gt;"pa",F174&lt;&gt;"pa",F175&lt;&gt;"pa",F176&lt;&gt;"pa",F177&lt;&gt;"pa",F178&lt;&gt;"pa",F179&lt;&gt;"pa",F180&lt;&gt;"pa",F181&lt;&gt;"pa",F182&lt;&gt;"pa",F183&lt;&gt;"pa"),"T3-Error",AND(SUM(E166:E183)=E161,F161="")*OR(F166="pa",F167="pa",F168="pa",F169="pa",F170="pa",F171="pa",F172="pa",F173="pa",F174="pa",F175="pa",F176="pa",F177="pa",F178="pa",F179="pa",F180="pa",F181="pa",F182="pa",F183="pa"),"T1-Error",SUM(E166:E183)=E161,"")</f>
        <v/>
      </c>
      <c r="F165" s="101"/>
      <c r="G165" s="102" t="str" cm="1">
        <f t="array" ref="G165">_xlfn.IFS(AND(G161="",G166="",G167="",G168="",G169="",G170="",G171="",G172="",G173="",G174="",G175="",G176="",G177="",G178="",G179="",G180="",G181="",G182="",G183=""),"",SUM(G166:G183)&lt;G161*AND(H166="",H167="",H168="",H169="",H170="",H171="",H172="",H173="",H174="",H175="",H176="",H177="",H178="",H179="",H180="",H181="",H182="",H183="",G166&lt;&gt;"",G167&lt;&gt;"",G168&lt;&gt;"",G169&lt;&gt;"",G170&lt;&gt;"",G171&lt;&gt;"",G172&lt;&gt;"",G173&lt;&gt;"",G174&lt;&gt;"",G175&lt;&gt;"",G176&lt;&gt;"",G177&lt;&gt;"",G178&lt;&gt;"",G179&lt;&gt;"",G180&lt;&gt;"",G181&lt;&gt;"",G182&lt;&gt;"",G183&lt;&gt;""),"T4-Error",SUM(G166:G183)&gt;G161,"T5-Error",AND(SUM(G166:G183)=G161,H161="",OR(G166="",G167="",G168="",G169="",G170="",G171="",G172="",G173="",G174="",G175="",G176="",G177="",G178="",G179="",G180="",G181="",G182="",G183="")),"T2-Error",OR(G166="",G167="",G168="",G169="",G170="",G171="",G172="",G173="",G174="",G175="",G176="",G177="",G178="",G179="",G180="",G181="",G182="",G183=""),"",SUM(G166:G183)&lt;G161*OR(H166="pa",H167="pa",H168="pa",H169="pa",H170="pa",H171="pa",H172="pa",H173="pa",H174="pa",H175="pa",H176="pa",H177="pa",H178="pa",H179="pa",H180="pa",H181="pa",H182="pa",H183="pa"),"",AND(SUM(G166:G183)=G161,H161="pa",H166&lt;&gt;"pa",H167&lt;&gt;"pa",H168&lt;&gt;"pa",H169&lt;&gt;"pa",H170&lt;&gt;"pa",H171&lt;&gt;"pa",H172&lt;&gt;"pa",H173&lt;&gt;"pa",H174&lt;&gt;"pa",H175&lt;&gt;"pa",H176&lt;&gt;"pa",H177&lt;&gt;"pa",H178&lt;&gt;"pa",H179&lt;&gt;"pa",H180&lt;&gt;"pa",H181&lt;&gt;"pa",H182&lt;&gt;"pa",H183&lt;&gt;"pa"),"T3-Error",AND(SUM(G166:G183)=G161,H161="")*OR(H166="pa",H167="pa",H168="pa",H169="pa",H170="pa",H171="pa",H172="pa",H173="pa",H174="pa",H175="pa",H176="pa",H177="pa",H178="pa",H179="pa",H180="pa",H181="pa",H182="pa",H183="pa"),"T1-Error",SUM(G166:G183)=G161,"")</f>
        <v/>
      </c>
      <c r="H165" s="101"/>
      <c r="I165" s="102" t="str" cm="1">
        <f t="array" ref="I165">_xlfn.IFS(AND(I161="",I166="",I167="",I168="",I169="",I170="",I171="",I172="",I173="",I174="",I175="",I176="",I177="",I178="",I179="",I180="",I181="",I182="",I183=""),"",SUM(I166:I183)&lt;I161*AND(J166="",J167="",J168="",J169="",J170="",J171="",J172="",J173="",J174="",J175="",J176="",J177="",J178="",J179="",J180="",J181="",J182="",J183="",I166&lt;&gt;"",I167&lt;&gt;"",I168&lt;&gt;"",I169&lt;&gt;"",I170&lt;&gt;"",I171&lt;&gt;"",I172&lt;&gt;"",I173&lt;&gt;"",I174&lt;&gt;"",I175&lt;&gt;"",I176&lt;&gt;"",I177&lt;&gt;"",I178&lt;&gt;"",I179&lt;&gt;"",I180&lt;&gt;"",I181&lt;&gt;"",I182&lt;&gt;"",I183&lt;&gt;""),"T4-Error",SUM(I166:I183)&gt;I161,"T5-Error",AND(SUM(I166:I183)=I161,J161="",OR(I166="",I167="",I168="",I169="",I170="",I171="",I172="",I173="",I174="",I175="",I176="",I177="",I178="",I179="",I180="",I181="",I182="",I183="")),"T2-Error",OR(I166="",I167="",I168="",I169="",I170="",I171="",I172="",I173="",I174="",I175="",I176="",I177="",I178="",I179="",I180="",I181="",I182="",I183=""),"",SUM(I166:I183)&lt;I161*OR(J166="pa",J167="pa",J168="pa",J169="pa",J170="pa",J171="pa",J172="pa",J173="pa",J174="pa",J175="pa",J176="pa",J177="pa",J178="pa",J179="pa",J180="pa",J181="pa",J182="pa",J183="pa"),"",AND(SUM(I166:I183)=I161,J161="pa",J166&lt;&gt;"pa",J167&lt;&gt;"pa",J168&lt;&gt;"pa",J169&lt;&gt;"pa",J170&lt;&gt;"pa",J171&lt;&gt;"pa",J172&lt;&gt;"pa",J173&lt;&gt;"pa",J174&lt;&gt;"pa",J175&lt;&gt;"pa",J176&lt;&gt;"pa",J177&lt;&gt;"pa",J178&lt;&gt;"pa",J179&lt;&gt;"pa",J180&lt;&gt;"pa",J181&lt;&gt;"pa",J182&lt;&gt;"pa",J183&lt;&gt;"pa"),"T3-Error",AND(SUM(I166:I183)=I161,J161="")*OR(J166="pa",J167="pa",J168="pa",J169="pa",J170="pa",J171="pa",J172="pa",J173="pa",J174="pa",J175="pa",J176="pa",J177="pa",J178="pa",J179="pa",J180="pa",J181="pa",J182="pa",J183="pa"),"T1-Error",SUM(I166:I183)=I161,"")</f>
        <v/>
      </c>
      <c r="J165" s="101"/>
      <c r="K165" s="102" t="str" cm="1">
        <f t="array" ref="K165">_xlfn.IFS(AND(K161="",K166="",K167="",K168="",K169="",K170="",K171="",K172="",K173="",K174="",K175="",K176="",K177="",K178="",K179="",K180="",K181="",K182="",K183=""),"",SUM(K166:K183)&lt;K161*AND(L166="",L167="",L168="",L169="",L170="",L171="",L172="",L173="",L174="",L175="",L176="",L177="",L178="",L179="",L180="",L181="",L182="",L183="",K166&lt;&gt;"",K167&lt;&gt;"",K168&lt;&gt;"",K169&lt;&gt;"",K170&lt;&gt;"",K171&lt;&gt;"",K172&lt;&gt;"",K173&lt;&gt;"",K174&lt;&gt;"",K175&lt;&gt;"",K176&lt;&gt;"",K177&lt;&gt;"",K178&lt;&gt;"",K179&lt;&gt;"",K180&lt;&gt;"",K181&lt;&gt;"",K182&lt;&gt;"",K183&lt;&gt;""),"T4-Error",SUM(K166:K183)&gt;K161,"T5-Error",AND(SUM(K166:K183)=K161,L161="",OR(K166="",K167="",K168="",K169="",K170="",K171="",K172="",K173="",K174="",K175="",K176="",K177="",K178="",K179="",K180="",K181="",K182="",K183="")),"T2-Error",OR(K166="",K167="",K168="",K169="",K170="",K171="",K172="",K173="",K174="",K175="",K176="",K177="",K178="",K179="",K180="",K181="",K182="",K183=""),"",SUM(K166:K183)&lt;K161*OR(L166="pa",L167="pa",L168="pa",L169="pa",L170="pa",L171="pa",L172="pa",L173="pa",L174="pa",L175="pa",L176="pa",L177="pa",L178="pa",L179="pa",L180="pa",L181="pa",L182="pa",L183="pa"),"",AND(SUM(K166:K183)=K161,L161="pa",L166&lt;&gt;"pa",L167&lt;&gt;"pa",L168&lt;&gt;"pa",L169&lt;&gt;"pa",L170&lt;&gt;"pa",L171&lt;&gt;"pa",L172&lt;&gt;"pa",L173&lt;&gt;"pa",L174&lt;&gt;"pa",L175&lt;&gt;"pa",L176&lt;&gt;"pa",L177&lt;&gt;"pa",L178&lt;&gt;"pa",L179&lt;&gt;"pa",L180&lt;&gt;"pa",L181&lt;&gt;"pa",L182&lt;&gt;"pa",L183&lt;&gt;"pa"),"T3-Error",AND(SUM(K166:K183)=K161,L161="")*OR(L166="pa",L167="pa",L168="pa",L169="pa",L170="pa",L171="pa",L172="pa",L173="pa",L174="pa",L175="pa",L176="pa",L177="pa",L178="pa",L179="pa",L180="pa",L181="pa",L182="pa",L183="pa"),"T1-Error",SUM(K166:K183)=K161,"")</f>
        <v/>
      </c>
      <c r="L165" s="101"/>
      <c r="M165" s="102" t="str" cm="1">
        <f t="array" ref="M165">_xlfn.IFS(AND(M161="",M166="",M167="",M168="",M169="",M170="",M171="",M172="",M173="",M174="",M175="",M176="",M177="",M178="",M179="",M180="",M181="",M182="",M183=""),"",SUM(M166:M183)&lt;M161*AND(N166="",N167="",N168="",N169="",N170="",N171="",N172="",N173="",N174="",N175="",N176="",N177="",N178="",N179="",N180="",N181="",N182="",N183="",M166&lt;&gt;"",M167&lt;&gt;"",M168&lt;&gt;"",M169&lt;&gt;"",M170&lt;&gt;"",M171&lt;&gt;"",M172&lt;&gt;"",M173&lt;&gt;"",M174&lt;&gt;"",M175&lt;&gt;"",M176&lt;&gt;"",M177&lt;&gt;"",M178&lt;&gt;"",M179&lt;&gt;"",M180&lt;&gt;"",M181&lt;&gt;"",M182&lt;&gt;"",M183&lt;&gt;""),"T4-Error",SUM(M166:M183)&gt;M161,"T5-Error",AND(SUM(M166:M183)=M161,N161="",OR(M166="",M167="",M168="",M169="",M170="",M171="",M172="",M173="",M174="",M175="",M176="",M177="",M178="",M179="",M180="",M181="",M182="",M183="")),"T2-Error",OR(M166="",M167="",M168="",M169="",M170="",M171="",M172="",M173="",M174="",M175="",M176="",M177="",M178="",M179="",M180="",M181="",M182="",M183=""),"",SUM(M166:M183)&lt;M161*OR(N166="pa",N167="pa",N168="pa",N169="pa",N170="pa",N171="pa",N172="pa",N173="pa",N174="pa",N175="pa",N176="pa",N177="pa",N178="pa",N179="pa",N180="pa",N181="pa",N182="pa",N183="pa"),"",AND(SUM(M166:M183)=M161,N161="pa",N166&lt;&gt;"pa",N167&lt;&gt;"pa",N168&lt;&gt;"pa",N169&lt;&gt;"pa",N170&lt;&gt;"pa",N171&lt;&gt;"pa",N172&lt;&gt;"pa",N173&lt;&gt;"pa",N174&lt;&gt;"pa",N175&lt;&gt;"pa",N176&lt;&gt;"pa",N177&lt;&gt;"pa",N178&lt;&gt;"pa",N179&lt;&gt;"pa",N180&lt;&gt;"pa",N181&lt;&gt;"pa",N182&lt;&gt;"pa",N183&lt;&gt;"pa"),"T3-Error",AND(SUM(M166:M183)=M161,N161="")*OR(N166="pa",N167="pa",N168="pa",N169="pa",N170="pa",N171="pa",N172="pa",N173="pa",N174="pa",N175="pa",N176="pa",N177="pa",N178="pa",N179="pa",N180="pa",N181="pa",N182="pa",N183="pa"),"T1-Error",SUM(M166:M183)=M161,"")</f>
        <v/>
      </c>
      <c r="N165" s="101"/>
      <c r="O165" s="102" t="str" cm="1">
        <f t="array" ref="O165">_xlfn.IFS(AND(O161="",O166="",O167="",O168="",O169="",O170="",O171="",O172="",O173="",O174="",O175="",O176="",O177="",O178="",O179="",O180="",O181="",O182="",O183=""),"",SUM(O166:O183)&lt;O161*AND(P166="",P167="",P168="",P169="",P170="",P171="",P172="",P173="",P174="",P175="",P176="",P177="",P178="",P179="",P180="",P181="",P182="",P183="",O166&lt;&gt;"",O167&lt;&gt;"",O168&lt;&gt;"",O169&lt;&gt;"",O170&lt;&gt;"",O171&lt;&gt;"",O172&lt;&gt;"",O173&lt;&gt;"",O174&lt;&gt;"",O175&lt;&gt;"",O176&lt;&gt;"",O177&lt;&gt;"",O178&lt;&gt;"",O179&lt;&gt;"",O180&lt;&gt;"",O181&lt;&gt;"",O182&lt;&gt;"",O183&lt;&gt;""),"T4-Error",SUM(O166:O183)&gt;O161,"T5-Error",AND(SUM(O166:O183)=O161,P161="",OR(O166="",O167="",O168="",O169="",O170="",O171="",O172="",O173="",O174="",O175="",O176="",O177="",O178="",O179="",O180="",O181="",O182="",O183="")),"T2-Error",OR(O166="",O167="",O168="",O169="",O170="",O171="",O172="",O173="",O174="",O175="",O176="",O177="",O178="",O179="",O180="",O181="",O182="",O183=""),"",SUM(O166:O183)&lt;O161*OR(P166="pa",P167="pa",P168="pa",P169="pa",P170="pa",P171="pa",P172="pa",P173="pa",P174="pa",P175="pa",P176="pa",P177="pa",P178="pa",P179="pa",P180="pa",P181="pa",P182="pa",P183="pa"),"",AND(SUM(O166:O183)=O161,P161="pa",P166&lt;&gt;"pa",P167&lt;&gt;"pa",P168&lt;&gt;"pa",P169&lt;&gt;"pa",P170&lt;&gt;"pa",P171&lt;&gt;"pa",P172&lt;&gt;"pa",P173&lt;&gt;"pa",P174&lt;&gt;"pa",P175&lt;&gt;"pa",P176&lt;&gt;"pa",P177&lt;&gt;"pa",P178&lt;&gt;"pa",P179&lt;&gt;"pa",P180&lt;&gt;"pa",P181&lt;&gt;"pa",P182&lt;&gt;"pa",P183&lt;&gt;"pa"),"T3-Error",AND(SUM(O166:O183)=O161,P161="")*OR(P166="pa",P167="pa",P168="pa",P169="pa",P170="pa",P171="pa",P172="pa",P173="pa",P174="pa",P175="pa",P176="pa",P177="pa",P178="pa",P179="pa",P180="pa",P181="pa",P182="pa",P183="pa"),"T1-Error",SUM(O166:O183)=O161,"")</f>
        <v/>
      </c>
      <c r="P165" s="101"/>
      <c r="Q165" s="102" t="str" cm="1">
        <f t="array" ref="Q165">_xlfn.IFS(AND(Q161="",Q166="",Q167="",Q168="",Q169="",Q170="",Q171="",Q172="",Q173="",Q174="",Q175="",Q176="",Q177="",Q178="",Q179="",Q180="",Q181="",Q182="",Q183=""),"",SUM(Q166:Q183)&lt;Q161*AND(R166="",R167="",R168="",R169="",R170="",R171="",R172="",R173="",R174="",R175="",R176="",R177="",R178="",R179="",R180="",R181="",R182="",R183="",Q166&lt;&gt;"",Q167&lt;&gt;"",Q168&lt;&gt;"",Q169&lt;&gt;"",Q170&lt;&gt;"",Q171&lt;&gt;"",Q172&lt;&gt;"",Q173&lt;&gt;"",Q174&lt;&gt;"",Q175&lt;&gt;"",Q176&lt;&gt;"",Q177&lt;&gt;"",Q178&lt;&gt;"",Q179&lt;&gt;"",Q180&lt;&gt;"",Q181&lt;&gt;"",Q182&lt;&gt;"",Q183&lt;&gt;""),"T4-Error",SUM(Q166:Q183)&gt;Q161,"T5-Error",AND(SUM(Q166:Q183)=Q161,R161="",OR(Q166="",Q167="",Q168="",Q169="",Q170="",Q171="",Q172="",Q173="",Q174="",Q175="",Q176="",Q177="",Q178="",Q179="",Q180="",Q181="",Q182="",Q183="")),"T2-Error",OR(Q166="",Q167="",Q168="",Q169="",Q170="",Q171="",Q172="",Q173="",Q174="",Q175="",Q176="",Q177="",Q178="",Q179="",Q180="",Q181="",Q182="",Q183=""),"",SUM(Q166:Q183)&lt;Q161*OR(R166="pa",R167="pa",R168="pa",R169="pa",R170="pa",R171="pa",R172="pa",R173="pa",R174="pa",R175="pa",R176="pa",R177="pa",R178="pa",R179="pa",R180="pa",R181="pa",R182="pa",R183="pa"),"",AND(SUM(Q166:Q183)=Q161,R161="pa",R166&lt;&gt;"pa",R167&lt;&gt;"pa",R168&lt;&gt;"pa",R169&lt;&gt;"pa",R170&lt;&gt;"pa",R171&lt;&gt;"pa",R172&lt;&gt;"pa",R173&lt;&gt;"pa",R174&lt;&gt;"pa",R175&lt;&gt;"pa",R176&lt;&gt;"pa",R177&lt;&gt;"pa",R178&lt;&gt;"pa",R179&lt;&gt;"pa",R180&lt;&gt;"pa",R181&lt;&gt;"pa",R182&lt;&gt;"pa",R183&lt;&gt;"pa"),"T3-Error",AND(SUM(Q166:Q183)=Q161,R161="")*OR(R166="pa",R167="pa",R168="pa",R169="pa",R170="pa",R171="pa",R172="pa",R173="pa",R174="pa",R175="pa",R176="pa",R177="pa",R178="pa",R179="pa",R180="pa",R181="pa",R182="pa",R183="pa"),"T1-Error",SUM(Q166:Q183)=Q161,"")</f>
        <v/>
      </c>
      <c r="R165" s="101"/>
      <c r="S165" s="102" t="str" cm="1">
        <f t="array" ref="S165">_xlfn.IFS(AND(S161="",S166="",S167="",S168="",S169="",S170="",S171="",S172="",S173="",S174="",S175="",S176="",S177="",S178="",S179="",S180="",S181="",S182="",S183=""),"",SUM(S166:S183)&lt;S161*AND(T166="",T167="",T168="",T169="",T170="",T171="",T172="",T173="",T174="",T175="",T176="",T177="",T178="",T179="",T180="",T181="",T182="",T183="",S166&lt;&gt;"",S167&lt;&gt;"",S168&lt;&gt;"",S169&lt;&gt;"",S170&lt;&gt;"",S171&lt;&gt;"",S172&lt;&gt;"",S173&lt;&gt;"",S174&lt;&gt;"",S175&lt;&gt;"",S176&lt;&gt;"",S177&lt;&gt;"",S178&lt;&gt;"",S179&lt;&gt;"",S180&lt;&gt;"",S181&lt;&gt;"",S182&lt;&gt;"",S183&lt;&gt;""),"T4-Error",SUM(S166:S183)&gt;S161,"T5-Error",AND(SUM(S166:S183)=S161,T161="",OR(S166="",S167="",S168="",S169="",S170="",S171="",S172="",S173="",S174="",S175="",S176="",S177="",S178="",S179="",S180="",S181="",S182="",S183="")),"T2-Error",OR(S166="",S167="",S168="",S169="",S170="",S171="",S172="",S173="",S174="",S175="",S176="",S177="",S178="",S179="",S180="",S181="",S182="",S183=""),"",SUM(S166:S183)&lt;S161*OR(T166="pa",T167="pa",T168="pa",T169="pa",T170="pa",T171="pa",T172="pa",T173="pa",T174="pa",T175="pa",T176="pa",T177="pa",T178="pa",T179="pa",T180="pa",T181="pa",T182="pa",T183="pa"),"",AND(SUM(S166:S183)=S161,T161="pa",T166&lt;&gt;"pa",T167&lt;&gt;"pa",T168&lt;&gt;"pa",T169&lt;&gt;"pa",T170&lt;&gt;"pa",T171&lt;&gt;"pa",T172&lt;&gt;"pa",T173&lt;&gt;"pa",T174&lt;&gt;"pa",T175&lt;&gt;"pa",T176&lt;&gt;"pa",T177&lt;&gt;"pa",T178&lt;&gt;"pa",T179&lt;&gt;"pa",T180&lt;&gt;"pa",T181&lt;&gt;"pa",T182&lt;&gt;"pa",T183&lt;&gt;"pa"),"T3-Error",AND(SUM(S166:S183)=S161,T161="")*OR(T166="pa",T167="pa",T168="pa",T169="pa",T170="pa",T171="pa",T172="pa",T173="pa",T174="pa",T175="pa",T176="pa",T177="pa",T178="pa",T179="pa",T180="pa",T181="pa",T182="pa",T183="pa"),"T1-Error",SUM(S166:S183)=S161,"")</f>
        <v/>
      </c>
      <c r="T165" s="101"/>
      <c r="U165" s="102" t="str" cm="1">
        <f t="array" ref="U165">_xlfn.IFS(AND(U161="",U166="",U167="",U168="",U169="",U170="",U171="",U172="",U173="",U174="",U175="",U176="",U177="",U178="",U179="",U180="",U181="",U182="",U183=""),"",SUM(U166:U183)&lt;U161*AND(V166="",V167="",V168="",V169="",V170="",V171="",V172="",V173="",V174="",V175="",V176="",V177="",V178="",V179="",V180="",V181="",V182="",V183="",U166&lt;&gt;"",U167&lt;&gt;"",U168&lt;&gt;"",U169&lt;&gt;"",U170&lt;&gt;"",U171&lt;&gt;"",U172&lt;&gt;"",U173&lt;&gt;"",U174&lt;&gt;"",U175&lt;&gt;"",U176&lt;&gt;"",U177&lt;&gt;"",U178&lt;&gt;"",U179&lt;&gt;"",U180&lt;&gt;"",U181&lt;&gt;"",U182&lt;&gt;"",U183&lt;&gt;""),"T4-Error",SUM(U166:U183)&gt;U161,"T5-Error",AND(SUM(U166:U183)=U161,V161="",OR(U166="",U167="",U168="",U169="",U170="",U171="",U172="",U173="",U174="",U175="",U176="",U177="",U178="",U179="",U180="",U181="",U182="",U183="")),"T2-Error",OR(U166="",U167="",U168="",U169="",U170="",U171="",U172="",U173="",U174="",U175="",U176="",U177="",U178="",U179="",U180="",U181="",U182="",U183=""),"",SUM(U166:U183)&lt;U161*OR(V166="pa",V167="pa",V168="pa",V169="pa",V170="pa",V171="pa",V172="pa",V173="pa",V174="pa",V175="pa",V176="pa",V177="pa",V178="pa",V179="pa",V180="pa",V181="pa",V182="pa",V183="pa"),"",AND(SUM(U166:U183)=U161,V161="pa",V166&lt;&gt;"pa",V167&lt;&gt;"pa",V168&lt;&gt;"pa",V169&lt;&gt;"pa",V170&lt;&gt;"pa",V171&lt;&gt;"pa",V172&lt;&gt;"pa",V173&lt;&gt;"pa",V174&lt;&gt;"pa",V175&lt;&gt;"pa",V176&lt;&gt;"pa",V177&lt;&gt;"pa",V178&lt;&gt;"pa",V179&lt;&gt;"pa",V180&lt;&gt;"pa",V181&lt;&gt;"pa",V182&lt;&gt;"pa",V183&lt;&gt;"pa"),"T3-Error",AND(SUM(U166:U183)=U161,V161="")*OR(V166="pa",V167="pa",V168="pa",V169="pa",V170="pa",V171="pa",V172="pa",V173="pa",V174="pa",V175="pa",V176="pa",V177="pa",V178="pa",V179="pa",V180="pa",V181="pa",V182="pa",V183="pa"),"T1-Error",SUM(U166:U183)=U161,"")</f>
        <v/>
      </c>
      <c r="V165" s="101"/>
      <c r="W165" s="102" t="str" cm="1">
        <f t="array" ref="W165">_xlfn.IFS(AND(W161="",W166="",W167="",W168="",W169="",W170="",W171="",W172="",W173="",W174="",W175="",W176="",W177="",W178="",W179="",W180="",W181="",W182="",W183=""),"",SUM(W166:W183)&lt;W161*AND(X166="",X167="",X168="",X169="",X170="",X171="",X172="",X173="",X174="",X175="",X176="",X177="",X178="",X179="",X180="",X181="",X182="",X183="",W166&lt;&gt;"",W167&lt;&gt;"",W168&lt;&gt;"",W169&lt;&gt;"",W170&lt;&gt;"",W171&lt;&gt;"",W172&lt;&gt;"",W173&lt;&gt;"",W174&lt;&gt;"",W175&lt;&gt;"",W176&lt;&gt;"",W177&lt;&gt;"",W178&lt;&gt;"",W179&lt;&gt;"",W180&lt;&gt;"",W181&lt;&gt;"",W182&lt;&gt;"",W183&lt;&gt;""),"T4-Error",SUM(W166:W183)&gt;W161,"T5-Error",AND(SUM(W166:W183)=W161,X161="",OR(W166="",W167="",W168="",W169="",W170="",W171="",W172="",W173="",W174="",W175="",W176="",W177="",W178="",W179="",W180="",W181="",W182="",W183="")),"T2-Error",OR(W166="",W167="",W168="",W169="",W170="",W171="",W172="",W173="",W174="",W175="",W176="",W177="",W178="",W179="",W180="",W181="",W182="",W183=""),"",SUM(W166:W183)&lt;W161*OR(X166="pa",X167="pa",X168="pa",X169="pa",X170="pa",X171="pa",X172="pa",X173="pa",X174="pa",X175="pa",X176="pa",X177="pa",X178="pa",X179="pa",X180="pa",X181="pa",X182="pa",X183="pa"),"",AND(SUM(W166:W183)=W161,X161="pa",X166&lt;&gt;"pa",X167&lt;&gt;"pa",X168&lt;&gt;"pa",X169&lt;&gt;"pa",X170&lt;&gt;"pa",X171&lt;&gt;"pa",X172&lt;&gt;"pa",X173&lt;&gt;"pa",X174&lt;&gt;"pa",X175&lt;&gt;"pa",X176&lt;&gt;"pa",X177&lt;&gt;"pa",X178&lt;&gt;"pa",X179&lt;&gt;"pa",X180&lt;&gt;"pa",X181&lt;&gt;"pa",X182&lt;&gt;"pa",X183&lt;&gt;"pa"),"T3-Error",AND(SUM(W166:W183)=W161,X161="")*OR(X166="pa",X167="pa",X168="pa",X169="pa",X170="pa",X171="pa",X172="pa",X173="pa",X174="pa",X175="pa",X176="pa",X177="pa",X178="pa",X179="pa",X180="pa",X181="pa",X182="pa",X183="pa"),"T1-Error",SUM(W166:W183)=W161,"")</f>
        <v/>
      </c>
      <c r="X165" s="101"/>
      <c r="Y165" s="102" t="str" cm="1">
        <f t="array" ref="Y165">_xlfn.IFS(AND(Y161="",Y166="",Y167="",Y168="",Y169="",Y170="",Y171="",Y172="",Y173="",Y174="",Y175="",Y176="",Y177="",Y178="",Y179="",Y180="",Y181="",Y182="",Y183=""),"",SUM(Y166:Y183)&lt;Y161*AND(Z166="",Z167="",Z168="",Z169="",Z170="",Z171="",Z172="",Z173="",Z174="",Z175="",Z176="",Z177="",Z178="",Z179="",Z180="",Z181="",Z182="",Z183="",Y166&lt;&gt;"",Y167&lt;&gt;"",Y168&lt;&gt;"",Y169&lt;&gt;"",Y170&lt;&gt;"",Y171&lt;&gt;"",Y172&lt;&gt;"",Y173&lt;&gt;"",Y174&lt;&gt;"",Y175&lt;&gt;"",Y176&lt;&gt;"",Y177&lt;&gt;"",Y178&lt;&gt;"",Y179&lt;&gt;"",Y180&lt;&gt;"",Y181&lt;&gt;"",Y182&lt;&gt;"",Y183&lt;&gt;""),"T4-Error",SUM(Y166:Y183)&gt;Y161,"T5-Error",AND(SUM(Y166:Y183)=Y161,Z161="",OR(Y166="",Y167="",Y168="",Y169="",Y170="",Y171="",Y172="",Y173="",Y174="",Y175="",Y176="",Y177="",Y178="",Y179="",Y180="",Y181="",Y182="",Y183="")),"T2-Error",OR(Y166="",Y167="",Y168="",Y169="",Y170="",Y171="",Y172="",Y173="",Y174="",Y175="",Y176="",Y177="",Y178="",Y179="",Y180="",Y181="",Y182="",Y183=""),"",SUM(Y166:Y183)&lt;Y161*OR(Z166="pa",Z167="pa",Z168="pa",Z169="pa",Z170="pa",Z171="pa",Z172="pa",Z173="pa",Z174="pa",Z175="pa",Z176="pa",Z177="pa",Z178="pa",Z179="pa",Z180="pa",Z181="pa",Z182="pa",Z183="pa"),"",AND(SUM(Y166:Y183)=Y161,Z161="pa",Z166&lt;&gt;"pa",Z167&lt;&gt;"pa",Z168&lt;&gt;"pa",Z169&lt;&gt;"pa",Z170&lt;&gt;"pa",Z171&lt;&gt;"pa",Z172&lt;&gt;"pa",Z173&lt;&gt;"pa",Z174&lt;&gt;"pa",Z175&lt;&gt;"pa",Z176&lt;&gt;"pa",Z177&lt;&gt;"pa",Z178&lt;&gt;"pa",Z179&lt;&gt;"pa",Z180&lt;&gt;"pa",Z181&lt;&gt;"pa",Z182&lt;&gt;"pa",Z183&lt;&gt;"pa"),"T3-Error",AND(SUM(Y166:Y183)=Y161,Z161="")*OR(Z166="pa",Z167="pa",Z168="pa",Z169="pa",Z170="pa",Z171="pa",Z172="pa",Z173="pa",Z174="pa",Z175="pa",Z176="pa",Z177="pa",Z178="pa",Z179="pa",Z180="pa",Z181="pa",Z182="pa",Z183="pa"),"T1-Error",SUM(Y166:Y183)=Y161,"")</f>
        <v/>
      </c>
      <c r="Z165" s="101"/>
      <c r="AA165" s="206"/>
      <c r="AB165" s="189"/>
      <c r="AC165" s="196"/>
      <c r="AD165" s="206"/>
      <c r="AF165" s="193"/>
      <c r="AH165" s="193"/>
      <c r="AI165" s="237"/>
      <c r="AJ165" s="237"/>
      <c r="AK165" s="237"/>
      <c r="AL165" s="409"/>
      <c r="AM165" s="237"/>
      <c r="AN165" s="409"/>
    </row>
    <row r="166" spans="1:40" customFormat="1" ht="15" x14ac:dyDescent="0.2">
      <c r="A166" s="248" t="s">
        <v>217</v>
      </c>
      <c r="B166" s="248"/>
      <c r="C166" s="34" t="s">
        <v>53</v>
      </c>
      <c r="D166" s="24" t="s">
        <v>51</v>
      </c>
      <c r="E166" s="10">
        <v>2</v>
      </c>
      <c r="F166" s="13"/>
      <c r="G166" s="10">
        <v>2</v>
      </c>
      <c r="H166" s="13"/>
      <c r="I166" s="10">
        <v>0</v>
      </c>
      <c r="J166" s="13"/>
      <c r="K166" s="10">
        <v>3</v>
      </c>
      <c r="L166" s="13"/>
      <c r="M166" s="10">
        <v>2</v>
      </c>
      <c r="N166" s="13"/>
      <c r="O166" s="10">
        <v>0</v>
      </c>
      <c r="P166" s="13"/>
      <c r="Q166" s="10">
        <v>0</v>
      </c>
      <c r="R166" s="13"/>
      <c r="S166" s="10">
        <v>0</v>
      </c>
      <c r="T166" s="13"/>
      <c r="U166" s="10">
        <v>0</v>
      </c>
      <c r="V166" s="13"/>
      <c r="W166" s="10">
        <v>0</v>
      </c>
      <c r="X166" s="13"/>
      <c r="Y166" s="10"/>
      <c r="Z166" s="13"/>
      <c r="AA166" s="205"/>
      <c r="AB166" s="200"/>
      <c r="AC166" s="257"/>
      <c r="AD166" s="205"/>
      <c r="AF166" s="258"/>
      <c r="AH166" s="258"/>
      <c r="AI166" s="259"/>
      <c r="AJ166" s="259"/>
      <c r="AK166" s="259"/>
      <c r="AL166" s="413"/>
      <c r="AM166" s="259"/>
      <c r="AN166" s="413"/>
    </row>
    <row r="167" spans="1:40" customFormat="1" ht="15" x14ac:dyDescent="0.2">
      <c r="A167" s="244" t="s">
        <v>218</v>
      </c>
      <c r="B167" s="244"/>
      <c r="C167" s="35" t="s">
        <v>54</v>
      </c>
      <c r="D167" s="24" t="s">
        <v>51</v>
      </c>
      <c r="E167" s="10">
        <v>1</v>
      </c>
      <c r="F167" s="13"/>
      <c r="G167" s="10">
        <v>0</v>
      </c>
      <c r="H167" s="13"/>
      <c r="I167" s="10">
        <v>1</v>
      </c>
      <c r="J167" s="13"/>
      <c r="K167" s="10">
        <v>9</v>
      </c>
      <c r="L167" s="13"/>
      <c r="M167" s="10">
        <v>2</v>
      </c>
      <c r="N167" s="13"/>
      <c r="O167" s="10">
        <v>2</v>
      </c>
      <c r="P167" s="13"/>
      <c r="Q167" s="10">
        <v>0</v>
      </c>
      <c r="R167" s="13"/>
      <c r="S167" s="10">
        <v>0</v>
      </c>
      <c r="T167" s="13"/>
      <c r="U167" s="10">
        <v>0</v>
      </c>
      <c r="V167" s="13"/>
      <c r="W167" s="10">
        <v>0</v>
      </c>
      <c r="X167" s="13"/>
      <c r="Y167" s="10"/>
      <c r="Z167" s="13"/>
      <c r="AA167" s="205"/>
      <c r="AB167" s="200"/>
      <c r="AC167" s="257"/>
      <c r="AD167" s="205"/>
      <c r="AF167" s="258"/>
      <c r="AH167" s="258"/>
      <c r="AI167" s="259"/>
      <c r="AJ167" s="259"/>
      <c r="AK167" s="259"/>
      <c r="AL167" s="413"/>
      <c r="AM167" s="259"/>
      <c r="AN167" s="413"/>
    </row>
    <row r="168" spans="1:40" customFormat="1" ht="15" x14ac:dyDescent="0.2">
      <c r="A168" s="244" t="s">
        <v>219</v>
      </c>
      <c r="B168" s="244"/>
      <c r="C168" s="35" t="s">
        <v>55</v>
      </c>
      <c r="D168" s="24" t="s">
        <v>51</v>
      </c>
      <c r="E168" s="10">
        <v>2</v>
      </c>
      <c r="F168" s="13"/>
      <c r="G168" s="10">
        <v>2</v>
      </c>
      <c r="H168" s="13"/>
      <c r="I168" s="10">
        <v>3</v>
      </c>
      <c r="J168" s="13"/>
      <c r="K168" s="10">
        <v>5</v>
      </c>
      <c r="L168" s="13"/>
      <c r="M168" s="10">
        <v>4</v>
      </c>
      <c r="N168" s="13"/>
      <c r="O168" s="10">
        <v>1</v>
      </c>
      <c r="P168" s="13"/>
      <c r="Q168" s="10">
        <v>0</v>
      </c>
      <c r="R168" s="13"/>
      <c r="S168" s="10">
        <v>0</v>
      </c>
      <c r="T168" s="13"/>
      <c r="U168" s="10">
        <v>0</v>
      </c>
      <c r="V168" s="13"/>
      <c r="W168" s="10">
        <v>0</v>
      </c>
      <c r="X168" s="13"/>
      <c r="Y168" s="10"/>
      <c r="Z168" s="13"/>
      <c r="AA168" s="205"/>
      <c r="AB168" s="200"/>
      <c r="AC168" s="257"/>
      <c r="AD168" s="205"/>
      <c r="AF168" s="258"/>
      <c r="AH168" s="258"/>
      <c r="AI168" s="259"/>
      <c r="AJ168" s="259"/>
      <c r="AK168" s="259"/>
      <c r="AL168" s="413"/>
      <c r="AM168" s="259"/>
      <c r="AN168" s="413"/>
    </row>
    <row r="169" spans="1:40" customFormat="1" ht="15" x14ac:dyDescent="0.2">
      <c r="A169" s="244" t="s">
        <v>220</v>
      </c>
      <c r="B169" s="244"/>
      <c r="C169" s="35" t="s">
        <v>56</v>
      </c>
      <c r="D169" s="24" t="s">
        <v>51</v>
      </c>
      <c r="E169" s="10">
        <v>2</v>
      </c>
      <c r="F169" s="13"/>
      <c r="G169" s="10">
        <v>4</v>
      </c>
      <c r="H169" s="13"/>
      <c r="I169" s="10">
        <v>3</v>
      </c>
      <c r="J169" s="13"/>
      <c r="K169" s="10">
        <v>3</v>
      </c>
      <c r="L169" s="13"/>
      <c r="M169" s="10">
        <v>1</v>
      </c>
      <c r="N169" s="13"/>
      <c r="O169" s="10">
        <v>1</v>
      </c>
      <c r="P169" s="13"/>
      <c r="Q169" s="10">
        <v>0</v>
      </c>
      <c r="R169" s="13"/>
      <c r="S169" s="10">
        <v>0</v>
      </c>
      <c r="T169" s="13"/>
      <c r="U169" s="10">
        <v>0</v>
      </c>
      <c r="V169" s="13"/>
      <c r="W169" s="10">
        <v>0</v>
      </c>
      <c r="X169" s="13"/>
      <c r="Y169" s="10"/>
      <c r="Z169" s="13"/>
      <c r="AA169" s="205"/>
      <c r="AB169" s="200"/>
      <c r="AC169" s="257"/>
      <c r="AD169" s="205"/>
      <c r="AF169" s="258"/>
      <c r="AH169" s="258"/>
      <c r="AI169" s="259"/>
      <c r="AJ169" s="259"/>
      <c r="AK169" s="259"/>
      <c r="AL169" s="413"/>
      <c r="AM169" s="259"/>
      <c r="AN169" s="413"/>
    </row>
    <row r="170" spans="1:40" customFormat="1" ht="15" x14ac:dyDescent="0.2">
      <c r="A170" s="244" t="s">
        <v>221</v>
      </c>
      <c r="B170" s="244"/>
      <c r="C170" s="35" t="s">
        <v>57</v>
      </c>
      <c r="D170" s="24" t="s">
        <v>51</v>
      </c>
      <c r="E170" s="10">
        <v>4</v>
      </c>
      <c r="F170" s="13"/>
      <c r="G170" s="10">
        <v>1</v>
      </c>
      <c r="H170" s="13"/>
      <c r="I170" s="10">
        <v>2</v>
      </c>
      <c r="J170" s="13"/>
      <c r="K170" s="10">
        <v>1</v>
      </c>
      <c r="L170" s="13"/>
      <c r="M170" s="10">
        <v>0</v>
      </c>
      <c r="N170" s="13"/>
      <c r="O170" s="10">
        <v>0</v>
      </c>
      <c r="P170" s="13"/>
      <c r="Q170" s="10">
        <v>0</v>
      </c>
      <c r="R170" s="13"/>
      <c r="S170" s="10">
        <v>1</v>
      </c>
      <c r="T170" s="13"/>
      <c r="U170" s="10">
        <v>0</v>
      </c>
      <c r="V170" s="13"/>
      <c r="W170" s="10">
        <v>2</v>
      </c>
      <c r="X170" s="13"/>
      <c r="Y170" s="10"/>
      <c r="Z170" s="13"/>
      <c r="AA170" s="205"/>
      <c r="AB170" s="200"/>
      <c r="AC170" s="257"/>
      <c r="AD170" s="205"/>
      <c r="AF170" s="258"/>
      <c r="AH170" s="258"/>
      <c r="AI170" s="259"/>
      <c r="AJ170" s="259"/>
      <c r="AK170" s="259"/>
      <c r="AL170" s="413"/>
      <c r="AM170" s="259"/>
      <c r="AN170" s="413"/>
    </row>
    <row r="171" spans="1:40" customFormat="1" ht="15" x14ac:dyDescent="0.2">
      <c r="A171" s="244" t="s">
        <v>222</v>
      </c>
      <c r="B171" s="244"/>
      <c r="C171" s="35" t="s">
        <v>58</v>
      </c>
      <c r="D171" s="24" t="s">
        <v>51</v>
      </c>
      <c r="E171" s="10">
        <v>1</v>
      </c>
      <c r="F171" s="13"/>
      <c r="G171" s="10">
        <v>3</v>
      </c>
      <c r="H171" s="13"/>
      <c r="I171" s="10">
        <v>1</v>
      </c>
      <c r="J171" s="13"/>
      <c r="K171" s="10">
        <v>1</v>
      </c>
      <c r="L171" s="13"/>
      <c r="M171" s="10">
        <v>0</v>
      </c>
      <c r="N171" s="13"/>
      <c r="O171" s="10">
        <v>0</v>
      </c>
      <c r="P171" s="13"/>
      <c r="Q171" s="10">
        <v>0</v>
      </c>
      <c r="R171" s="13"/>
      <c r="S171" s="10">
        <v>0</v>
      </c>
      <c r="T171" s="13"/>
      <c r="U171" s="10">
        <v>0</v>
      </c>
      <c r="V171" s="13"/>
      <c r="W171" s="10">
        <v>0</v>
      </c>
      <c r="X171" s="13"/>
      <c r="Y171" s="10"/>
      <c r="Z171" s="13"/>
      <c r="AA171" s="205"/>
      <c r="AB171" s="200"/>
      <c r="AC171" s="257"/>
      <c r="AD171" s="205"/>
      <c r="AF171" s="258"/>
      <c r="AH171" s="258"/>
      <c r="AI171" s="259"/>
      <c r="AJ171" s="259"/>
      <c r="AK171" s="259"/>
      <c r="AL171" s="413"/>
      <c r="AM171" s="259"/>
      <c r="AN171" s="413"/>
    </row>
    <row r="172" spans="1:40" customFormat="1" ht="15" x14ac:dyDescent="0.2">
      <c r="A172" s="244" t="s">
        <v>223</v>
      </c>
      <c r="B172" s="244"/>
      <c r="C172" s="35" t="s">
        <v>59</v>
      </c>
      <c r="D172" s="24" t="s">
        <v>51</v>
      </c>
      <c r="E172" s="10">
        <v>2</v>
      </c>
      <c r="F172" s="13"/>
      <c r="G172" s="10">
        <v>2</v>
      </c>
      <c r="H172" s="13"/>
      <c r="I172" s="10">
        <v>0</v>
      </c>
      <c r="J172" s="13"/>
      <c r="K172" s="10">
        <v>0</v>
      </c>
      <c r="L172" s="13"/>
      <c r="M172" s="10">
        <v>0</v>
      </c>
      <c r="N172" s="13"/>
      <c r="O172" s="10">
        <v>0</v>
      </c>
      <c r="P172" s="13"/>
      <c r="Q172" s="10">
        <v>0</v>
      </c>
      <c r="R172" s="13"/>
      <c r="S172" s="10">
        <v>1</v>
      </c>
      <c r="T172" s="13"/>
      <c r="U172" s="10">
        <v>0</v>
      </c>
      <c r="V172" s="13"/>
      <c r="W172" s="10">
        <v>0</v>
      </c>
      <c r="X172" s="13"/>
      <c r="Y172" s="10"/>
      <c r="Z172" s="13"/>
      <c r="AA172" s="205"/>
      <c r="AB172" s="200"/>
      <c r="AC172" s="257"/>
      <c r="AD172" s="205"/>
      <c r="AF172" s="258"/>
      <c r="AH172" s="258"/>
      <c r="AI172" s="259"/>
      <c r="AJ172" s="259"/>
      <c r="AK172" s="259"/>
      <c r="AL172" s="413"/>
      <c r="AM172" s="259"/>
      <c r="AN172" s="413"/>
    </row>
    <row r="173" spans="1:40" customFormat="1" ht="15" x14ac:dyDescent="0.2">
      <c r="A173" s="244" t="s">
        <v>224</v>
      </c>
      <c r="B173" s="244"/>
      <c r="C173" s="35" t="s">
        <v>60</v>
      </c>
      <c r="D173" s="24" t="s">
        <v>51</v>
      </c>
      <c r="E173" s="10">
        <v>0</v>
      </c>
      <c r="F173" s="13"/>
      <c r="G173" s="10">
        <v>2</v>
      </c>
      <c r="H173" s="13"/>
      <c r="I173" s="10">
        <v>0</v>
      </c>
      <c r="J173" s="13"/>
      <c r="K173" s="10">
        <v>0</v>
      </c>
      <c r="L173" s="13"/>
      <c r="M173" s="10">
        <v>0</v>
      </c>
      <c r="N173" s="13"/>
      <c r="O173" s="10">
        <v>0</v>
      </c>
      <c r="P173" s="13"/>
      <c r="Q173" s="10">
        <v>0</v>
      </c>
      <c r="R173" s="13"/>
      <c r="S173" s="10">
        <v>0</v>
      </c>
      <c r="T173" s="13"/>
      <c r="U173" s="10">
        <v>0</v>
      </c>
      <c r="V173" s="13"/>
      <c r="W173" s="10">
        <v>0</v>
      </c>
      <c r="X173" s="13"/>
      <c r="Y173" s="10"/>
      <c r="Z173" s="13"/>
      <c r="AA173" s="205"/>
      <c r="AB173" s="200"/>
      <c r="AC173" s="257"/>
      <c r="AD173" s="205"/>
      <c r="AF173" s="258"/>
      <c r="AH173" s="258"/>
      <c r="AI173" s="259"/>
      <c r="AJ173" s="259"/>
      <c r="AK173" s="259"/>
      <c r="AL173" s="413"/>
      <c r="AM173" s="259"/>
      <c r="AN173" s="413"/>
    </row>
    <row r="174" spans="1:40" customFormat="1" ht="15" x14ac:dyDescent="0.2">
      <c r="A174" s="244" t="s">
        <v>225</v>
      </c>
      <c r="B174" s="244"/>
      <c r="C174" s="35" t="s">
        <v>61</v>
      </c>
      <c r="D174" s="24" t="s">
        <v>51</v>
      </c>
      <c r="E174" s="10">
        <v>0</v>
      </c>
      <c r="F174" s="13"/>
      <c r="G174" s="10">
        <v>1</v>
      </c>
      <c r="H174" s="13"/>
      <c r="I174" s="10">
        <v>1</v>
      </c>
      <c r="J174" s="13"/>
      <c r="K174" s="10">
        <v>0</v>
      </c>
      <c r="L174" s="13"/>
      <c r="M174" s="10">
        <v>0</v>
      </c>
      <c r="N174" s="13"/>
      <c r="O174" s="10">
        <v>0</v>
      </c>
      <c r="P174" s="13"/>
      <c r="Q174" s="10">
        <v>1</v>
      </c>
      <c r="R174" s="13"/>
      <c r="S174" s="10">
        <v>0</v>
      </c>
      <c r="T174" s="13"/>
      <c r="U174" s="10">
        <v>0</v>
      </c>
      <c r="V174" s="13"/>
      <c r="W174" s="10">
        <v>0</v>
      </c>
      <c r="X174" s="13"/>
      <c r="Y174" s="10"/>
      <c r="Z174" s="13"/>
      <c r="AA174" s="205"/>
      <c r="AB174" s="200"/>
      <c r="AC174" s="257"/>
      <c r="AD174" s="205"/>
      <c r="AF174" s="258"/>
      <c r="AH174" s="258"/>
      <c r="AI174" s="259"/>
      <c r="AJ174" s="259"/>
      <c r="AK174" s="259"/>
      <c r="AL174" s="413"/>
      <c r="AM174" s="259"/>
      <c r="AN174" s="413"/>
    </row>
    <row r="175" spans="1:40" customFormat="1" ht="15" x14ac:dyDescent="0.2">
      <c r="A175" s="244" t="s">
        <v>226</v>
      </c>
      <c r="B175" s="244"/>
      <c r="C175" s="35" t="s">
        <v>62</v>
      </c>
      <c r="D175" s="24" t="s">
        <v>51</v>
      </c>
      <c r="E175" s="10">
        <v>0</v>
      </c>
      <c r="F175" s="13"/>
      <c r="G175" s="10">
        <v>4</v>
      </c>
      <c r="H175" s="13"/>
      <c r="I175" s="10">
        <v>0</v>
      </c>
      <c r="J175" s="13"/>
      <c r="K175" s="10">
        <v>0</v>
      </c>
      <c r="L175" s="13"/>
      <c r="M175" s="10">
        <v>1</v>
      </c>
      <c r="N175" s="13"/>
      <c r="O175" s="10">
        <v>0</v>
      </c>
      <c r="P175" s="13"/>
      <c r="Q175" s="10">
        <v>2</v>
      </c>
      <c r="R175" s="13"/>
      <c r="S175" s="10">
        <v>0</v>
      </c>
      <c r="T175" s="13"/>
      <c r="U175" s="10">
        <v>0</v>
      </c>
      <c r="V175" s="13"/>
      <c r="W175" s="10">
        <v>0</v>
      </c>
      <c r="X175" s="13"/>
      <c r="Y175" s="10"/>
      <c r="Z175" s="13"/>
      <c r="AA175" s="205"/>
      <c r="AB175" s="200"/>
      <c r="AC175" s="257"/>
      <c r="AD175" s="205"/>
      <c r="AF175" s="258"/>
      <c r="AH175" s="258"/>
      <c r="AI175" s="259"/>
      <c r="AJ175" s="259"/>
      <c r="AK175" s="259"/>
      <c r="AL175" s="413"/>
      <c r="AM175" s="259"/>
      <c r="AN175" s="413"/>
    </row>
    <row r="176" spans="1:40" customFormat="1" ht="15" x14ac:dyDescent="0.2">
      <c r="A176" s="244" t="s">
        <v>227</v>
      </c>
      <c r="B176" s="244"/>
      <c r="C176" s="35" t="s">
        <v>63</v>
      </c>
      <c r="D176" s="24" t="s">
        <v>51</v>
      </c>
      <c r="E176" s="10">
        <v>0</v>
      </c>
      <c r="F176" s="13"/>
      <c r="G176" s="10">
        <v>0</v>
      </c>
      <c r="H176" s="13"/>
      <c r="I176" s="10">
        <v>1</v>
      </c>
      <c r="J176" s="13"/>
      <c r="K176" s="10">
        <v>1</v>
      </c>
      <c r="L176" s="13"/>
      <c r="M176" s="10">
        <v>1</v>
      </c>
      <c r="N176" s="13"/>
      <c r="O176" s="10">
        <v>0</v>
      </c>
      <c r="P176" s="13"/>
      <c r="Q176" s="10">
        <v>0</v>
      </c>
      <c r="R176" s="13"/>
      <c r="S176" s="10">
        <v>0</v>
      </c>
      <c r="T176" s="13"/>
      <c r="U176" s="10">
        <v>0</v>
      </c>
      <c r="V176" s="13"/>
      <c r="W176" s="10">
        <v>0</v>
      </c>
      <c r="X176" s="13"/>
      <c r="Y176" s="10"/>
      <c r="Z176" s="13"/>
      <c r="AA176" s="205"/>
      <c r="AB176" s="200"/>
      <c r="AC176" s="257"/>
      <c r="AD176" s="205"/>
      <c r="AF176" s="258"/>
      <c r="AH176" s="258"/>
      <c r="AI176" s="259"/>
      <c r="AJ176" s="259"/>
      <c r="AK176" s="259"/>
      <c r="AL176" s="413"/>
      <c r="AM176" s="259"/>
      <c r="AN176" s="413"/>
    </row>
    <row r="177" spans="1:40" customFormat="1" ht="15" x14ac:dyDescent="0.2">
      <c r="A177" s="244" t="s">
        <v>228</v>
      </c>
      <c r="B177" s="244"/>
      <c r="C177" s="35" t="s">
        <v>64</v>
      </c>
      <c r="D177" s="24" t="s">
        <v>51</v>
      </c>
      <c r="E177" s="10">
        <v>0</v>
      </c>
      <c r="F177" s="13"/>
      <c r="G177" s="10">
        <v>0</v>
      </c>
      <c r="H177" s="13"/>
      <c r="I177" s="10">
        <v>0</v>
      </c>
      <c r="J177" s="13"/>
      <c r="K177" s="10">
        <v>1</v>
      </c>
      <c r="L177" s="13"/>
      <c r="M177" s="10">
        <v>0</v>
      </c>
      <c r="N177" s="13"/>
      <c r="O177" s="10">
        <v>0</v>
      </c>
      <c r="P177" s="13"/>
      <c r="Q177" s="10">
        <v>3</v>
      </c>
      <c r="R177" s="13"/>
      <c r="S177" s="10">
        <v>1</v>
      </c>
      <c r="T177" s="13"/>
      <c r="U177" s="10">
        <v>0</v>
      </c>
      <c r="V177" s="13"/>
      <c r="W177" s="10">
        <v>0</v>
      </c>
      <c r="X177" s="13"/>
      <c r="Y177" s="10"/>
      <c r="Z177" s="13"/>
      <c r="AA177" s="205"/>
      <c r="AB177" s="200"/>
      <c r="AC177" s="257"/>
      <c r="AD177" s="205"/>
      <c r="AF177" s="258"/>
      <c r="AH177" s="258"/>
      <c r="AI177" s="259"/>
      <c r="AJ177" s="259"/>
      <c r="AK177" s="259"/>
      <c r="AL177" s="413"/>
      <c r="AM177" s="259"/>
      <c r="AN177" s="413"/>
    </row>
    <row r="178" spans="1:40" customFormat="1" ht="15" x14ac:dyDescent="0.2">
      <c r="A178" s="244" t="s">
        <v>229</v>
      </c>
      <c r="B178" s="244"/>
      <c r="C178" s="35" t="s">
        <v>65</v>
      </c>
      <c r="D178" s="24" t="s">
        <v>51</v>
      </c>
      <c r="E178" s="10">
        <v>0</v>
      </c>
      <c r="F178" s="13"/>
      <c r="G178" s="10">
        <v>0</v>
      </c>
      <c r="H178" s="13"/>
      <c r="I178" s="10">
        <v>0</v>
      </c>
      <c r="J178" s="13"/>
      <c r="K178" s="10">
        <v>0</v>
      </c>
      <c r="L178" s="13"/>
      <c r="M178" s="10">
        <v>1</v>
      </c>
      <c r="N178" s="13"/>
      <c r="O178" s="10">
        <v>0</v>
      </c>
      <c r="P178" s="13"/>
      <c r="Q178" s="10">
        <v>2</v>
      </c>
      <c r="R178" s="13"/>
      <c r="S178" s="10">
        <v>0</v>
      </c>
      <c r="T178" s="13"/>
      <c r="U178" s="10">
        <v>1</v>
      </c>
      <c r="V178" s="13"/>
      <c r="W178" s="10">
        <v>2</v>
      </c>
      <c r="X178" s="13"/>
      <c r="Y178" s="10"/>
      <c r="Z178" s="13"/>
      <c r="AA178" s="205"/>
      <c r="AB178" s="200"/>
      <c r="AC178" s="257"/>
      <c r="AD178" s="205"/>
      <c r="AF178" s="258"/>
      <c r="AH178" s="258"/>
      <c r="AI178" s="259"/>
      <c r="AJ178" s="259"/>
      <c r="AK178" s="259"/>
      <c r="AL178" s="413"/>
      <c r="AM178" s="259"/>
      <c r="AN178" s="413"/>
    </row>
    <row r="179" spans="1:40" customFormat="1" ht="15" x14ac:dyDescent="0.2">
      <c r="A179" s="244" t="s">
        <v>230</v>
      </c>
      <c r="B179" s="244"/>
      <c r="C179" s="35" t="s">
        <v>66</v>
      </c>
      <c r="D179" s="24" t="s">
        <v>51</v>
      </c>
      <c r="E179" s="10">
        <v>0</v>
      </c>
      <c r="F179" s="13"/>
      <c r="G179" s="10">
        <v>0</v>
      </c>
      <c r="H179" s="13"/>
      <c r="I179" s="10">
        <v>0</v>
      </c>
      <c r="J179" s="13"/>
      <c r="K179" s="10">
        <v>0</v>
      </c>
      <c r="L179" s="13"/>
      <c r="M179" s="10">
        <v>1</v>
      </c>
      <c r="N179" s="13"/>
      <c r="O179" s="10">
        <v>0</v>
      </c>
      <c r="P179" s="13"/>
      <c r="Q179" s="10">
        <v>1</v>
      </c>
      <c r="R179" s="13"/>
      <c r="S179" s="10">
        <v>0</v>
      </c>
      <c r="T179" s="13"/>
      <c r="U179" s="10">
        <v>1</v>
      </c>
      <c r="V179" s="13"/>
      <c r="W179" s="10">
        <v>0</v>
      </c>
      <c r="X179" s="13"/>
      <c r="Y179" s="10"/>
      <c r="Z179" s="13"/>
      <c r="AA179" s="205"/>
      <c r="AB179" s="200"/>
      <c r="AC179" s="257"/>
      <c r="AD179" s="205"/>
      <c r="AF179" s="258"/>
      <c r="AH179" s="258"/>
      <c r="AI179" s="259"/>
      <c r="AJ179" s="259"/>
      <c r="AK179" s="259"/>
      <c r="AL179" s="413"/>
      <c r="AM179" s="259"/>
      <c r="AN179" s="413"/>
    </row>
    <row r="180" spans="1:40" customFormat="1" ht="15" x14ac:dyDescent="0.2">
      <c r="A180" s="244" t="s">
        <v>231</v>
      </c>
      <c r="B180" s="244"/>
      <c r="C180" s="35" t="s">
        <v>67</v>
      </c>
      <c r="D180" s="24" t="s">
        <v>51</v>
      </c>
      <c r="E180" s="10">
        <v>1</v>
      </c>
      <c r="F180" s="13"/>
      <c r="G180" s="10">
        <v>0</v>
      </c>
      <c r="H180" s="13"/>
      <c r="I180" s="10">
        <v>0</v>
      </c>
      <c r="J180" s="13"/>
      <c r="K180" s="10">
        <v>1</v>
      </c>
      <c r="L180" s="13"/>
      <c r="M180" s="10">
        <v>0</v>
      </c>
      <c r="N180" s="13"/>
      <c r="O180" s="10">
        <v>0</v>
      </c>
      <c r="P180" s="13"/>
      <c r="Q180" s="10">
        <v>2</v>
      </c>
      <c r="R180" s="13"/>
      <c r="S180" s="10">
        <v>0</v>
      </c>
      <c r="T180" s="13"/>
      <c r="U180" s="10">
        <v>0</v>
      </c>
      <c r="V180" s="13"/>
      <c r="W180" s="10">
        <v>0</v>
      </c>
      <c r="X180" s="13"/>
      <c r="Y180" s="10"/>
      <c r="Z180" s="13"/>
      <c r="AA180" s="205"/>
      <c r="AB180" s="200"/>
      <c r="AC180" s="257"/>
      <c r="AD180" s="205"/>
      <c r="AF180" s="258"/>
      <c r="AH180" s="258"/>
      <c r="AI180" s="259"/>
      <c r="AJ180" s="259"/>
      <c r="AK180" s="259"/>
      <c r="AL180" s="413"/>
      <c r="AM180" s="259"/>
      <c r="AN180" s="413"/>
    </row>
    <row r="181" spans="1:40" customFormat="1" ht="15" x14ac:dyDescent="0.2">
      <c r="A181" s="244" t="s">
        <v>232</v>
      </c>
      <c r="B181" s="244"/>
      <c r="C181" s="35" t="s">
        <v>68</v>
      </c>
      <c r="D181" s="24" t="s">
        <v>51</v>
      </c>
      <c r="E181" s="10">
        <v>1</v>
      </c>
      <c r="F181" s="13"/>
      <c r="G181" s="10">
        <v>0</v>
      </c>
      <c r="H181" s="13"/>
      <c r="I181" s="10">
        <v>0</v>
      </c>
      <c r="J181" s="13"/>
      <c r="K181" s="10">
        <v>0</v>
      </c>
      <c r="L181" s="13"/>
      <c r="M181" s="10">
        <v>2</v>
      </c>
      <c r="N181" s="13"/>
      <c r="O181" s="10">
        <v>0</v>
      </c>
      <c r="P181" s="13"/>
      <c r="Q181" s="10">
        <v>2</v>
      </c>
      <c r="R181" s="13"/>
      <c r="S181" s="10">
        <v>1</v>
      </c>
      <c r="T181" s="13"/>
      <c r="U181" s="10">
        <v>0</v>
      </c>
      <c r="V181" s="13"/>
      <c r="W181" s="10">
        <v>0</v>
      </c>
      <c r="X181" s="13"/>
      <c r="Y181" s="10"/>
      <c r="Z181" s="13"/>
      <c r="AA181" s="205"/>
      <c r="AB181" s="200"/>
      <c r="AC181" s="257"/>
      <c r="AD181" s="205"/>
      <c r="AF181" s="258"/>
      <c r="AH181" s="258"/>
      <c r="AI181" s="259"/>
      <c r="AJ181" s="259"/>
      <c r="AK181" s="259"/>
      <c r="AL181" s="413"/>
      <c r="AM181" s="259"/>
      <c r="AN181" s="413"/>
    </row>
    <row r="182" spans="1:40" customFormat="1" ht="15" x14ac:dyDescent="0.2">
      <c r="A182" s="244" t="s">
        <v>233</v>
      </c>
      <c r="B182" s="244"/>
      <c r="C182" s="35" t="s">
        <v>69</v>
      </c>
      <c r="D182" s="24" t="s">
        <v>51</v>
      </c>
      <c r="E182" s="10">
        <v>0</v>
      </c>
      <c r="F182" s="13"/>
      <c r="G182" s="10">
        <v>0</v>
      </c>
      <c r="H182" s="13"/>
      <c r="I182" s="10">
        <v>1</v>
      </c>
      <c r="J182" s="13"/>
      <c r="K182" s="10">
        <v>0</v>
      </c>
      <c r="L182" s="13"/>
      <c r="M182" s="10">
        <v>1</v>
      </c>
      <c r="N182" s="13"/>
      <c r="O182" s="10">
        <v>0</v>
      </c>
      <c r="P182" s="13"/>
      <c r="Q182" s="10">
        <v>1</v>
      </c>
      <c r="R182" s="13"/>
      <c r="S182" s="10">
        <v>0</v>
      </c>
      <c r="T182" s="13"/>
      <c r="U182" s="10">
        <v>0</v>
      </c>
      <c r="V182" s="13"/>
      <c r="W182" s="10">
        <v>1</v>
      </c>
      <c r="X182" s="13"/>
      <c r="Y182" s="10"/>
      <c r="Z182" s="13"/>
      <c r="AA182" s="205"/>
      <c r="AB182" s="200"/>
      <c r="AC182" s="257"/>
      <c r="AD182" s="205"/>
      <c r="AF182" s="258"/>
      <c r="AH182" s="258"/>
      <c r="AI182" s="259"/>
      <c r="AJ182" s="259"/>
      <c r="AK182" s="259"/>
      <c r="AL182" s="413"/>
      <c r="AM182" s="259"/>
      <c r="AN182" s="413"/>
    </row>
    <row r="183" spans="1:40" customFormat="1" ht="15" x14ac:dyDescent="0.2">
      <c r="A183" s="244" t="s">
        <v>234</v>
      </c>
      <c r="B183" s="244"/>
      <c r="C183" s="35" t="s">
        <v>70</v>
      </c>
      <c r="D183" s="24" t="s">
        <v>51</v>
      </c>
      <c r="E183" s="10">
        <v>1</v>
      </c>
      <c r="F183" s="13"/>
      <c r="G183" s="10">
        <v>0</v>
      </c>
      <c r="H183" s="13"/>
      <c r="I183" s="10">
        <v>0</v>
      </c>
      <c r="J183" s="13"/>
      <c r="K183" s="10">
        <v>0</v>
      </c>
      <c r="L183" s="13"/>
      <c r="M183" s="10">
        <v>0</v>
      </c>
      <c r="N183" s="13"/>
      <c r="O183" s="10">
        <v>1</v>
      </c>
      <c r="P183" s="13"/>
      <c r="Q183" s="10">
        <v>2</v>
      </c>
      <c r="R183" s="13"/>
      <c r="S183" s="10">
        <v>0</v>
      </c>
      <c r="T183" s="13"/>
      <c r="U183" s="10">
        <v>0</v>
      </c>
      <c r="V183" s="13"/>
      <c r="W183" s="10">
        <v>1</v>
      </c>
      <c r="X183" s="13"/>
      <c r="Y183" s="10"/>
      <c r="Z183" s="13"/>
      <c r="AA183" s="205"/>
      <c r="AB183" s="200"/>
      <c r="AC183" s="257"/>
      <c r="AD183" s="205"/>
      <c r="AF183" s="258"/>
      <c r="AH183" s="258"/>
      <c r="AI183" s="259"/>
      <c r="AJ183" s="259"/>
      <c r="AK183" s="259"/>
      <c r="AL183" s="413"/>
      <c r="AM183" s="259"/>
      <c r="AN183" s="413"/>
    </row>
    <row r="184" spans="1:40" s="23" customFormat="1" ht="15.75" x14ac:dyDescent="0.2">
      <c r="A184" s="255"/>
      <c r="B184" s="262"/>
      <c r="C184" s="105"/>
      <c r="D184" s="106"/>
      <c r="E184" s="136" t="str" cm="1">
        <f t="array" ref="E184">_xlfn.IFS(OR(E185="",E70=""),"",E185=E70,"T8-Alert",E185&lt;&gt;E70,"")</f>
        <v/>
      </c>
      <c r="F184" s="101"/>
      <c r="G184" s="136" t="str" cm="1">
        <f t="array" ref="G184">_xlfn.IFS(OR(G185="",G70=""),"",G185=G70,"T8-Alert",G185&lt;&gt;G70,"")</f>
        <v/>
      </c>
      <c r="H184" s="101"/>
      <c r="I184" s="136" t="str" cm="1">
        <f t="array" ref="I184">_xlfn.IFS(OR(I185="",I70=""),"",I185=I70,"T8-Alert",I185&lt;&gt;I70,"")</f>
        <v/>
      </c>
      <c r="J184" s="101"/>
      <c r="K184" s="136" t="str" cm="1">
        <f t="array" ref="K184">_xlfn.IFS(OR(K185="",K70=""),"",K185=K70,"T8-Alert",K185&lt;&gt;K70,"")</f>
        <v/>
      </c>
      <c r="L184" s="101"/>
      <c r="M184" s="136" t="str" cm="1">
        <f t="array" ref="M184">_xlfn.IFS(OR(M185="",M70=""),"",M185=M70,"T8-Alert",M185&lt;&gt;M70,"")</f>
        <v/>
      </c>
      <c r="N184" s="101"/>
      <c r="O184" s="136" t="str" cm="1">
        <f t="array" ref="O184">_xlfn.IFS(OR(O185="",O70=""),"",O185=O70,"T8-Alert",O185&lt;&gt;O70,"")</f>
        <v/>
      </c>
      <c r="P184" s="101"/>
      <c r="Q184" s="136" t="str" cm="1">
        <f t="array" ref="Q184">_xlfn.IFS(OR(Q185="",Q70=""),"",Q185=Q70,"T8-Alert",Q185&lt;&gt;Q70,"")</f>
        <v/>
      </c>
      <c r="R184" s="101"/>
      <c r="S184" s="136" t="str" cm="1">
        <f t="array" ref="S184">_xlfn.IFS(OR(S185="",S70=""),"",S185=S70,"T8-Alert",S185&lt;&gt;S70,"")</f>
        <v/>
      </c>
      <c r="T184" s="101"/>
      <c r="U184" s="136" t="str" cm="1">
        <f t="array" ref="U184">_xlfn.IFS(OR(U185="",U70=""),"",U185=U70,"T8-Alert",U185&lt;&gt;U70,"")</f>
        <v/>
      </c>
      <c r="V184" s="101"/>
      <c r="W184" s="136" t="str" cm="1">
        <f t="array" ref="W184">_xlfn.IFS(OR(W185="",W70=""),"",W185=W70,"T8-Alert",W185&lt;&gt;W70,"")</f>
        <v/>
      </c>
      <c r="X184" s="101"/>
      <c r="Y184" s="136" t="str" cm="1">
        <f t="array" ref="Y184">_xlfn.IFS(OR(Y185="",Y70=""),"",Y185=Y70,"T8-Alert",Y185&lt;&gt;Y70,"")</f>
        <v/>
      </c>
      <c r="Z184" s="101"/>
      <c r="AA184" s="201"/>
      <c r="AB184" s="202"/>
      <c r="AC184" s="202"/>
      <c r="AD184" s="201"/>
      <c r="AF184" s="192"/>
      <c r="AH184" s="192"/>
      <c r="AI184" s="236"/>
      <c r="AJ184" s="236"/>
      <c r="AK184" s="236"/>
      <c r="AL184" s="408"/>
      <c r="AM184" s="236"/>
      <c r="AN184" s="408"/>
    </row>
    <row r="185" spans="1:40" s="23" customFormat="1" ht="31.5" x14ac:dyDescent="0.2">
      <c r="A185" s="249" t="s">
        <v>201</v>
      </c>
      <c r="B185" s="269"/>
      <c r="C185" s="104" t="s">
        <v>93</v>
      </c>
      <c r="D185" s="24" t="s">
        <v>241</v>
      </c>
      <c r="E185" s="10">
        <v>25</v>
      </c>
      <c r="F185" s="13"/>
      <c r="G185" s="10">
        <v>23</v>
      </c>
      <c r="H185" s="13"/>
      <c r="I185" s="10">
        <v>16</v>
      </c>
      <c r="J185" s="13"/>
      <c r="K185" s="10">
        <v>17</v>
      </c>
      <c r="L185" s="13"/>
      <c r="M185" s="10">
        <v>23</v>
      </c>
      <c r="N185" s="13"/>
      <c r="O185" s="10">
        <v>17</v>
      </c>
      <c r="P185" s="13"/>
      <c r="Q185" s="10">
        <v>6</v>
      </c>
      <c r="R185" s="13"/>
      <c r="S185" s="10">
        <v>13</v>
      </c>
      <c r="T185" s="13"/>
      <c r="U185" s="10">
        <v>11</v>
      </c>
      <c r="V185" s="13"/>
      <c r="W185" s="10">
        <v>26</v>
      </c>
      <c r="X185" s="13"/>
      <c r="Y185" s="10"/>
      <c r="Z185" s="13"/>
      <c r="AA185" s="205"/>
      <c r="AB185" s="199"/>
      <c r="AC185" s="189"/>
      <c r="AD185" s="205"/>
      <c r="AF185" s="194"/>
      <c r="AH185" s="194"/>
      <c r="AI185" s="236"/>
      <c r="AJ185" s="236"/>
      <c r="AK185" s="236"/>
      <c r="AL185" s="408"/>
      <c r="AM185" s="236"/>
      <c r="AN185" s="408"/>
    </row>
    <row r="186" spans="1:40" s="23" customFormat="1" ht="15.75" x14ac:dyDescent="0.2">
      <c r="A186" s="255"/>
      <c r="B186" s="262"/>
      <c r="C186" s="105"/>
      <c r="D186" s="106"/>
      <c r="E186" s="102" t="str" cm="1">
        <f t="array" ref="E186">_xlfn.IFS(OR(E187="",E185=""),"",OR(E187=0),"",E187&gt;E185,"T7-Error",E187=E185,"T7-Alert-",E187&lt;E185,"")</f>
        <v/>
      </c>
      <c r="F186" s="101"/>
      <c r="G186" s="102" t="str" cm="1">
        <f t="array" ref="G186">_xlfn.IFS(OR(G187="",G185=""),"",OR(G187=0),"",G187&gt;G185,"T7-Error",G187=G185,"T7-Alert-",G187&lt;G185,"")</f>
        <v/>
      </c>
      <c r="H186" s="101"/>
      <c r="I186" s="102" t="str" cm="1">
        <f t="array" ref="I186">_xlfn.IFS(OR(I187="",I185=""),"",OR(I187=0),"",I187&gt;I185,"T7-Error",I187=I185,"T7-Alert-",I187&lt;I185,"")</f>
        <v/>
      </c>
      <c r="J186" s="101"/>
      <c r="K186" s="102" t="str" cm="1">
        <f t="array" ref="K186">_xlfn.IFS(OR(K187="",K185=""),"",OR(K187=0),"",K187&gt;K185,"T7-Error",K187=K185,"T7-Alert-",K187&lt;K185,"")</f>
        <v/>
      </c>
      <c r="L186" s="101"/>
      <c r="M186" s="102" t="str" cm="1">
        <f t="array" ref="M186">_xlfn.IFS(OR(M187="",M185=""),"",OR(M187=0),"",M187&gt;M185,"T7-Error",M187=M185,"T7-Alert-",M187&lt;M185,"")</f>
        <v/>
      </c>
      <c r="N186" s="101"/>
      <c r="O186" s="102" t="str" cm="1">
        <f t="array" ref="O186">_xlfn.IFS(OR(O187="",O185=""),"",OR(O187=0),"",O187&gt;O185,"T7-Error",O187=O185,"T7-Alert-",O187&lt;O185,"")</f>
        <v/>
      </c>
      <c r="P186" s="101"/>
      <c r="Q186" s="102" t="str" cm="1">
        <f t="array" ref="Q186">_xlfn.IFS(OR(Q187="",Q185=""),"",OR(Q187=0),"",Q187&gt;Q185,"T7-Error",Q187=Q185,"T7-Alert-",Q187&lt;Q185,"")</f>
        <v/>
      </c>
      <c r="R186" s="101"/>
      <c r="S186" s="102" t="str" cm="1">
        <f t="array" ref="S186">_xlfn.IFS(OR(S187="",S185=""),"",OR(S187=0),"",S187&gt;S185,"T7-Error",S187=S185,"T7-Alert-",S187&lt;S185,"")</f>
        <v/>
      </c>
      <c r="T186" s="101"/>
      <c r="U186" s="102" t="str" cm="1">
        <f t="array" ref="U186">_xlfn.IFS(OR(U187="",U185=""),"",OR(U187=0),"",U187&gt;U185,"T7-Error",U187=U185,"T7-Alert-",U187&lt;U185,"")</f>
        <v/>
      </c>
      <c r="V186" s="101"/>
      <c r="W186" s="102" t="str" cm="1">
        <f t="array" ref="W186">_xlfn.IFS(OR(W187="",W185=""),"",OR(W187=0),"",W187&gt;W185,"T7-Error",W187=W185,"T7-Alert-",W187&lt;W185,"")</f>
        <v/>
      </c>
      <c r="X186" s="101"/>
      <c r="Y186" s="102" t="str" cm="1">
        <f t="array" ref="Y186">_xlfn.IFS(OR(Y187="",Y185=""),"",OR(Y187=0),"",Y187&gt;Y185,"T7-Error",Y187=Y185,"T7-Alert-",Y187&lt;Y185,"")</f>
        <v/>
      </c>
      <c r="Z186" s="101"/>
      <c r="AA186" s="201"/>
      <c r="AB186" s="202"/>
      <c r="AC186" s="202"/>
      <c r="AD186" s="201"/>
      <c r="AF186" s="192"/>
      <c r="AH186" s="192"/>
      <c r="AI186" s="236"/>
      <c r="AJ186" s="236"/>
      <c r="AK186" s="236"/>
      <c r="AL186" s="408"/>
      <c r="AM186" s="236"/>
      <c r="AN186" s="408"/>
    </row>
    <row r="187" spans="1:40" s="23" customFormat="1" ht="18" customHeight="1" x14ac:dyDescent="0.2">
      <c r="A187" s="249"/>
      <c r="B187" s="269"/>
      <c r="C187" s="110" t="s">
        <v>244</v>
      </c>
      <c r="D187" s="24" t="s">
        <v>241</v>
      </c>
      <c r="E187" s="10"/>
      <c r="F187" s="13"/>
      <c r="G187" s="10"/>
      <c r="H187" s="13"/>
      <c r="I187" s="10"/>
      <c r="J187" s="13"/>
      <c r="K187" s="10"/>
      <c r="L187" s="13"/>
      <c r="M187" s="10"/>
      <c r="N187" s="13"/>
      <c r="O187" s="10"/>
      <c r="P187" s="13"/>
      <c r="Q187" s="10"/>
      <c r="R187" s="13"/>
      <c r="S187" s="10"/>
      <c r="T187" s="13"/>
      <c r="U187" s="10">
        <v>0</v>
      </c>
      <c r="V187" s="13"/>
      <c r="W187" s="10">
        <v>5</v>
      </c>
      <c r="X187" s="13"/>
      <c r="Y187" s="10"/>
      <c r="Z187" s="13"/>
      <c r="AA187" s="420"/>
      <c r="AB187" s="199"/>
      <c r="AC187" s="189"/>
      <c r="AD187" s="205"/>
      <c r="AF187" s="192"/>
      <c r="AH187" s="192"/>
      <c r="AI187" s="236"/>
      <c r="AJ187" s="236"/>
      <c r="AK187" s="238" t="s">
        <v>286</v>
      </c>
      <c r="AL187" s="408" t="s">
        <v>287</v>
      </c>
      <c r="AM187" s="435"/>
      <c r="AN187" s="408"/>
    </row>
    <row r="188" spans="1:40" s="23" customFormat="1" ht="15.75" x14ac:dyDescent="0.2">
      <c r="A188" s="255"/>
      <c r="B188" s="262"/>
      <c r="C188" s="105" t="s">
        <v>208</v>
      </c>
      <c r="D188" s="106"/>
      <c r="E188" s="136" t="str" cm="1">
        <f t="array" ref="E188">_xlfn.IFS(AND(E185="",E189="",E190=""),"",SUM(E189:E190)&lt;E185*AND(F189="",F190="",E189&lt;&gt;"",E190&lt;&gt;""),"T4-Error",SUM(E189:E190)&gt;E185,"T5-Error",AND(SUM(E189:E190)=E185,F185="",OR(E189="",E190="")),"T2-Error",OR(E189="",E190=""),"",SUM(E189:E190)&lt;E185*OR(F189="pa",F190="pa"),"",AND(SUM(E189:E190)=E185,F185="pa",F189&lt;&gt;"pa",F190&lt;&gt;"pa"),"T3-Error",AND(SUM(E189:E190)=E185,F185="")*OR(F189="pa",F190="pa"),"T1-Error",SUM(E189:E190)=E185,"")</f>
        <v/>
      </c>
      <c r="F188" s="101"/>
      <c r="G188" s="136" t="str" cm="1">
        <f t="array" ref="G188">_xlfn.IFS(AND(G185="",G189="",G190=""),"",SUM(G189:G190)&lt;G185*AND(H189="",H190="",G189&lt;&gt;"",G190&lt;&gt;""),"T4-Error",SUM(G189:G190)&gt;G185,"T5-Error",AND(SUM(G189:G190)=G185,H185="",OR(G189="",G190="")),"T2-Error",OR(G189="",G190=""),"",SUM(G189:G190)&lt;G185*OR(H189="pa",H190="pa"),"",AND(SUM(G189:G190)=G185,H185="pa",H189&lt;&gt;"pa",H190&lt;&gt;"pa"),"T3-Error",AND(SUM(G189:G190)=G185,H185="")*OR(H189="pa",H190="pa"),"T1-Error",SUM(G189:G190)=G185,"")</f>
        <v/>
      </c>
      <c r="H188" s="101"/>
      <c r="I188" s="136" t="str" cm="1">
        <f t="array" ref="I188">_xlfn.IFS(AND(I185="",I189="",I190=""),"",SUM(I189:I190)&lt;I185*AND(J189="",J190="",I189&lt;&gt;"",I190&lt;&gt;""),"T4-Error",SUM(I189:I190)&gt;I185,"T5-Error",AND(SUM(I189:I190)=I185,J185="",OR(I189="",I190="")),"T2-Error",OR(I189="",I190=""),"",SUM(I189:I190)&lt;I185*OR(J189="pa",J190="pa"),"",AND(SUM(I189:I190)=I185,J185="pa",J189&lt;&gt;"pa",J190&lt;&gt;"pa"),"T3-Error",AND(SUM(I189:I190)=I185,J185="")*OR(J189="pa",J190="pa"),"T1-Error",SUM(I189:I190)=I185,"")</f>
        <v/>
      </c>
      <c r="J188" s="101"/>
      <c r="K188" s="136" t="str" cm="1">
        <f t="array" ref="K188">_xlfn.IFS(AND(K185="",K189="",K190=""),"",SUM(K189:K190)&lt;K185*AND(L189="",L190="",K189&lt;&gt;"",K190&lt;&gt;""),"T4-Error",SUM(K189:K190)&gt;K185,"T5-Error",AND(SUM(K189:K190)=K185,L185="",OR(K189="",K190="")),"T2-Error",OR(K189="",K190=""),"",SUM(K189:K190)&lt;K185*OR(L189="pa",L190="pa"),"",AND(SUM(K189:K190)=K185,L185="pa",L189&lt;&gt;"pa",L190&lt;&gt;"pa"),"T3-Error",AND(SUM(K189:K190)=K185,L185="")*OR(L189="pa",L190="pa"),"T1-Error",SUM(K189:K190)=K185,"")</f>
        <v/>
      </c>
      <c r="L188" s="101"/>
      <c r="M188" s="136" t="str" cm="1">
        <f t="array" ref="M188">_xlfn.IFS(AND(M185="",M189="",M190=""),"",SUM(M189:M190)&lt;M185*AND(N189="",N190="",M189&lt;&gt;"",M190&lt;&gt;""),"T4-Error",SUM(M189:M190)&gt;M185,"T5-Error",AND(SUM(M189:M190)=M185,N185="",OR(M189="",M190="")),"T2-Error",OR(M189="",M190=""),"",SUM(M189:M190)&lt;M185*OR(N189="pa",N190="pa"),"",AND(SUM(M189:M190)=M185,N185="pa",N189&lt;&gt;"pa",N190&lt;&gt;"pa"),"T3-Error",AND(SUM(M189:M190)=M185,N185="")*OR(N189="pa",N190="pa"),"T1-Error",SUM(M189:M190)=M185,"")</f>
        <v/>
      </c>
      <c r="N188" s="101"/>
      <c r="O188" s="136" t="str" cm="1">
        <f t="array" ref="O188">_xlfn.IFS(AND(O185="",O189="",O190=""),"",SUM(O189:O190)&lt;O185*AND(P189="",P190="",O189&lt;&gt;"",O190&lt;&gt;""),"T4-Error",SUM(O189:O190)&gt;O185,"T5-Error",AND(SUM(O189:O190)=O185,P185="",OR(O189="",O190="")),"T2-Error",OR(O189="",O190=""),"",SUM(O189:O190)&lt;O185*OR(P189="pa",P190="pa"),"",AND(SUM(O189:O190)=O185,P185="pa",P189&lt;&gt;"pa",P190&lt;&gt;"pa"),"T3-Error",AND(SUM(O189:O190)=O185,P185="")*OR(P189="pa",P190="pa"),"T1-Error",SUM(O189:O190)=O185,"")</f>
        <v/>
      </c>
      <c r="P188" s="101"/>
      <c r="Q188" s="102" t="str" cm="1">
        <f t="array" ref="Q188">_xlfn.IFS(AND(Q185="",Q189="",Q190=""),"",SUM(Q189:Q190)&lt;Q185*AND(R189="",R190="",Q189&lt;&gt;"",Q190&lt;&gt;""),"T4-Error",SUM(Q189:Q190)&gt;Q185,"T5-Error",AND(SUM(Q189:Q190)=Q185,R185="",OR(Q189="",Q190="")),"T2-Error",OR(Q189="",Q190=""),"",SUM(Q189:Q190)&lt;Q185*OR(R189="pa",R190="pa"),"",AND(SUM(Q189:Q190)=Q185,R185="pa",R189&lt;&gt;"pa",R190&lt;&gt;"pa"),"T3-Error",AND(SUM(Q189:Q190)=Q185,R185="")*OR(R189="pa",R190="pa"),"T1-Error",SUM(Q189:Q190)=Q185,"")</f>
        <v/>
      </c>
      <c r="R188" s="101"/>
      <c r="S188" s="102" t="str" cm="1">
        <f t="array" ref="S188">_xlfn.IFS(AND(S185="",S189="",S190=""),"",SUM(S189:S190)&lt;S185*AND(T189="",T190="",S189&lt;&gt;"",S190&lt;&gt;""),"T4-Error",SUM(S189:S190)&gt;S185,"T5-Error",AND(SUM(S189:S190)=S185,T185="",OR(S189="",S190="")),"T2-Error",OR(S189="",S190=""),"",SUM(S189:S190)&lt;S185*OR(T189="pa",T190="pa"),"",AND(SUM(S189:S190)=S185,T185="pa",T189&lt;&gt;"pa",T190&lt;&gt;"pa"),"T3-Error",AND(SUM(S189:S190)=S185,T185="")*OR(T189="pa",T190="pa"),"T1-Error",SUM(S189:S190)=S185,"")</f>
        <v/>
      </c>
      <c r="T188" s="101"/>
      <c r="U188" s="102" t="str" cm="1">
        <f t="array" ref="U188">_xlfn.IFS(AND(U185="",U189="",U190=""),"",SUM(U189:U190)&lt;U185*AND(V189="",V190="",U189&lt;&gt;"",U190&lt;&gt;""),"T4-Error",SUM(U189:U190)&gt;U185,"T5-Error",AND(SUM(U189:U190)=U185,V185="",OR(U189="",U190="")),"T2-Error",OR(U189="",U190=""),"",SUM(U189:U190)&lt;U185*OR(V189="pa",V190="pa"),"",AND(SUM(U189:U190)=U185,V185="pa",V189&lt;&gt;"pa",V190&lt;&gt;"pa"),"T3-Error",AND(SUM(U189:U190)=U185,V185="")*OR(V189="pa",V190="pa"),"T1-Error",SUM(U189:U190)=U185,"")</f>
        <v/>
      </c>
      <c r="V188" s="101"/>
      <c r="W188" s="102" t="str" cm="1">
        <f t="array" ref="W188">_xlfn.IFS(AND(W185="",W189="",W190=""),"",SUM(W189:W190)&lt;W185*AND(X189="",X190="",W189&lt;&gt;"",W190&lt;&gt;""),"T4-Error",SUM(W189:W190)&gt;W185,"T5-Error",AND(SUM(W189:W190)=W185,X185="",OR(W189="",W190="")),"T2-Error",OR(W189="",W190=""),"",SUM(W189:W190)&lt;W185*OR(X189="pa",X190="pa"),"",AND(SUM(W189:W190)=W185,X185="pa",X189&lt;&gt;"pa",X190&lt;&gt;"pa"),"T3-Error",AND(SUM(W189:W190)=W185,X185="")*OR(X189="pa",X190="pa"),"T1-Error",SUM(W189:W190)=W185,"")</f>
        <v/>
      </c>
      <c r="X188" s="101"/>
      <c r="Y188" s="102" t="str" cm="1">
        <f t="array" ref="Y188">_xlfn.IFS(AND(Y185="",Y189="",Y190=""),"",SUM(Y189:Y190)&lt;Y185*AND(Z189="",Z190="",Y189&lt;&gt;"",Y190&lt;&gt;""),"T4-Error",SUM(Y189:Y190)&gt;Y185,"T5-Error",AND(SUM(Y189:Y190)=Y185,Z185="",OR(Y189="",Y190="")),"T2-Error",OR(Y189="",Y190=""),"",SUM(Y189:Y190)&lt;Y185*OR(Z189="pa",Z190="pa"),"",AND(SUM(Y189:Y190)=Y185,Z185="pa",Z189&lt;&gt;"pa",Z190&lt;&gt;"pa"),"T3-Error",AND(SUM(Y189:Y190)=Y185,Z185="")*OR(Z189="pa",Z190="pa"),"T1-Error",SUM(Y189:Y190)=Y185,"")</f>
        <v/>
      </c>
      <c r="Z188" s="101"/>
      <c r="AA188" s="206"/>
      <c r="AB188" s="189"/>
      <c r="AC188" s="189"/>
      <c r="AD188" s="206"/>
      <c r="AF188" s="192"/>
      <c r="AH188" s="192"/>
      <c r="AI188" s="236"/>
      <c r="AJ188" s="236"/>
      <c r="AK188" s="236"/>
      <c r="AL188" s="408"/>
      <c r="AM188" s="236"/>
      <c r="AN188" s="408"/>
    </row>
    <row r="189" spans="1:40" s="23" customFormat="1" ht="15" x14ac:dyDescent="0.2">
      <c r="A189" s="263" t="s">
        <v>209</v>
      </c>
      <c r="B189" s="264"/>
      <c r="C189" s="107" t="s">
        <v>251</v>
      </c>
      <c r="D189" s="24" t="s">
        <v>241</v>
      </c>
      <c r="E189" s="10">
        <v>21</v>
      </c>
      <c r="F189" s="13"/>
      <c r="G189" s="10">
        <v>9</v>
      </c>
      <c r="H189" s="13"/>
      <c r="I189" s="10">
        <v>8</v>
      </c>
      <c r="J189" s="13"/>
      <c r="K189" s="10">
        <v>14</v>
      </c>
      <c r="L189" s="13"/>
      <c r="M189" s="10">
        <v>16</v>
      </c>
      <c r="N189" s="13"/>
      <c r="O189" s="10">
        <v>8</v>
      </c>
      <c r="P189" s="13"/>
      <c r="Q189" s="10">
        <v>4</v>
      </c>
      <c r="R189" s="13"/>
      <c r="S189" s="10">
        <v>9</v>
      </c>
      <c r="T189" s="13"/>
      <c r="U189" s="10">
        <v>7</v>
      </c>
      <c r="V189" s="13"/>
      <c r="W189" s="10">
        <v>10</v>
      </c>
      <c r="X189" s="13"/>
      <c r="Y189" s="10"/>
      <c r="Z189" s="13"/>
      <c r="AA189" s="205"/>
      <c r="AB189" s="189"/>
      <c r="AC189" s="189"/>
      <c r="AD189" s="205"/>
      <c r="AF189" s="192"/>
      <c r="AH189" s="192"/>
      <c r="AI189" s="236"/>
      <c r="AJ189" s="236"/>
      <c r="AK189" s="236"/>
      <c r="AL189" s="408"/>
      <c r="AM189" s="236"/>
      <c r="AN189" s="408"/>
    </row>
    <row r="190" spans="1:40" s="23" customFormat="1" ht="15" x14ac:dyDescent="0.2">
      <c r="A190" s="265" t="s">
        <v>212</v>
      </c>
      <c r="B190" s="266"/>
      <c r="C190" s="108" t="s">
        <v>252</v>
      </c>
      <c r="D190" s="24" t="s">
        <v>241</v>
      </c>
      <c r="E190" s="10">
        <v>4</v>
      </c>
      <c r="F190" s="13"/>
      <c r="G190" s="10">
        <v>14</v>
      </c>
      <c r="H190" s="13"/>
      <c r="I190" s="10">
        <v>8</v>
      </c>
      <c r="J190" s="13"/>
      <c r="K190" s="10">
        <v>3</v>
      </c>
      <c r="L190" s="13"/>
      <c r="M190" s="10">
        <v>7</v>
      </c>
      <c r="N190" s="13"/>
      <c r="O190" s="10">
        <v>9</v>
      </c>
      <c r="P190" s="13"/>
      <c r="Q190" s="10">
        <v>2</v>
      </c>
      <c r="R190" s="13"/>
      <c r="S190" s="10">
        <v>4</v>
      </c>
      <c r="T190" s="13"/>
      <c r="U190" s="10">
        <v>4</v>
      </c>
      <c r="V190" s="13"/>
      <c r="W190" s="10">
        <v>16</v>
      </c>
      <c r="X190" s="13"/>
      <c r="Y190" s="10"/>
      <c r="Z190" s="13"/>
      <c r="AA190" s="205"/>
      <c r="AB190" s="189"/>
      <c r="AC190" s="189"/>
      <c r="AD190" s="205"/>
      <c r="AF190" s="192"/>
      <c r="AH190" s="192"/>
      <c r="AI190" s="236"/>
      <c r="AJ190" s="236"/>
      <c r="AK190" s="236"/>
      <c r="AL190" s="408"/>
      <c r="AM190" s="236"/>
      <c r="AN190" s="408"/>
    </row>
    <row r="191" spans="1:40" ht="40.5" x14ac:dyDescent="0.2">
      <c r="A191" s="255"/>
      <c r="B191" s="281"/>
      <c r="C191" s="89" t="s">
        <v>288</v>
      </c>
      <c r="D191" s="87"/>
      <c r="E191" s="103"/>
      <c r="F191" s="103"/>
      <c r="G191" s="103"/>
      <c r="H191" s="103"/>
      <c r="I191" s="103"/>
      <c r="J191" s="103"/>
      <c r="K191" s="103"/>
      <c r="L191" s="103"/>
      <c r="M191" s="103"/>
      <c r="N191" s="103"/>
      <c r="O191" s="103"/>
      <c r="P191" s="103"/>
      <c r="Q191" s="103"/>
      <c r="R191" s="103"/>
      <c r="S191" s="103"/>
      <c r="T191" s="103"/>
      <c r="U191" s="103"/>
      <c r="V191" s="103"/>
      <c r="W191" s="103"/>
      <c r="X191" s="103"/>
      <c r="Y191" s="103"/>
      <c r="Z191" s="103"/>
      <c r="AA191" s="308" t="s">
        <v>200</v>
      </c>
      <c r="AB191" s="189"/>
      <c r="AC191" s="196"/>
      <c r="AD191" s="261"/>
      <c r="AF191" s="193"/>
      <c r="AH191" s="193"/>
      <c r="AI191" s="237"/>
      <c r="AJ191" s="237"/>
      <c r="AK191" s="237"/>
      <c r="AL191" s="409"/>
      <c r="AM191" s="237"/>
      <c r="AN191" s="409"/>
    </row>
    <row r="192" spans="1:40" s="23" customFormat="1" ht="31.5" x14ac:dyDescent="0.2">
      <c r="A192" s="249" t="s">
        <v>289</v>
      </c>
      <c r="B192" s="269"/>
      <c r="C192" s="104" t="s">
        <v>95</v>
      </c>
      <c r="D192" s="24" t="s">
        <v>51</v>
      </c>
      <c r="E192" s="178"/>
      <c r="F192" s="179"/>
      <c r="G192" s="178"/>
      <c r="H192" s="179"/>
      <c r="I192" s="178"/>
      <c r="J192" s="179"/>
      <c r="K192" s="178"/>
      <c r="L192" s="13"/>
      <c r="M192" s="10"/>
      <c r="N192" s="13"/>
      <c r="O192" s="10">
        <f>+O246+O271+O296</f>
        <v>436</v>
      </c>
      <c r="P192" s="13"/>
      <c r="Q192" s="10">
        <v>423</v>
      </c>
      <c r="R192" s="13"/>
      <c r="S192" s="10">
        <v>369</v>
      </c>
      <c r="T192" s="13"/>
      <c r="U192" s="10">
        <v>524</v>
      </c>
      <c r="V192" s="13"/>
      <c r="W192" s="10">
        <v>621</v>
      </c>
      <c r="X192" s="13"/>
      <c r="Y192" s="10"/>
      <c r="Z192" s="13"/>
      <c r="AA192" s="205"/>
      <c r="AB192" s="199"/>
      <c r="AC192" s="189"/>
      <c r="AD192" s="205"/>
      <c r="AF192" s="193"/>
      <c r="AH192" s="193"/>
      <c r="AI192" s="236"/>
      <c r="AJ192" s="236"/>
      <c r="AK192" s="236"/>
      <c r="AL192" s="408"/>
      <c r="AM192" s="236"/>
      <c r="AN192" s="408"/>
    </row>
    <row r="193" spans="1:40" ht="15.75" x14ac:dyDescent="0.25">
      <c r="A193" s="255"/>
      <c r="B193" s="262"/>
      <c r="C193" s="105" t="s">
        <v>208</v>
      </c>
      <c r="D193" s="33"/>
      <c r="E193" s="136" t="str" cm="1">
        <f t="array" ref="E193">_xlfn.IFS(AND(E192="",E194="",E195=""),"",SUM(E194:E195)&lt;E192*AND(F194="",F195="",E194&lt;&gt;"",E195&lt;&gt;""),"T4-Error",SUM(E194:E195)&gt;E192,"T5-Error",AND(SUM(E194:E195)=E192,F192="",OR(E194="",E195="")),"T2-Error",OR(E194="",E195=""),"",SUM(E194:E195)&lt;E192*OR(F194="pa",F195="pa"),"",AND(SUM(E194:E195)=E192,F192="pa",F194&lt;&gt;"pa",F195&lt;&gt;"pa"),"T3-Error",AND(SUM(E194:E195)=E192,F192="")*OR(F194="pa",F195="pa"),"T1-Error",SUM(E194:E195)=E192,"")</f>
        <v/>
      </c>
      <c r="F193" s="101"/>
      <c r="G193" s="136" t="str" cm="1">
        <f t="array" ref="G193">_xlfn.IFS(AND(G192="",G194="",G195=""),"",SUM(G194:G195)&lt;G192*AND(H194="",H195="",G194&lt;&gt;"",G195&lt;&gt;""),"T4-Error",SUM(G194:G195)&gt;G192,"T5-Error",AND(SUM(G194:G195)=G192,H192="",OR(G194="",G195="")),"T2-Error",OR(G194="",G195=""),"",SUM(G194:G195)&lt;G192*OR(H194="pa",H195="pa"),"",AND(SUM(G194:G195)=G192,H192="pa",H194&lt;&gt;"pa",H195&lt;&gt;"pa"),"T3-Error",AND(SUM(G194:G195)=G192,H192="")*OR(H194="pa",H195="pa"),"T1-Error",SUM(G194:G195)=G192,"")</f>
        <v/>
      </c>
      <c r="H193" s="101"/>
      <c r="I193" s="136" t="str" cm="1">
        <f t="array" ref="I193">_xlfn.IFS(AND(I192="",I194="",I195=""),"",SUM(I194:I195)&lt;I192*AND(J194="",J195="",I194&lt;&gt;"",I195&lt;&gt;""),"T4-Error",SUM(I194:I195)&gt;I192,"T5-Error",AND(SUM(I194:I195)=I192,J192="",OR(I194="",I195="")),"T2-Error",OR(I194="",I195=""),"",SUM(I194:I195)&lt;I192*OR(J194="pa",J195="pa"),"",AND(SUM(I194:I195)=I192,J192="pa",J194&lt;&gt;"pa",J195&lt;&gt;"pa"),"T3-Error",AND(SUM(I194:I195)=I192,J192="")*OR(J194="pa",J195="pa"),"T1-Error",SUM(I194:I195)=I192,"")</f>
        <v/>
      </c>
      <c r="J193" s="101"/>
      <c r="K193" s="136" t="str" cm="1">
        <f t="array" ref="K193">_xlfn.IFS(AND(K192="",K194="",K195=""),"",SUM(K194:K195)&lt;K192*AND(L194="",L195="",K194&lt;&gt;"",K195&lt;&gt;""),"T4-Error",SUM(K194:K195)&gt;K192,"T5-Error",AND(SUM(K194:K195)=K192,L192="",OR(K194="",K195="")),"T2-Error",OR(K194="",K195=""),"",SUM(K194:K195)&lt;K192*OR(L194="pa",L195="pa"),"",AND(SUM(K194:K195)=K192,L192="pa",L194&lt;&gt;"pa",L195&lt;&gt;"pa"),"T3-Error",AND(SUM(K194:K195)=K192,L192="")*OR(L194="pa",L195="pa"),"T1-Error",SUM(K194:K195)=K192,"")</f>
        <v/>
      </c>
      <c r="L193" s="101"/>
      <c r="M193" s="136" t="str" cm="1">
        <f t="array" ref="M193">_xlfn.IFS(AND(M192="",M194="",M195=""),"",SUM(M194:M195)&lt;M192*AND(N194="",N195="",M194&lt;&gt;"",M195&lt;&gt;""),"T4-Error",SUM(M194:M195)&gt;M192,"T5-Error",AND(SUM(M194:M195)=M192,N192="",OR(M194="",M195="")),"T2-Error",OR(M194="",M195=""),"",SUM(M194:M195)&lt;M192*OR(N194="pa",N195="pa"),"",AND(SUM(M194:M195)=M192,N192="pa",N194&lt;&gt;"pa",N195&lt;&gt;"pa"),"T3-Error",AND(SUM(M194:M195)=M192,N192="")*OR(N194="pa",N195="pa"),"T1-Error",SUM(M194:M195)=M192,"")</f>
        <v/>
      </c>
      <c r="N193" s="101"/>
      <c r="O193" s="136" t="str" cm="1">
        <f t="array" ref="O193">_xlfn.IFS(AND(O192="",O194="",O195=""),"",SUM(O194:O195)&lt;O192*AND(P194="",P195="",O194&lt;&gt;"",O195&lt;&gt;""),"T4-Error",SUM(O194:O195)&gt;O192,"T5-Error",AND(SUM(O194:O195)=O192,P192="",OR(O194="",O195="")),"T2-Error",OR(O194="",O195=""),"",SUM(O194:O195)&lt;O192*OR(P194="pa",P195="pa"),"",AND(SUM(O194:O195)=O192,P192="pa",P194&lt;&gt;"pa",P195&lt;&gt;"pa"),"T3-Error",AND(SUM(O194:O195)=O192,P192="")*OR(P194="pa",P195="pa"),"T1-Error",SUM(O194:O195)=O192,"")</f>
        <v/>
      </c>
      <c r="P193" s="101"/>
      <c r="Q193" s="102" t="str" cm="1">
        <f t="array" ref="Q193">_xlfn.IFS(AND(Q192="",Q194="",Q195=""),"",SUM(Q194:Q195)&lt;Q192*AND(R194="",R195="",Q194&lt;&gt;"",Q195&lt;&gt;""),"T4-Error",SUM(Q194:Q195)&gt;Q192,"T5-Error",AND(SUM(Q194:Q195)=Q192,R192="",OR(Q194="",Q195="")),"T2-Error",OR(Q194="",Q195=""),"",SUM(Q194:Q195)&lt;Q192*OR(R194="pa",R195="pa"),"",AND(SUM(Q194:Q195)=Q192,R192="pa",R194&lt;&gt;"pa",R195&lt;&gt;"pa"),"T3-Error",AND(SUM(Q194:Q195)=Q192,R192="")*OR(R194="pa",R195="pa"),"T1-Error",SUM(Q194:Q195)=Q192,"")</f>
        <v/>
      </c>
      <c r="R193" s="101"/>
      <c r="S193" s="102" t="str" cm="1">
        <f t="array" ref="S193">_xlfn.IFS(AND(S192="",S194="",S195=""),"",SUM(S194:S195)&lt;S192*AND(T194="",T195="",S194&lt;&gt;"",S195&lt;&gt;""),"T4-Error",SUM(S194:S195)&gt;S192,"T5-Error",AND(SUM(S194:S195)=S192,T192="",OR(S194="",S195="")),"T2-Error",OR(S194="",S195=""),"",SUM(S194:S195)&lt;S192*OR(T194="pa",T195="pa"),"",AND(SUM(S194:S195)=S192,T192="pa",T194&lt;&gt;"pa",T195&lt;&gt;"pa"),"T3-Error",AND(SUM(S194:S195)=S192,T192="")*OR(T194="pa",T195="pa"),"T1-Error",SUM(S194:S195)=S192,"")</f>
        <v/>
      </c>
      <c r="T193" s="101"/>
      <c r="U193" s="102" t="str" cm="1">
        <f t="array" ref="U193">_xlfn.IFS(AND(U192="",U194="",U195=""),"",SUM(U194:U195)&lt;U192*AND(V194="",V195="",U194&lt;&gt;"",U195&lt;&gt;""),"T4-Error",SUM(U194:U195)&gt;U192,"T5-Error",AND(SUM(U194:U195)=U192,V192="",OR(U194="",U195="")),"T2-Error",OR(U194="",U195=""),"",SUM(U194:U195)&lt;U192*OR(V194="pa",V195="pa"),"",AND(SUM(U194:U195)=U192,V192="pa",V194&lt;&gt;"pa",V195&lt;&gt;"pa"),"T3-Error",AND(SUM(U194:U195)=U192,V192="")*OR(V194="pa",V195="pa"),"T1-Error",SUM(U194:U195)=U192,"")</f>
        <v/>
      </c>
      <c r="V193" s="101"/>
      <c r="W193" s="102" t="str" cm="1">
        <f t="array" ref="W193">_xlfn.IFS(AND(W192="",W194="",W195=""),"",SUM(W194:W195)&lt;W192*AND(X194="",X195="",W194&lt;&gt;"",W195&lt;&gt;""),"T4-Error",SUM(W194:W195)&gt;W192,"T5-Error",AND(SUM(W194:W195)=W192,X192="",OR(W194="",W195="")),"T2-Error",OR(W194="",W195=""),"",SUM(W194:W195)&lt;W192*OR(X194="pa",X195="pa"),"",AND(SUM(W194:W195)=W192,X192="pa",X194&lt;&gt;"pa",X195&lt;&gt;"pa"),"T3-Error",AND(SUM(W194:W195)=W192,X192="")*OR(X194="pa",X195="pa"),"T1-Error",SUM(W194:W195)=W192,"")</f>
        <v/>
      </c>
      <c r="X193" s="101"/>
      <c r="Y193" s="102" t="str" cm="1">
        <f t="array" ref="Y193">_xlfn.IFS(AND(Y192="",Y194="",Y195=""),"",SUM(Y194:Y195)&lt;Y192*AND(Z194="",Z195="",Y194&lt;&gt;"",Y195&lt;&gt;""),"T4-Error",SUM(Y194:Y195)&gt;Y192,"T5-Error",AND(SUM(Y194:Y195)=Y192,Z192="",OR(Y194="",Y195="")),"T2-Error",OR(Y194="",Y195=""),"",SUM(Y194:Y195)&lt;Y192*OR(Z194="pa",Z195="pa"),"",AND(SUM(Y194:Y195)=Y192,Z192="pa",Z194&lt;&gt;"pa",Z195&lt;&gt;"pa"),"T3-Error",AND(SUM(Y194:Y195)=Y192,Z192="")*OR(Z194="pa",Z195="pa"),"T1-Error",SUM(Y194:Y195)=Y192,"")</f>
        <v/>
      </c>
      <c r="Z193" s="101"/>
      <c r="AA193" s="206"/>
      <c r="AB193" s="189"/>
      <c r="AC193" s="196"/>
      <c r="AD193" s="206"/>
      <c r="AF193" s="193"/>
      <c r="AH193" s="193"/>
      <c r="AI193" s="237"/>
      <c r="AJ193" s="237"/>
      <c r="AK193" s="237"/>
      <c r="AL193" s="409"/>
      <c r="AM193" s="237"/>
      <c r="AN193" s="409"/>
    </row>
    <row r="194" spans="1:40" ht="15" x14ac:dyDescent="0.2">
      <c r="A194" s="282" t="s">
        <v>290</v>
      </c>
      <c r="B194" s="264"/>
      <c r="C194" s="110" t="s">
        <v>210</v>
      </c>
      <c r="D194" s="24" t="s">
        <v>51</v>
      </c>
      <c r="E194" s="10"/>
      <c r="F194" s="13"/>
      <c r="G194" s="10"/>
      <c r="H194" s="13"/>
      <c r="I194" s="10"/>
      <c r="J194" s="13"/>
      <c r="K194" s="10"/>
      <c r="L194" s="13"/>
      <c r="M194" s="10"/>
      <c r="N194" s="13"/>
      <c r="O194" s="10">
        <f t="shared" ref="O194:O195" si="0">+O250+O275+O300</f>
        <v>220</v>
      </c>
      <c r="P194" s="13"/>
      <c r="Q194" s="10">
        <v>201</v>
      </c>
      <c r="R194" s="13"/>
      <c r="S194" s="10">
        <v>184</v>
      </c>
      <c r="T194" s="13"/>
      <c r="U194" s="10">
        <v>267</v>
      </c>
      <c r="V194" s="13"/>
      <c r="W194" s="10">
        <v>326</v>
      </c>
      <c r="X194" s="13"/>
      <c r="Y194" s="10"/>
      <c r="Z194" s="13"/>
      <c r="AA194" s="205"/>
      <c r="AB194" s="196"/>
      <c r="AC194" s="196"/>
      <c r="AD194" s="205"/>
      <c r="AF194" s="193"/>
      <c r="AH194" s="193"/>
      <c r="AI194" s="237"/>
      <c r="AJ194" s="237"/>
      <c r="AK194" s="237"/>
      <c r="AL194" s="409"/>
      <c r="AM194" s="237"/>
      <c r="AN194" s="409"/>
    </row>
    <row r="195" spans="1:40" ht="15" x14ac:dyDescent="0.2">
      <c r="A195" s="283" t="s">
        <v>291</v>
      </c>
      <c r="B195" s="266"/>
      <c r="C195" s="110" t="s">
        <v>292</v>
      </c>
      <c r="D195" s="24" t="s">
        <v>51</v>
      </c>
      <c r="E195" s="10"/>
      <c r="F195" s="13"/>
      <c r="G195" s="10"/>
      <c r="H195" s="13"/>
      <c r="I195" s="10"/>
      <c r="J195" s="13"/>
      <c r="K195" s="10"/>
      <c r="L195" s="13"/>
      <c r="M195" s="10"/>
      <c r="N195" s="13"/>
      <c r="O195" s="10">
        <f t="shared" si="0"/>
        <v>216</v>
      </c>
      <c r="P195" s="13"/>
      <c r="Q195" s="10">
        <v>222</v>
      </c>
      <c r="R195" s="13"/>
      <c r="S195" s="10">
        <v>185</v>
      </c>
      <c r="T195" s="13"/>
      <c r="U195" s="10">
        <v>257</v>
      </c>
      <c r="V195" s="13"/>
      <c r="W195" s="10">
        <v>295</v>
      </c>
      <c r="X195" s="13"/>
      <c r="Y195" s="10"/>
      <c r="Z195" s="13"/>
      <c r="AA195" s="205"/>
      <c r="AB195" s="196"/>
      <c r="AC195" s="196"/>
      <c r="AD195" s="205"/>
      <c r="AF195" s="193"/>
      <c r="AH195" s="193"/>
      <c r="AI195" s="237"/>
      <c r="AJ195" s="237"/>
      <c r="AK195" s="237"/>
      <c r="AL195" s="409"/>
      <c r="AM195" s="237"/>
      <c r="AN195" s="409"/>
    </row>
    <row r="196" spans="1:40" ht="15.75" x14ac:dyDescent="0.25">
      <c r="A196" s="267"/>
      <c r="B196" s="268"/>
      <c r="C196" s="105" t="s">
        <v>52</v>
      </c>
      <c r="D196" s="33"/>
      <c r="E196" s="136" t="str" cm="1">
        <f t="array" ref="E196">_xlfn.IFS(AND(E192="",E197="",E198="",E199="",E200="",E201="",E202="",E203="",E204="",E205="",E206="",E207="",E208="",E209="",E210="",E211="",E212="",E213="",E214=""),"",SUM(E197:E214)&lt;E192*AND(F197="",F198="",F199="",F200="",F201="",F202="",F203="",F204="",F205="",F206="",F207="",F208="",F209="",F210="",F211="",F212="",F213="",F214="",E197&lt;&gt;"",E198&lt;&gt;"",E199&lt;&gt;"",E200&lt;&gt;"",E201&lt;&gt;"",E202&lt;&gt;"",E203&lt;&gt;"",E204&lt;&gt;"",E205&lt;&gt;"",E206&lt;&gt;"",E207&lt;&gt;"",E208&lt;&gt;"",E209&lt;&gt;"",E210&lt;&gt;"",E211&lt;&gt;"",E212&lt;&gt;"",E213&lt;&gt;"",E214&lt;&gt;""),"T4-Error",SUM(E197:E214)&gt;E192,"T5-Error",AND(SUM(E197:E214)=E192,F192="",OR(E197="",E198="",E199="",E200="",E201="",E202="",E203="",E204="",E205="",E206="",E207="",E208="",E209="",E210="",E211="",E212="",E213="",E214="")),"T2-Error",OR(E197="",E198="",E199="",E200="",E201="",E202="",E203="",E204="",E205="",E206="",E207="",E208="",E209="",E210="",E211="",E212="",E213="",E214=""),"",SUM(E197:E214)&lt;E192*OR(F197="pa",F198="pa",F199="pa",F200="pa",F201="pa",F202="pa",F203="pa",F204="pa",F205="pa",F206="pa",F207="pa",F208="pa",F209="pa",F210="pa",F211="pa",F212="pa",F213="pa",F214="pa"),"",AND(SUM(E197:E214)=E192,F192="pa",F197&lt;&gt;"pa",F198&lt;&gt;"pa",F199&lt;&gt;"pa",F200&lt;&gt;"pa",F201&lt;&gt;"pa",F202&lt;&gt;"pa",F203&lt;&gt;"pa",F204&lt;&gt;"pa",F205&lt;&gt;"pa",F206&lt;&gt;"pa",F207&lt;&gt;"pa",F208&lt;&gt;"pa",F209&lt;&gt;"pa",F210&lt;&gt;"pa",F211&lt;&gt;"pa",F212&lt;&gt;"pa",F213&lt;&gt;"pa",F214&lt;&gt;"pa"),"T3-Error",AND(SUM(E197:E214)=E192,F192="")*OR(F197="pa",F198="pa",F199="pa",F200="pa",F201="pa",F202="pa",F203="pa",F204="pa",F205="pa",F206="pa",F207="pa",F208="pa",F209="pa",F210="pa",F211="pa",F212="pa",F213="pa",F214="pa"),"T1-Error",SUM(E197:E214)=E192,"")</f>
        <v/>
      </c>
      <c r="F196" s="101"/>
      <c r="G196" s="136" t="str" cm="1">
        <f t="array" ref="G196">_xlfn.IFS(AND(G192="",G197="",G198="",G199="",G200="",G201="",G202="",G203="",G204="",G205="",G206="",G207="",G208="",G209="",G210="",G211="",G212="",G213="",G214=""),"",SUM(G197:G214)&lt;G192*AND(H197="",H198="",H199="",H200="",H201="",H202="",H203="",H204="",H205="",H206="",H207="",H208="",H209="",H210="",H211="",H212="",H213="",H214="",G197&lt;&gt;"",G198&lt;&gt;"",G199&lt;&gt;"",G200&lt;&gt;"",G201&lt;&gt;"",G202&lt;&gt;"",G203&lt;&gt;"",G204&lt;&gt;"",G205&lt;&gt;"",G206&lt;&gt;"",G207&lt;&gt;"",G208&lt;&gt;"",G209&lt;&gt;"",G210&lt;&gt;"",G211&lt;&gt;"",G212&lt;&gt;"",G213&lt;&gt;"",G214&lt;&gt;""),"T4-Error",SUM(G197:G214)&gt;G192,"T5-Error",AND(SUM(G197:G214)=G192,H192="",OR(G197="",G198="",G199="",G200="",G201="",G202="",G203="",G204="",G205="",G206="",G207="",G208="",G209="",G210="",G211="",G212="",G213="",G214="")),"T2-Error",OR(G197="",G198="",G199="",G200="",G201="",G202="",G203="",G204="",G205="",G206="",G207="",G208="",G209="",G210="",G211="",G212="",G213="",G214=""),"",SUM(G197:G214)&lt;G192*OR(H197="pa",H198="pa",H199="pa",H200="pa",H201="pa",H202="pa",H203="pa",H204="pa",H205="pa",H206="pa",H207="pa",H208="pa",H209="pa",H210="pa",H211="pa",H212="pa",H213="pa",H214="pa"),"",AND(SUM(G197:G214)=G192,H192="pa",H197&lt;&gt;"pa",H198&lt;&gt;"pa",H199&lt;&gt;"pa",H200&lt;&gt;"pa",H201&lt;&gt;"pa",H202&lt;&gt;"pa",H203&lt;&gt;"pa",H204&lt;&gt;"pa",H205&lt;&gt;"pa",H206&lt;&gt;"pa",H207&lt;&gt;"pa",H208&lt;&gt;"pa",H209&lt;&gt;"pa",H210&lt;&gt;"pa",H211&lt;&gt;"pa",H212&lt;&gt;"pa",H213&lt;&gt;"pa",H214&lt;&gt;"pa"),"T3-Error",AND(SUM(G197:G214)=G192,H192="")*OR(H197="pa",H198="pa",H199="pa",H200="pa",H201="pa",H202="pa",H203="pa",H204="pa",H205="pa",H206="pa",H207="pa",H208="pa",H209="pa",H210="pa",H211="pa",H212="pa",H213="pa",H214="pa"),"T1-Error",SUM(G197:G214)=G192,"")</f>
        <v/>
      </c>
      <c r="H196" s="101"/>
      <c r="I196" s="136" t="str" cm="1">
        <f t="array" ref="I196">_xlfn.IFS(AND(I192="",I197="",I198="",I199="",I200="",I201="",I202="",I203="",I204="",I205="",I206="",I207="",I208="",I209="",I210="",I211="",I212="",I213="",I214=""),"",SUM(I197:I214)&lt;I192*AND(J197="",J198="",J199="",J200="",J201="",J202="",J203="",J204="",J205="",J206="",J207="",J208="",J209="",J210="",J211="",J212="",J213="",J214="",I197&lt;&gt;"",I198&lt;&gt;"",I199&lt;&gt;"",I200&lt;&gt;"",I201&lt;&gt;"",I202&lt;&gt;"",I203&lt;&gt;"",I204&lt;&gt;"",I205&lt;&gt;"",I206&lt;&gt;"",I207&lt;&gt;"",I208&lt;&gt;"",I209&lt;&gt;"",I210&lt;&gt;"",I211&lt;&gt;"",I212&lt;&gt;"",I213&lt;&gt;"",I214&lt;&gt;""),"T4-Error",SUM(I197:I214)&gt;I192,"T5-Error",AND(SUM(I197:I214)=I192,J192="",OR(I197="",I198="",I199="",I200="",I201="",I202="",I203="",I204="",I205="",I206="",I207="",I208="",I209="",I210="",I211="",I212="",I213="",I214="")),"T2-Error",OR(I197="",I198="",I199="",I200="",I201="",I202="",I203="",I204="",I205="",I206="",I207="",I208="",I209="",I210="",I211="",I212="",I213="",I214=""),"",SUM(I197:I214)&lt;I192*OR(J197="pa",J198="pa",J199="pa",J200="pa",J201="pa",J202="pa",J203="pa",J204="pa",J205="pa",J206="pa",J207="pa",J208="pa",J209="pa",J210="pa",J211="pa",J212="pa",J213="pa",J214="pa"),"",AND(SUM(I197:I214)=I192,J192="pa",J197&lt;&gt;"pa",J198&lt;&gt;"pa",J199&lt;&gt;"pa",J200&lt;&gt;"pa",J201&lt;&gt;"pa",J202&lt;&gt;"pa",J203&lt;&gt;"pa",J204&lt;&gt;"pa",J205&lt;&gt;"pa",J206&lt;&gt;"pa",J207&lt;&gt;"pa",J208&lt;&gt;"pa",J209&lt;&gt;"pa",J210&lt;&gt;"pa",J211&lt;&gt;"pa",J212&lt;&gt;"pa",J213&lt;&gt;"pa",J214&lt;&gt;"pa"),"T3-Error",AND(SUM(I197:I214)=I192,J192="")*OR(J197="pa",J198="pa",J199="pa",J200="pa",J201="pa",J202="pa",J203="pa",J204="pa",J205="pa",J206="pa",J207="pa",J208="pa",J209="pa",J210="pa",J211="pa",J212="pa",J213="pa",J214="pa"),"T1-Error",SUM(I197:I214)=I192,"")</f>
        <v/>
      </c>
      <c r="J196" s="101"/>
      <c r="K196" s="136" t="str" cm="1">
        <f t="array" ref="K196">_xlfn.IFS(AND(K192="",K197="",K198="",K199="",K200="",K201="",K202="",K203="",K204="",K205="",K206="",K207="",K208="",K209="",K210="",K211="",K212="",K213="",K214=""),"",SUM(K197:K214)&lt;K192*AND(L197="",L198="",L199="",L200="",L201="",L202="",L203="",L204="",L205="",L206="",L207="",L208="",L209="",L210="",L211="",L212="",L213="",L214="",K197&lt;&gt;"",K198&lt;&gt;"",K199&lt;&gt;"",K200&lt;&gt;"",K201&lt;&gt;"",K202&lt;&gt;"",K203&lt;&gt;"",K204&lt;&gt;"",K205&lt;&gt;"",K206&lt;&gt;"",K207&lt;&gt;"",K208&lt;&gt;"",K209&lt;&gt;"",K210&lt;&gt;"",K211&lt;&gt;"",K212&lt;&gt;"",K213&lt;&gt;"",K214&lt;&gt;""),"T4-Error",SUM(K197:K214)&gt;K192,"T5-Error",AND(SUM(K197:K214)=K192,L192="",OR(K197="",K198="",K199="",K200="",K201="",K202="",K203="",K204="",K205="",K206="",K207="",K208="",K209="",K210="",K211="",K212="",K213="",K214="")),"T2-Error",OR(K197="",K198="",K199="",K200="",K201="",K202="",K203="",K204="",K205="",K206="",K207="",K208="",K209="",K210="",K211="",K212="",K213="",K214=""),"",SUM(K197:K214)&lt;K192*OR(L197="pa",L198="pa",L199="pa",L200="pa",L201="pa",L202="pa",L203="pa",L204="pa",L205="pa",L206="pa",L207="pa",L208="pa",L209="pa",L210="pa",L211="pa",L212="pa",L213="pa",L214="pa"),"",AND(SUM(K197:K214)=K192,L192="pa",L197&lt;&gt;"pa",L198&lt;&gt;"pa",L199&lt;&gt;"pa",L200&lt;&gt;"pa",L201&lt;&gt;"pa",L202&lt;&gt;"pa",L203&lt;&gt;"pa",L204&lt;&gt;"pa",L205&lt;&gt;"pa",L206&lt;&gt;"pa",L207&lt;&gt;"pa",L208&lt;&gt;"pa",L209&lt;&gt;"pa",L210&lt;&gt;"pa",L211&lt;&gt;"pa",L212&lt;&gt;"pa",L213&lt;&gt;"pa",L214&lt;&gt;"pa"),"T3-Error",AND(SUM(K197:K214)=K192,L192="")*OR(L197="pa",L198="pa",L199="pa",L200="pa",L201="pa",L202="pa",L203="pa",L204="pa",L205="pa",L206="pa",L207="pa",L208="pa",L209="pa",L210="pa",L211="pa",L212="pa",L213="pa",L214="pa"),"T1-Error",SUM(K197:K214)=K192,"")</f>
        <v/>
      </c>
      <c r="L196" s="101"/>
      <c r="M196" s="136" t="str" cm="1">
        <f t="array" ref="M196">_xlfn.IFS(AND(M192="",M197="",M198="",M199="",M200="",M201="",M202="",M203="",M204="",M205="",M206="",M207="",M208="",M209="",M210="",M211="",M212="",M213="",M214=""),"",SUM(M197:M214)&lt;M192*AND(N197="",N198="",N199="",N200="",N201="",N202="",N203="",N204="",N205="",N206="",N207="",N208="",N209="",N210="",N211="",N212="",N213="",N214="",M197&lt;&gt;"",M198&lt;&gt;"",M199&lt;&gt;"",M200&lt;&gt;"",M201&lt;&gt;"",M202&lt;&gt;"",M203&lt;&gt;"",M204&lt;&gt;"",M205&lt;&gt;"",M206&lt;&gt;"",M207&lt;&gt;"",M208&lt;&gt;"",M209&lt;&gt;"",M210&lt;&gt;"",M211&lt;&gt;"",M212&lt;&gt;"",M213&lt;&gt;"",M214&lt;&gt;""),"T4-Error",SUM(M197:M214)&gt;M192,"T5-Error",AND(SUM(M197:M214)=M192,N192="",OR(M197="",M198="",M199="",M200="",M201="",M202="",M203="",M204="",M205="",M206="",M207="",M208="",M209="",M210="",M211="",M212="",M213="",M214="")),"T2-Error",OR(M197="",M198="",M199="",M200="",M201="",M202="",M203="",M204="",M205="",M206="",M207="",M208="",M209="",M210="",M211="",M212="",M213="",M214=""),"",SUM(M197:M214)&lt;M192*OR(N197="pa",N198="pa",N199="pa",N200="pa",N201="pa",N202="pa",N203="pa",N204="pa",N205="pa",N206="pa",N207="pa",N208="pa",N209="pa",N210="pa",N211="pa",N212="pa",N213="pa",N214="pa"),"",AND(SUM(M197:M214)=M192,N192="pa",N197&lt;&gt;"pa",N198&lt;&gt;"pa",N199&lt;&gt;"pa",N200&lt;&gt;"pa",N201&lt;&gt;"pa",N202&lt;&gt;"pa",N203&lt;&gt;"pa",N204&lt;&gt;"pa",N205&lt;&gt;"pa",N206&lt;&gt;"pa",N207&lt;&gt;"pa",N208&lt;&gt;"pa",N209&lt;&gt;"pa",N210&lt;&gt;"pa",N211&lt;&gt;"pa",N212&lt;&gt;"pa",N213&lt;&gt;"pa",N214&lt;&gt;"pa"),"T3-Error",AND(SUM(M197:M214)=M192,N192="")*OR(N197="pa",N198="pa",N199="pa",N200="pa",N201="pa",N202="pa",N203="pa",N204="pa",N205="pa",N206="pa",N207="pa",N208="pa",N209="pa",N210="pa",N211="pa",N212="pa",N213="pa",N214="pa"),"T1-Error",SUM(M197:M214)=M192,"")</f>
        <v/>
      </c>
      <c r="N196" s="101"/>
      <c r="O196" s="136" t="str" cm="1">
        <f t="array" ref="O196">_xlfn.IFS(AND(O192="",O197="",O198="",O199="",O200="",O201="",O202="",O203="",O204="",O205="",O206="",O207="",O208="",O209="",O210="",O211="",O212="",O213="",O214=""),"",SUM(O197:O214)&lt;O192*AND(P197="",P198="",P199="",P200="",P201="",P202="",P203="",P204="",P205="",P206="",P207="",P208="",P209="",P210="",P211="",P212="",P213="",P214="",O197&lt;&gt;"",O198&lt;&gt;"",O199&lt;&gt;"",O200&lt;&gt;"",O201&lt;&gt;"",O202&lt;&gt;"",O203&lt;&gt;"",O204&lt;&gt;"",O205&lt;&gt;"",O206&lt;&gt;"",O207&lt;&gt;"",O208&lt;&gt;"",O209&lt;&gt;"",O210&lt;&gt;"",O211&lt;&gt;"",O212&lt;&gt;"",O213&lt;&gt;"",O214&lt;&gt;""),"T4-Error",SUM(O197:O214)&gt;O192,"T5-Error",AND(SUM(O197:O214)=O192,P192="",OR(O197="",O198="",O199="",O200="",O201="",O202="",O203="",O204="",O205="",O206="",O207="",O208="",O209="",O210="",O211="",O212="",O213="",O214="")),"T2-Error",OR(O197="",O198="",O199="",O200="",O201="",O202="",O203="",O204="",O205="",O206="",O207="",O208="",O209="",O210="",O211="",O212="",O213="",O214=""),"",SUM(O197:O214)&lt;O192*OR(P197="pa",P198="pa",P199="pa",P200="pa",P201="pa",P202="pa",P203="pa",P204="pa",P205="pa",P206="pa",P207="pa",P208="pa",P209="pa",P210="pa",P211="pa",P212="pa",P213="pa",P214="pa"),"",AND(SUM(O197:O214)=O192,P192="pa",P197&lt;&gt;"pa",P198&lt;&gt;"pa",P199&lt;&gt;"pa",P200&lt;&gt;"pa",P201&lt;&gt;"pa",P202&lt;&gt;"pa",P203&lt;&gt;"pa",P204&lt;&gt;"pa",P205&lt;&gt;"pa",P206&lt;&gt;"pa",P207&lt;&gt;"pa",P208&lt;&gt;"pa",P209&lt;&gt;"pa",P210&lt;&gt;"pa",P211&lt;&gt;"pa",P212&lt;&gt;"pa",P213&lt;&gt;"pa",P214&lt;&gt;"pa"),"T3-Error",AND(SUM(O197:O214)=O192,P192="")*OR(P197="pa",P198="pa",P199="pa",P200="pa",P201="pa",P202="pa",P203="pa",P204="pa",P205="pa",P206="pa",P207="pa",P208="pa",P209="pa",P210="pa",P211="pa",P212="pa",P213="pa",P214="pa"),"T1-Error",SUM(O197:O214)=O192,"")</f>
        <v>T2-Error</v>
      </c>
      <c r="P196" s="101"/>
      <c r="Q196" s="102" t="str" cm="1">
        <f t="array" ref="Q196">_xlfn.IFS(AND(Q192="",Q197="",Q198="",Q199="",Q200="",Q201="",Q202="",Q203="",Q204="",Q205="",Q206="",Q207="",Q208="",Q209="",Q210="",Q211="",Q212="",Q213="",Q214=""),"",SUM(Q197:Q214)&lt;Q192*AND(R197="",R198="",R199="",R200="",R201="",R202="",R203="",R204="",R205="",R206="",R207="",R208="",R209="",R210="",R211="",R212="",R213="",R214="",Q197&lt;&gt;"",Q198&lt;&gt;"",Q199&lt;&gt;"",Q200&lt;&gt;"",Q201&lt;&gt;"",Q202&lt;&gt;"",Q203&lt;&gt;"",Q204&lt;&gt;"",Q205&lt;&gt;"",Q206&lt;&gt;"",Q207&lt;&gt;"",Q208&lt;&gt;"",Q209&lt;&gt;"",Q210&lt;&gt;"",Q211&lt;&gt;"",Q212&lt;&gt;"",Q213&lt;&gt;"",Q214&lt;&gt;""),"T4-Error",SUM(Q197:Q214)&gt;Q192,"T5-Error",AND(SUM(Q197:Q214)=Q192,R192="",OR(Q197="",Q198="",Q199="",Q200="",Q201="",Q202="",Q203="",Q204="",Q205="",Q206="",Q207="",Q208="",Q209="",Q210="",Q211="",Q212="",Q213="",Q214="")),"T2-Error",OR(Q197="",Q198="",Q199="",Q200="",Q201="",Q202="",Q203="",Q204="",Q205="",Q206="",Q207="",Q208="",Q209="",Q210="",Q211="",Q212="",Q213="",Q214=""),"",SUM(Q197:Q214)&lt;Q192*OR(R197="pa",R198="pa",R199="pa",R200="pa",R201="pa",R202="pa",R203="pa",R204="pa",R205="pa",R206="pa",R207="pa",R208="pa",R209="pa",R210="pa",R211="pa",R212="pa",R213="pa",R214="pa"),"",AND(SUM(Q197:Q214)=Q192,R192="pa",R197&lt;&gt;"pa",R198&lt;&gt;"pa",R199&lt;&gt;"pa",R200&lt;&gt;"pa",R201&lt;&gt;"pa",R202&lt;&gt;"pa",R203&lt;&gt;"pa",R204&lt;&gt;"pa",R205&lt;&gt;"pa",R206&lt;&gt;"pa",R207&lt;&gt;"pa",R208&lt;&gt;"pa",R209&lt;&gt;"pa",R210&lt;&gt;"pa",R211&lt;&gt;"pa",R212&lt;&gt;"pa",R213&lt;&gt;"pa",R214&lt;&gt;"pa"),"T3-Error",AND(SUM(Q197:Q214)=Q192,R192="")*OR(R197="pa",R198="pa",R199="pa",R200="pa",R201="pa",R202="pa",R203="pa",R204="pa",R205="pa",R206="pa",R207="pa",R208="pa",R209="pa",R210="pa",R211="pa",R212="pa",R213="pa",R214="pa"),"T1-Error",SUM(Q197:Q214)=Q192,"")</f>
        <v>T2-Error</v>
      </c>
      <c r="R196" s="101"/>
      <c r="S196" s="102" t="str" cm="1">
        <f t="array" ref="S196">_xlfn.IFS(AND(S192="",S197="",S198="",S199="",S200="",S201="",S202="",S203="",S204="",S205="",S206="",S207="",S208="",S209="",S210="",S211="",S212="",S213="",S214=""),"",SUM(S197:S214)&lt;S192*AND(T197="",T198="",T199="",T200="",T201="",T202="",T203="",T204="",T205="",T206="",T207="",T208="",T209="",T210="",T211="",T212="",T213="",T214="",S197&lt;&gt;"",S198&lt;&gt;"",S199&lt;&gt;"",S200&lt;&gt;"",S201&lt;&gt;"",S202&lt;&gt;"",S203&lt;&gt;"",S204&lt;&gt;"",S205&lt;&gt;"",S206&lt;&gt;"",S207&lt;&gt;"",S208&lt;&gt;"",S209&lt;&gt;"",S210&lt;&gt;"",S211&lt;&gt;"",S212&lt;&gt;"",S213&lt;&gt;"",S214&lt;&gt;""),"T4-Error",SUM(S197:S214)&gt;S192,"T5-Error",AND(SUM(S197:S214)=S192,T192="",OR(S197="",S198="",S199="",S200="",S201="",S202="",S203="",S204="",S205="",S206="",S207="",S208="",S209="",S210="",S211="",S212="",S213="",S214="")),"T2-Error",OR(S197="",S198="",S199="",S200="",S201="",S202="",S203="",S204="",S205="",S206="",S207="",S208="",S209="",S210="",S211="",S212="",S213="",S214=""),"",SUM(S197:S214)&lt;S192*OR(T197="pa",T198="pa",T199="pa",T200="pa",T201="pa",T202="pa",T203="pa",T204="pa",T205="pa",T206="pa",T207="pa",T208="pa",T209="pa",T210="pa",T211="pa",T212="pa",T213="pa",T214="pa"),"",AND(SUM(S197:S214)=S192,T192="pa",T197&lt;&gt;"pa",T198&lt;&gt;"pa",T199&lt;&gt;"pa",T200&lt;&gt;"pa",T201&lt;&gt;"pa",T202&lt;&gt;"pa",T203&lt;&gt;"pa",T204&lt;&gt;"pa",T205&lt;&gt;"pa",T206&lt;&gt;"pa",T207&lt;&gt;"pa",T208&lt;&gt;"pa",T209&lt;&gt;"pa",T210&lt;&gt;"pa",T211&lt;&gt;"pa",T212&lt;&gt;"pa",T213&lt;&gt;"pa",T214&lt;&gt;"pa"),"T3-Error",AND(SUM(S197:S214)=S192,T192="")*OR(T197="pa",T198="pa",T199="pa",T200="pa",T201="pa",T202="pa",T203="pa",T204="pa",T205="pa",T206="pa",T207="pa",T208="pa",T209="pa",T210="pa",T211="pa",T212="pa",T213="pa",T214="pa"),"T1-Error",SUM(S197:S214)=S192,"")</f>
        <v/>
      </c>
      <c r="T196" s="101"/>
      <c r="U196" s="102" t="str" cm="1">
        <f t="array" ref="U196">_xlfn.IFS(AND(U192="",U197="",U198="",U199="",U200="",U201="",U202="",U203="",U204="",U205="",U206="",U207="",U208="",U209="",U210="",U211="",U212="",U213="",U214=""),"",SUM(U197:U214)&lt;U192*AND(V197="",V198="",V199="",V200="",V201="",V202="",V203="",V204="",V205="",V206="",V207="",V208="",V209="",V210="",V211="",V212="",V213="",V214="",U197&lt;&gt;"",U198&lt;&gt;"",U199&lt;&gt;"",U200&lt;&gt;"",U201&lt;&gt;"",U202&lt;&gt;"",U203&lt;&gt;"",U204&lt;&gt;"",U205&lt;&gt;"",U206&lt;&gt;"",U207&lt;&gt;"",U208&lt;&gt;"",U209&lt;&gt;"",U210&lt;&gt;"",U211&lt;&gt;"",U212&lt;&gt;"",U213&lt;&gt;"",U214&lt;&gt;""),"T4-Error",SUM(U197:U214)&gt;U192,"T5-Error",AND(SUM(U197:U214)=U192,V192="",OR(U197="",U198="",U199="",U200="",U201="",U202="",U203="",U204="",U205="",U206="",U207="",U208="",U209="",U210="",U211="",U212="",U213="",U214="")),"T2-Error",OR(U197="",U198="",U199="",U200="",U201="",U202="",U203="",U204="",U205="",U206="",U207="",U208="",U209="",U210="",U211="",U212="",U213="",U214=""),"",SUM(U197:U214)&lt;U192*OR(V197="pa",V198="pa",V199="pa",V200="pa",V201="pa",V202="pa",V203="pa",V204="pa",V205="pa",V206="pa",V207="pa",V208="pa",V209="pa",V210="pa",V211="pa",V212="pa",V213="pa",V214="pa"),"",AND(SUM(U197:U214)=U192,V192="pa",V197&lt;&gt;"pa",V198&lt;&gt;"pa",V199&lt;&gt;"pa",V200&lt;&gt;"pa",V201&lt;&gt;"pa",V202&lt;&gt;"pa",V203&lt;&gt;"pa",V204&lt;&gt;"pa",V205&lt;&gt;"pa",V206&lt;&gt;"pa",V207&lt;&gt;"pa",V208&lt;&gt;"pa",V209&lt;&gt;"pa",V210&lt;&gt;"pa",V211&lt;&gt;"pa",V212&lt;&gt;"pa",V213&lt;&gt;"pa",V214&lt;&gt;"pa"),"T3-Error",AND(SUM(U197:U214)=U192,V192="")*OR(V197="pa",V198="pa",V199="pa",V200="pa",V201="pa",V202="pa",V203="pa",V204="pa",V205="pa",V206="pa",V207="pa",V208="pa",V209="pa",V210="pa",V211="pa",V212="pa",V213="pa",V214="pa"),"T1-Error",SUM(U197:U214)=U192,"")</f>
        <v/>
      </c>
      <c r="V196" s="101"/>
      <c r="W196" s="102" t="str" cm="1">
        <f t="array" ref="W196">_xlfn.IFS(AND(W192="",W197="",W198="",W199="",W200="",W201="",W202="",W203="",W204="",W205="",W206="",W207="",W208="",W209="",W210="",W211="",W212="",W213="",W214=""),"",SUM(W197:W214)&lt;W192*AND(X197="",X198="",X199="",X200="",X201="",X202="",X203="",X204="",X205="",X206="",X207="",X208="",X209="",X210="",X211="",X212="",X213="",X214="",W197&lt;&gt;"",W198&lt;&gt;"",W199&lt;&gt;"",W200&lt;&gt;"",W201&lt;&gt;"",W202&lt;&gt;"",W203&lt;&gt;"",W204&lt;&gt;"",W205&lt;&gt;"",W206&lt;&gt;"",W207&lt;&gt;"",W208&lt;&gt;"",W209&lt;&gt;"",W210&lt;&gt;"",W211&lt;&gt;"",W212&lt;&gt;"",W213&lt;&gt;"",W214&lt;&gt;""),"T4-Error",SUM(W197:W214)&gt;W192,"T5-Error",AND(SUM(W197:W214)=W192,X192="",OR(W197="",W198="",W199="",W200="",W201="",W202="",W203="",W204="",W205="",W206="",W207="",W208="",W209="",W210="",W211="",W212="",W213="",W214="")),"T2-Error",OR(W197="",W198="",W199="",W200="",W201="",W202="",W203="",W204="",W205="",W206="",W207="",W208="",W209="",W210="",W211="",W212="",W213="",W214=""),"",SUM(W197:W214)&lt;W192*OR(X197="pa",X198="pa",X199="pa",X200="pa",X201="pa",X202="pa",X203="pa",X204="pa",X205="pa",X206="pa",X207="pa",X208="pa",X209="pa",X210="pa",X211="pa",X212="pa",X213="pa",X214="pa"),"",AND(SUM(W197:W214)=W192,X192="pa",X197&lt;&gt;"pa",X198&lt;&gt;"pa",X199&lt;&gt;"pa",X200&lt;&gt;"pa",X201&lt;&gt;"pa",X202&lt;&gt;"pa",X203&lt;&gt;"pa",X204&lt;&gt;"pa",X205&lt;&gt;"pa",X206&lt;&gt;"pa",X207&lt;&gt;"pa",X208&lt;&gt;"pa",X209&lt;&gt;"pa",X210&lt;&gt;"pa",X211&lt;&gt;"pa",X212&lt;&gt;"pa",X213&lt;&gt;"pa",X214&lt;&gt;"pa"),"T3-Error",AND(SUM(W197:W214)=W192,X192="")*OR(X197="pa",X198="pa",X199="pa",X200="pa",X201="pa",X202="pa",X203="pa",X204="pa",X205="pa",X206="pa",X207="pa",X208="pa",X209="pa",X210="pa",X211="pa",X212="pa",X213="pa",X214="pa"),"T1-Error",SUM(W197:W214)=W192,"")</f>
        <v/>
      </c>
      <c r="X196" s="101"/>
      <c r="Y196" s="102" t="str" cm="1">
        <f t="array" ref="Y196">_xlfn.IFS(AND(Y192="",Y197="",Y198="",Y199="",Y200="",Y201="",Y202="",Y203="",Y204="",Y205="",Y206="",Y207="",Y208="",Y209="",Y210="",Y211="",Y212="",Y213="",Y214=""),"",SUM(Y197:Y214)&lt;Y192*AND(Z197="",Z198="",Z199="",Z200="",Z201="",Z202="",Z203="",Z204="",Z205="",Z206="",Z207="",Z208="",Z209="",Z210="",Z211="",Z212="",Z213="",Z214="",Y197&lt;&gt;"",Y198&lt;&gt;"",Y199&lt;&gt;"",Y200&lt;&gt;"",Y201&lt;&gt;"",Y202&lt;&gt;"",Y203&lt;&gt;"",Y204&lt;&gt;"",Y205&lt;&gt;"",Y206&lt;&gt;"",Y207&lt;&gt;"",Y208&lt;&gt;"",Y209&lt;&gt;"",Y210&lt;&gt;"",Y211&lt;&gt;"",Y212&lt;&gt;"",Y213&lt;&gt;"",Y214&lt;&gt;""),"T4-Error",SUM(Y197:Y214)&gt;Y192,"T5-Error",AND(SUM(Y197:Y214)=Y192,Z192="",OR(Y197="",Y198="",Y199="",Y200="",Y201="",Y202="",Y203="",Y204="",Y205="",Y206="",Y207="",Y208="",Y209="",Y210="",Y211="",Y212="",Y213="",Y214="")),"T2-Error",OR(Y197="",Y198="",Y199="",Y200="",Y201="",Y202="",Y203="",Y204="",Y205="",Y206="",Y207="",Y208="",Y209="",Y210="",Y211="",Y212="",Y213="",Y214=""),"",SUM(Y197:Y214)&lt;Y192*OR(Z197="pa",Z198="pa",Z199="pa",Z200="pa",Z201="pa",Z202="pa",Z203="pa",Z204="pa",Z205="pa",Z206="pa",Z207="pa",Z208="pa",Z209="pa",Z210="pa",Z211="pa",Z212="pa",Z213="pa",Z214="pa"),"",AND(SUM(Y197:Y214)=Y192,Z192="pa",Z197&lt;&gt;"pa",Z198&lt;&gt;"pa",Z199&lt;&gt;"pa",Z200&lt;&gt;"pa",Z201&lt;&gt;"pa",Z202&lt;&gt;"pa",Z203&lt;&gt;"pa",Z204&lt;&gt;"pa",Z205&lt;&gt;"pa",Z206&lt;&gt;"pa",Z207&lt;&gt;"pa",Z208&lt;&gt;"pa",Z209&lt;&gt;"pa",Z210&lt;&gt;"pa",Z211&lt;&gt;"pa",Z212&lt;&gt;"pa",Z213&lt;&gt;"pa",Z214&lt;&gt;"pa"),"T3-Error",AND(SUM(Y197:Y214)=Y192,Z192="")*OR(Z197="pa",Z198="pa",Z199="pa",Z200="pa",Z201="pa",Z202="pa",Z203="pa",Z204="pa",Z205="pa",Z206="pa",Z207="pa",Z208="pa",Z209="pa",Z210="pa",Z211="pa",Z212="pa",Z213="pa",Z214="pa"),"T1-Error",SUM(Y197:Y214)=Y192,"")</f>
        <v/>
      </c>
      <c r="Z196" s="101"/>
      <c r="AA196" s="206"/>
      <c r="AB196" s="189"/>
      <c r="AC196" s="196"/>
      <c r="AD196" s="206"/>
      <c r="AF196" s="193"/>
      <c r="AH196" s="193"/>
      <c r="AI196" s="237"/>
      <c r="AJ196" s="237"/>
      <c r="AK196" s="237"/>
      <c r="AL196" s="409"/>
      <c r="AM196" s="237"/>
      <c r="AN196" s="409"/>
    </row>
    <row r="197" spans="1:40" customFormat="1" ht="15" x14ac:dyDescent="0.2">
      <c r="A197" s="248" t="s">
        <v>217</v>
      </c>
      <c r="B197" s="248"/>
      <c r="C197" s="34" t="s">
        <v>53</v>
      </c>
      <c r="D197" s="24" t="s">
        <v>51</v>
      </c>
      <c r="E197" s="10"/>
      <c r="F197" s="13"/>
      <c r="G197" s="10"/>
      <c r="H197" s="13"/>
      <c r="I197" s="10"/>
      <c r="J197" s="13"/>
      <c r="K197" s="10"/>
      <c r="L197" s="13"/>
      <c r="M197" s="10"/>
      <c r="N197" s="13"/>
      <c r="O197" s="10"/>
      <c r="P197" s="13"/>
      <c r="Q197" s="10"/>
      <c r="R197" s="13"/>
      <c r="S197" s="10">
        <v>6</v>
      </c>
      <c r="T197" s="13"/>
      <c r="U197" s="10">
        <v>0</v>
      </c>
      <c r="V197" s="13"/>
      <c r="W197" s="10">
        <v>1</v>
      </c>
      <c r="X197" s="13"/>
      <c r="Y197" s="10"/>
      <c r="Z197" s="13"/>
      <c r="AA197" s="205"/>
      <c r="AB197" s="200"/>
      <c r="AC197" s="257"/>
      <c r="AD197" s="205"/>
      <c r="AF197" s="258"/>
      <c r="AH197" s="258"/>
      <c r="AI197" s="259"/>
      <c r="AJ197" s="259"/>
      <c r="AK197" s="259"/>
      <c r="AL197" s="413"/>
      <c r="AM197" s="259"/>
      <c r="AN197" s="413"/>
    </row>
    <row r="198" spans="1:40" customFormat="1" ht="15" x14ac:dyDescent="0.2">
      <c r="A198" s="244" t="s">
        <v>218</v>
      </c>
      <c r="B198" s="244"/>
      <c r="C198" s="35" t="s">
        <v>54</v>
      </c>
      <c r="D198" s="24" t="s">
        <v>51</v>
      </c>
      <c r="E198" s="10"/>
      <c r="F198" s="13"/>
      <c r="G198" s="10"/>
      <c r="H198" s="13"/>
      <c r="I198" s="10"/>
      <c r="J198" s="13"/>
      <c r="K198" s="10"/>
      <c r="L198" s="13"/>
      <c r="M198" s="10"/>
      <c r="N198" s="13"/>
      <c r="O198" s="10"/>
      <c r="P198" s="13"/>
      <c r="Q198" s="10"/>
      <c r="R198" s="13"/>
      <c r="S198" s="10">
        <v>13</v>
      </c>
      <c r="T198" s="13"/>
      <c r="U198" s="10">
        <v>17</v>
      </c>
      <c r="V198" s="13"/>
      <c r="W198" s="10">
        <v>19</v>
      </c>
      <c r="X198" s="13"/>
      <c r="Y198" s="10"/>
      <c r="Z198" s="13"/>
      <c r="AA198" s="205"/>
      <c r="AB198" s="200"/>
      <c r="AC198" s="257"/>
      <c r="AD198" s="205"/>
      <c r="AF198" s="258"/>
      <c r="AH198" s="258"/>
      <c r="AI198" s="259"/>
      <c r="AJ198" s="259"/>
      <c r="AK198" s="259"/>
      <c r="AL198" s="413"/>
      <c r="AM198" s="259"/>
      <c r="AN198" s="413"/>
    </row>
    <row r="199" spans="1:40" customFormat="1" ht="15" x14ac:dyDescent="0.2">
      <c r="A199" s="244" t="s">
        <v>219</v>
      </c>
      <c r="B199" s="244"/>
      <c r="C199" s="35" t="s">
        <v>55</v>
      </c>
      <c r="D199" s="24" t="s">
        <v>51</v>
      </c>
      <c r="E199" s="10"/>
      <c r="F199" s="13"/>
      <c r="G199" s="10"/>
      <c r="H199" s="13"/>
      <c r="I199" s="10"/>
      <c r="J199" s="13"/>
      <c r="K199" s="10"/>
      <c r="L199" s="13"/>
      <c r="M199" s="10"/>
      <c r="N199" s="13"/>
      <c r="O199" s="10"/>
      <c r="P199" s="13"/>
      <c r="Q199" s="10"/>
      <c r="R199" s="13"/>
      <c r="S199" s="10">
        <v>13</v>
      </c>
      <c r="T199" s="13"/>
      <c r="U199" s="10">
        <v>14</v>
      </c>
      <c r="V199" s="13"/>
      <c r="W199" s="10">
        <v>18</v>
      </c>
      <c r="X199" s="13"/>
      <c r="Y199" s="10"/>
      <c r="Z199" s="13"/>
      <c r="AA199" s="205"/>
      <c r="AB199" s="200"/>
      <c r="AC199" s="257"/>
      <c r="AD199" s="205"/>
      <c r="AF199" s="258"/>
      <c r="AH199" s="258"/>
      <c r="AI199" s="259"/>
      <c r="AJ199" s="259"/>
      <c r="AK199" s="259"/>
      <c r="AL199" s="413"/>
      <c r="AM199" s="259"/>
      <c r="AN199" s="413"/>
    </row>
    <row r="200" spans="1:40" customFormat="1" ht="15" x14ac:dyDescent="0.2">
      <c r="A200" s="244" t="s">
        <v>220</v>
      </c>
      <c r="B200" s="244"/>
      <c r="C200" s="35" t="s">
        <v>56</v>
      </c>
      <c r="D200" s="24" t="s">
        <v>51</v>
      </c>
      <c r="E200" s="10"/>
      <c r="F200" s="13"/>
      <c r="G200" s="10"/>
      <c r="H200" s="13"/>
      <c r="I200" s="10"/>
      <c r="J200" s="13"/>
      <c r="K200" s="10"/>
      <c r="L200" s="13"/>
      <c r="M200" s="10"/>
      <c r="N200" s="13"/>
      <c r="O200" s="10"/>
      <c r="P200" s="13"/>
      <c r="Q200" s="10"/>
      <c r="R200" s="13"/>
      <c r="S200" s="10">
        <v>10</v>
      </c>
      <c r="T200" s="13"/>
      <c r="U200" s="10">
        <v>19</v>
      </c>
      <c r="V200" s="13"/>
      <c r="W200" s="10">
        <v>23</v>
      </c>
      <c r="X200" s="13"/>
      <c r="Y200" s="10"/>
      <c r="Z200" s="13"/>
      <c r="AA200" s="205"/>
      <c r="AB200" s="200"/>
      <c r="AC200" s="257"/>
      <c r="AD200" s="205"/>
      <c r="AF200" s="258"/>
      <c r="AH200" s="258"/>
      <c r="AI200" s="259"/>
      <c r="AJ200" s="259"/>
      <c r="AK200" s="259"/>
      <c r="AL200" s="413"/>
      <c r="AM200" s="259"/>
      <c r="AN200" s="413"/>
    </row>
    <row r="201" spans="1:40" customFormat="1" ht="15" x14ac:dyDescent="0.2">
      <c r="A201" s="244" t="s">
        <v>221</v>
      </c>
      <c r="B201" s="244"/>
      <c r="C201" s="35" t="s">
        <v>57</v>
      </c>
      <c r="D201" s="24" t="s">
        <v>51</v>
      </c>
      <c r="E201" s="10"/>
      <c r="F201" s="13"/>
      <c r="G201" s="10"/>
      <c r="H201" s="13"/>
      <c r="I201" s="10"/>
      <c r="J201" s="13"/>
      <c r="K201" s="10"/>
      <c r="L201" s="13"/>
      <c r="M201" s="10"/>
      <c r="N201" s="13"/>
      <c r="O201" s="10"/>
      <c r="P201" s="13"/>
      <c r="Q201" s="10"/>
      <c r="R201" s="13"/>
      <c r="S201" s="10">
        <v>14</v>
      </c>
      <c r="T201" s="13"/>
      <c r="U201" s="10">
        <v>18</v>
      </c>
      <c r="V201" s="13"/>
      <c r="W201" s="10">
        <v>21</v>
      </c>
      <c r="X201" s="13"/>
      <c r="Y201" s="10"/>
      <c r="Z201" s="13"/>
      <c r="AA201" s="205"/>
      <c r="AB201" s="200"/>
      <c r="AC201" s="257"/>
      <c r="AD201" s="205"/>
      <c r="AF201" s="258"/>
      <c r="AH201" s="258"/>
      <c r="AI201" s="259"/>
      <c r="AJ201" s="259"/>
      <c r="AK201" s="259"/>
      <c r="AL201" s="413"/>
      <c r="AM201" s="259"/>
      <c r="AN201" s="413"/>
    </row>
    <row r="202" spans="1:40" customFormat="1" ht="15" x14ac:dyDescent="0.2">
      <c r="A202" s="244" t="s">
        <v>222</v>
      </c>
      <c r="B202" s="244"/>
      <c r="C202" s="35" t="s">
        <v>58</v>
      </c>
      <c r="D202" s="24" t="s">
        <v>51</v>
      </c>
      <c r="E202" s="10"/>
      <c r="F202" s="13"/>
      <c r="G202" s="10"/>
      <c r="H202" s="13"/>
      <c r="I202" s="10"/>
      <c r="J202" s="13"/>
      <c r="K202" s="10"/>
      <c r="L202" s="13"/>
      <c r="M202" s="10"/>
      <c r="N202" s="13"/>
      <c r="O202" s="10"/>
      <c r="P202" s="13"/>
      <c r="Q202" s="10"/>
      <c r="R202" s="13"/>
      <c r="S202" s="10">
        <v>11</v>
      </c>
      <c r="T202" s="13"/>
      <c r="U202" s="10">
        <v>23</v>
      </c>
      <c r="V202" s="13"/>
      <c r="W202" s="10">
        <v>29</v>
      </c>
      <c r="X202" s="13"/>
      <c r="Y202" s="10"/>
      <c r="Z202" s="13"/>
      <c r="AA202" s="205"/>
      <c r="AB202" s="200"/>
      <c r="AC202" s="257"/>
      <c r="AD202" s="205"/>
      <c r="AF202" s="258"/>
      <c r="AH202" s="258"/>
      <c r="AI202" s="259"/>
      <c r="AJ202" s="259"/>
      <c r="AK202" s="259"/>
      <c r="AL202" s="413"/>
      <c r="AM202" s="259"/>
      <c r="AN202" s="413"/>
    </row>
    <row r="203" spans="1:40" customFormat="1" ht="15" x14ac:dyDescent="0.2">
      <c r="A203" s="244" t="s">
        <v>223</v>
      </c>
      <c r="B203" s="244"/>
      <c r="C203" s="35" t="s">
        <v>59</v>
      </c>
      <c r="D203" s="24" t="s">
        <v>51</v>
      </c>
      <c r="E203" s="10"/>
      <c r="F203" s="13"/>
      <c r="G203" s="10"/>
      <c r="H203" s="13"/>
      <c r="I203" s="10"/>
      <c r="J203" s="13"/>
      <c r="K203" s="10"/>
      <c r="L203" s="13"/>
      <c r="M203" s="10"/>
      <c r="N203" s="13"/>
      <c r="O203" s="10">
        <f>+O259+O284+O309</f>
        <v>110</v>
      </c>
      <c r="P203" s="13" t="s">
        <v>169</v>
      </c>
      <c r="Q203" s="10">
        <v>112</v>
      </c>
      <c r="R203" s="13" t="s">
        <v>169</v>
      </c>
      <c r="S203" s="10">
        <v>17</v>
      </c>
      <c r="T203" s="13"/>
      <c r="U203" s="10">
        <v>26</v>
      </c>
      <c r="V203" s="13"/>
      <c r="W203" s="10">
        <v>33</v>
      </c>
      <c r="X203" s="13"/>
      <c r="Y203" s="10"/>
      <c r="Z203" s="13"/>
      <c r="AA203" s="205" t="s">
        <v>293</v>
      </c>
      <c r="AB203" s="200"/>
      <c r="AC203" s="257"/>
      <c r="AD203" s="205" t="s">
        <v>294</v>
      </c>
      <c r="AF203" s="258"/>
      <c r="AH203" s="258"/>
      <c r="AI203" s="259"/>
      <c r="AJ203" s="259"/>
      <c r="AK203" s="259"/>
      <c r="AL203" s="413"/>
      <c r="AM203" s="259"/>
      <c r="AN203" s="413"/>
    </row>
    <row r="204" spans="1:40" customFormat="1" ht="15" x14ac:dyDescent="0.2">
      <c r="A204" s="244" t="s">
        <v>224</v>
      </c>
      <c r="B204" s="244"/>
      <c r="C204" s="35" t="s">
        <v>60</v>
      </c>
      <c r="D204" s="24" t="s">
        <v>51</v>
      </c>
      <c r="E204" s="10"/>
      <c r="F204" s="13"/>
      <c r="G204" s="10"/>
      <c r="H204" s="13"/>
      <c r="I204" s="10"/>
      <c r="J204" s="13"/>
      <c r="K204" s="10"/>
      <c r="L204" s="13"/>
      <c r="M204" s="10"/>
      <c r="N204" s="13"/>
      <c r="O204" s="10"/>
      <c r="P204" s="13"/>
      <c r="Q204" s="10"/>
      <c r="R204" s="13"/>
      <c r="S204" s="10">
        <v>22</v>
      </c>
      <c r="T204" s="13"/>
      <c r="U204" s="10">
        <v>40</v>
      </c>
      <c r="V204" s="13"/>
      <c r="W204" s="10">
        <v>35</v>
      </c>
      <c r="X204" s="13"/>
      <c r="Y204" s="10"/>
      <c r="Z204" s="13"/>
      <c r="AA204" s="205"/>
      <c r="AB204" s="200"/>
      <c r="AC204" s="257"/>
      <c r="AD204" s="205"/>
      <c r="AF204" s="258"/>
      <c r="AH204" s="258"/>
      <c r="AI204" s="259"/>
      <c r="AJ204" s="259"/>
      <c r="AK204" s="259"/>
      <c r="AL204" s="413"/>
      <c r="AM204" s="259"/>
      <c r="AN204" s="413"/>
    </row>
    <row r="205" spans="1:40" customFormat="1" ht="15" x14ac:dyDescent="0.2">
      <c r="A205" s="244" t="s">
        <v>225</v>
      </c>
      <c r="B205" s="244"/>
      <c r="C205" s="35" t="s">
        <v>61</v>
      </c>
      <c r="D205" s="24" t="s">
        <v>51</v>
      </c>
      <c r="E205" s="10"/>
      <c r="F205" s="13"/>
      <c r="G205" s="10"/>
      <c r="H205" s="13"/>
      <c r="I205" s="10"/>
      <c r="J205" s="13"/>
      <c r="K205" s="10"/>
      <c r="L205" s="13"/>
      <c r="M205" s="10"/>
      <c r="N205" s="13"/>
      <c r="O205" s="10"/>
      <c r="P205" s="13"/>
      <c r="Q205" s="10"/>
      <c r="R205" s="13"/>
      <c r="S205" s="10">
        <v>29</v>
      </c>
      <c r="T205" s="13"/>
      <c r="U205" s="10">
        <v>16</v>
      </c>
      <c r="V205" s="13"/>
      <c r="W205" s="10">
        <v>26</v>
      </c>
      <c r="X205" s="13"/>
      <c r="Y205" s="10"/>
      <c r="Z205" s="13"/>
      <c r="AA205" s="205"/>
      <c r="AB205" s="200"/>
      <c r="AC205" s="257"/>
      <c r="AD205" s="205"/>
      <c r="AF205" s="258"/>
      <c r="AH205" s="258"/>
      <c r="AI205" s="259"/>
      <c r="AJ205" s="259"/>
      <c r="AK205" s="259"/>
      <c r="AL205" s="413"/>
      <c r="AM205" s="259"/>
      <c r="AN205" s="413"/>
    </row>
    <row r="206" spans="1:40" customFormat="1" ht="15" x14ac:dyDescent="0.2">
      <c r="A206" s="244" t="s">
        <v>226</v>
      </c>
      <c r="B206" s="244"/>
      <c r="C206" s="35" t="s">
        <v>62</v>
      </c>
      <c r="D206" s="24" t="s">
        <v>51</v>
      </c>
      <c r="E206" s="10"/>
      <c r="F206" s="13"/>
      <c r="G206" s="10"/>
      <c r="H206" s="13"/>
      <c r="I206" s="10"/>
      <c r="J206" s="13"/>
      <c r="K206" s="10"/>
      <c r="L206" s="13"/>
      <c r="M206" s="10"/>
      <c r="N206" s="13"/>
      <c r="O206" s="10"/>
      <c r="P206" s="13"/>
      <c r="Q206" s="10"/>
      <c r="R206" s="13"/>
      <c r="S206" s="10">
        <v>26</v>
      </c>
      <c r="T206" s="13"/>
      <c r="U206" s="10">
        <v>37</v>
      </c>
      <c r="V206" s="13"/>
      <c r="W206" s="10">
        <v>48</v>
      </c>
      <c r="X206" s="13"/>
      <c r="Y206" s="10"/>
      <c r="Z206" s="13"/>
      <c r="AA206" s="205"/>
      <c r="AB206" s="200"/>
      <c r="AC206" s="257"/>
      <c r="AD206" s="205"/>
      <c r="AF206" s="258"/>
      <c r="AH206" s="258"/>
      <c r="AI206" s="259"/>
      <c r="AJ206" s="259"/>
      <c r="AK206" s="259"/>
      <c r="AL206" s="413"/>
      <c r="AM206" s="259"/>
      <c r="AN206" s="413"/>
    </row>
    <row r="207" spans="1:40" customFormat="1" ht="30" x14ac:dyDescent="0.2">
      <c r="A207" s="244" t="s">
        <v>227</v>
      </c>
      <c r="B207" s="244"/>
      <c r="C207" s="35" t="s">
        <v>63</v>
      </c>
      <c r="D207" s="24" t="s">
        <v>51</v>
      </c>
      <c r="E207" s="10"/>
      <c r="F207" s="13"/>
      <c r="G207" s="10"/>
      <c r="H207" s="13"/>
      <c r="I207" s="10"/>
      <c r="J207" s="13"/>
      <c r="K207" s="10"/>
      <c r="L207" s="13"/>
      <c r="M207" s="10"/>
      <c r="N207" s="13"/>
      <c r="O207" s="10">
        <f>+O263+O288+O313</f>
        <v>111</v>
      </c>
      <c r="P207" s="13" t="s">
        <v>169</v>
      </c>
      <c r="Q207" s="10">
        <v>110</v>
      </c>
      <c r="R207" s="13" t="s">
        <v>169</v>
      </c>
      <c r="S207" s="10">
        <v>24</v>
      </c>
      <c r="T207" s="13"/>
      <c r="U207" s="10">
        <v>42</v>
      </c>
      <c r="V207" s="13"/>
      <c r="W207" s="10">
        <v>47</v>
      </c>
      <c r="X207" s="13"/>
      <c r="Y207" s="10"/>
      <c r="Z207" s="13"/>
      <c r="AA207" s="205" t="s">
        <v>295</v>
      </c>
      <c r="AB207" s="200"/>
      <c r="AC207" s="257"/>
      <c r="AD207" s="205" t="s">
        <v>296</v>
      </c>
      <c r="AF207" s="258"/>
      <c r="AH207" s="258"/>
      <c r="AI207" s="259"/>
      <c r="AJ207" s="259"/>
      <c r="AK207" s="259"/>
      <c r="AL207" s="413"/>
      <c r="AM207" s="259"/>
      <c r="AN207" s="413"/>
    </row>
    <row r="208" spans="1:40" customFormat="1" ht="15" x14ac:dyDescent="0.2">
      <c r="A208" s="244" t="s">
        <v>228</v>
      </c>
      <c r="B208" s="244"/>
      <c r="C208" s="35" t="s">
        <v>64</v>
      </c>
      <c r="D208" s="24" t="s">
        <v>51</v>
      </c>
      <c r="E208" s="10"/>
      <c r="F208" s="13"/>
      <c r="G208" s="10"/>
      <c r="H208" s="13"/>
      <c r="I208" s="10"/>
      <c r="J208" s="13"/>
      <c r="K208" s="10"/>
      <c r="L208" s="13"/>
      <c r="M208" s="10"/>
      <c r="N208" s="13"/>
      <c r="O208" s="10"/>
      <c r="P208" s="13"/>
      <c r="Q208" s="10"/>
      <c r="R208" s="13"/>
      <c r="S208" s="10">
        <v>24</v>
      </c>
      <c r="T208" s="13"/>
      <c r="U208" s="10">
        <v>39</v>
      </c>
      <c r="V208" s="13"/>
      <c r="W208" s="10">
        <v>39</v>
      </c>
      <c r="X208" s="13"/>
      <c r="Y208" s="10"/>
      <c r="Z208" s="13"/>
      <c r="AA208" s="205"/>
      <c r="AB208" s="200"/>
      <c r="AC208" s="257"/>
      <c r="AD208" s="205"/>
      <c r="AF208" s="258"/>
      <c r="AH208" s="258"/>
      <c r="AI208" s="259"/>
      <c r="AJ208" s="259"/>
      <c r="AK208" s="259"/>
      <c r="AL208" s="413"/>
      <c r="AM208" s="259"/>
      <c r="AN208" s="413"/>
    </row>
    <row r="209" spans="1:40" customFormat="1" ht="15" x14ac:dyDescent="0.2">
      <c r="A209" s="244" t="s">
        <v>229</v>
      </c>
      <c r="B209" s="244"/>
      <c r="C209" s="35" t="s">
        <v>65</v>
      </c>
      <c r="D209" s="24" t="s">
        <v>51</v>
      </c>
      <c r="E209" s="10"/>
      <c r="F209" s="13"/>
      <c r="G209" s="10"/>
      <c r="H209" s="13"/>
      <c r="I209" s="10"/>
      <c r="J209" s="13"/>
      <c r="K209" s="10"/>
      <c r="L209" s="13"/>
      <c r="M209" s="10"/>
      <c r="N209" s="13"/>
      <c r="O209" s="10"/>
      <c r="P209" s="13"/>
      <c r="Q209" s="10"/>
      <c r="R209" s="13"/>
      <c r="S209" s="10">
        <v>28</v>
      </c>
      <c r="T209" s="13"/>
      <c r="U209" s="10">
        <v>46</v>
      </c>
      <c r="V209" s="13"/>
      <c r="W209" s="10">
        <v>50</v>
      </c>
      <c r="X209" s="13"/>
      <c r="Y209" s="10"/>
      <c r="Z209" s="13"/>
      <c r="AA209" s="205"/>
      <c r="AB209" s="200"/>
      <c r="AC209" s="257"/>
      <c r="AD209" s="205"/>
      <c r="AF209" s="258"/>
      <c r="AH209" s="258"/>
      <c r="AI209" s="259"/>
      <c r="AJ209" s="259"/>
      <c r="AK209" s="259"/>
      <c r="AL209" s="413"/>
      <c r="AM209" s="259"/>
      <c r="AN209" s="413"/>
    </row>
    <row r="210" spans="1:40" customFormat="1" ht="15" x14ac:dyDescent="0.2">
      <c r="A210" s="244" t="s">
        <v>230</v>
      </c>
      <c r="B210" s="244"/>
      <c r="C210" s="35" t="s">
        <v>66</v>
      </c>
      <c r="D210" s="24" t="s">
        <v>51</v>
      </c>
      <c r="E210" s="10"/>
      <c r="F210" s="13"/>
      <c r="G210" s="10"/>
      <c r="H210" s="13"/>
      <c r="I210" s="10"/>
      <c r="J210" s="13"/>
      <c r="K210" s="10"/>
      <c r="L210" s="13"/>
      <c r="M210" s="10"/>
      <c r="N210" s="13"/>
      <c r="O210" s="10"/>
      <c r="P210" s="13"/>
      <c r="Q210" s="10"/>
      <c r="R210" s="13"/>
      <c r="S210" s="10">
        <v>25</v>
      </c>
      <c r="T210" s="13"/>
      <c r="U210" s="10">
        <v>47</v>
      </c>
      <c r="V210" s="13"/>
      <c r="W210" s="10">
        <v>54</v>
      </c>
      <c r="X210" s="13"/>
      <c r="Y210" s="10"/>
      <c r="Z210" s="13"/>
      <c r="AA210" s="205"/>
      <c r="AB210" s="200"/>
      <c r="AC210" s="257"/>
      <c r="AD210" s="205"/>
      <c r="AF210" s="258"/>
      <c r="AH210" s="258"/>
      <c r="AI210" s="259"/>
      <c r="AJ210" s="259"/>
      <c r="AK210" s="259"/>
      <c r="AL210" s="413"/>
      <c r="AM210" s="259"/>
      <c r="AN210" s="413"/>
    </row>
    <row r="211" spans="1:40" customFormat="1" ht="30" x14ac:dyDescent="0.2">
      <c r="A211" s="244" t="s">
        <v>231</v>
      </c>
      <c r="B211" s="244"/>
      <c r="C211" s="35" t="s">
        <v>67</v>
      </c>
      <c r="D211" s="24" t="s">
        <v>51</v>
      </c>
      <c r="E211" s="10"/>
      <c r="F211" s="13"/>
      <c r="G211" s="10"/>
      <c r="H211" s="13"/>
      <c r="I211" s="10"/>
      <c r="J211" s="13"/>
      <c r="K211" s="10"/>
      <c r="L211" s="13"/>
      <c r="M211" s="10"/>
      <c r="N211" s="13"/>
      <c r="O211" s="10">
        <f>+O267+O292+O317</f>
        <v>112</v>
      </c>
      <c r="P211" s="13" t="s">
        <v>169</v>
      </c>
      <c r="Q211" s="10">
        <v>105</v>
      </c>
      <c r="R211" s="13" t="s">
        <v>169</v>
      </c>
      <c r="S211" s="10">
        <v>16</v>
      </c>
      <c r="T211" s="13"/>
      <c r="U211" s="10">
        <v>34</v>
      </c>
      <c r="V211" s="13"/>
      <c r="W211" s="10">
        <v>44</v>
      </c>
      <c r="X211" s="13"/>
      <c r="Y211" s="10"/>
      <c r="Z211" s="13"/>
      <c r="AA211" s="205" t="s">
        <v>297</v>
      </c>
      <c r="AB211" s="200"/>
      <c r="AC211" s="257"/>
      <c r="AD211" s="205" t="s">
        <v>298</v>
      </c>
      <c r="AF211" s="258"/>
      <c r="AH211" s="258"/>
      <c r="AI211" s="259"/>
      <c r="AJ211" s="259"/>
      <c r="AK211" s="259"/>
      <c r="AL211" s="413"/>
      <c r="AM211" s="259"/>
      <c r="AN211" s="413"/>
    </row>
    <row r="212" spans="1:40" customFormat="1" ht="15" x14ac:dyDescent="0.2">
      <c r="A212" s="244" t="s">
        <v>232</v>
      </c>
      <c r="B212" s="244"/>
      <c r="C212" s="35" t="s">
        <v>68</v>
      </c>
      <c r="D212" s="24" t="s">
        <v>51</v>
      </c>
      <c r="E212" s="10"/>
      <c r="F212" s="13"/>
      <c r="G212" s="10"/>
      <c r="H212" s="13"/>
      <c r="I212" s="10"/>
      <c r="J212" s="13"/>
      <c r="K212" s="10"/>
      <c r="L212" s="13"/>
      <c r="M212" s="10"/>
      <c r="N212" s="13"/>
      <c r="O212" s="10"/>
      <c r="P212" s="13"/>
      <c r="Q212" s="10"/>
      <c r="R212" s="13"/>
      <c r="S212" s="10">
        <v>29</v>
      </c>
      <c r="T212" s="13"/>
      <c r="U212" s="10">
        <v>38</v>
      </c>
      <c r="V212" s="13"/>
      <c r="W212" s="10">
        <v>49</v>
      </c>
      <c r="X212" s="13"/>
      <c r="Y212" s="10"/>
      <c r="Z212" s="13"/>
      <c r="AA212" s="205"/>
      <c r="AB212" s="200"/>
      <c r="AC212" s="257"/>
      <c r="AD212" s="205"/>
      <c r="AF212" s="258"/>
      <c r="AH212" s="258"/>
      <c r="AI212" s="259"/>
      <c r="AJ212" s="259"/>
      <c r="AK212" s="259"/>
      <c r="AL212" s="413"/>
      <c r="AM212" s="259"/>
      <c r="AN212" s="413"/>
    </row>
    <row r="213" spans="1:40" customFormat="1" ht="15" x14ac:dyDescent="0.2">
      <c r="A213" s="244" t="s">
        <v>233</v>
      </c>
      <c r="B213" s="244"/>
      <c r="C213" s="35" t="s">
        <v>69</v>
      </c>
      <c r="D213" s="24" t="s">
        <v>51</v>
      </c>
      <c r="E213" s="10"/>
      <c r="F213" s="13"/>
      <c r="G213" s="10"/>
      <c r="H213" s="13"/>
      <c r="I213" s="10"/>
      <c r="J213" s="13"/>
      <c r="K213" s="10"/>
      <c r="L213" s="13"/>
      <c r="M213" s="10"/>
      <c r="N213" s="13"/>
      <c r="O213" s="10"/>
      <c r="P213" s="13"/>
      <c r="Q213" s="10"/>
      <c r="R213" s="13"/>
      <c r="S213" s="10">
        <v>23</v>
      </c>
      <c r="T213" s="13"/>
      <c r="U213" s="10">
        <v>33</v>
      </c>
      <c r="V213" s="13"/>
      <c r="W213" s="10">
        <v>41</v>
      </c>
      <c r="X213" s="13"/>
      <c r="Y213" s="10"/>
      <c r="Z213" s="13"/>
      <c r="AA213" s="205"/>
      <c r="AB213" s="200"/>
      <c r="AC213" s="257"/>
      <c r="AD213" s="205"/>
      <c r="AF213" s="258"/>
      <c r="AH213" s="258"/>
      <c r="AI213" s="259"/>
      <c r="AJ213" s="259"/>
      <c r="AK213" s="259"/>
      <c r="AL213" s="413"/>
      <c r="AM213" s="259"/>
      <c r="AN213" s="413"/>
    </row>
    <row r="214" spans="1:40" customFormat="1" ht="30" x14ac:dyDescent="0.2">
      <c r="A214" s="244" t="s">
        <v>234</v>
      </c>
      <c r="B214" s="244"/>
      <c r="C214" s="35" t="s">
        <v>70</v>
      </c>
      <c r="D214" s="24" t="s">
        <v>51</v>
      </c>
      <c r="E214" s="10"/>
      <c r="F214" s="13"/>
      <c r="G214" s="10"/>
      <c r="H214" s="13"/>
      <c r="I214" s="10"/>
      <c r="J214" s="13"/>
      <c r="K214" s="10"/>
      <c r="L214" s="13"/>
      <c r="M214" s="10"/>
      <c r="N214" s="13"/>
      <c r="O214" s="10">
        <f>+O270+O295+O320</f>
        <v>103</v>
      </c>
      <c r="P214" s="13" t="s">
        <v>169</v>
      </c>
      <c r="Q214" s="10">
        <v>96</v>
      </c>
      <c r="R214" s="13" t="s">
        <v>169</v>
      </c>
      <c r="S214" s="10">
        <v>39</v>
      </c>
      <c r="T214" s="13"/>
      <c r="U214" s="10">
        <v>35</v>
      </c>
      <c r="V214" s="13"/>
      <c r="W214" s="10">
        <v>44</v>
      </c>
      <c r="X214" s="13"/>
      <c r="Y214" s="10"/>
      <c r="Z214" s="13"/>
      <c r="AA214" s="205" t="s">
        <v>299</v>
      </c>
      <c r="AB214" s="200"/>
      <c r="AC214" s="257"/>
      <c r="AD214" s="205" t="s">
        <v>300</v>
      </c>
      <c r="AF214" s="219" t="s">
        <v>301</v>
      </c>
      <c r="AH214" s="219" t="s">
        <v>302</v>
      </c>
      <c r="AI214" s="259"/>
      <c r="AJ214" s="259"/>
      <c r="AK214" s="259"/>
      <c r="AL214" s="413"/>
      <c r="AM214" s="259"/>
      <c r="AN214" s="413"/>
    </row>
    <row r="215" spans="1:40" s="23" customFormat="1" ht="15.75" x14ac:dyDescent="0.2">
      <c r="A215" s="255"/>
      <c r="B215" s="262"/>
      <c r="C215" s="105"/>
      <c r="D215" s="106"/>
      <c r="E215" s="102" t="str" cm="1">
        <f t="array" ref="E215">_xlfn.IFS(OR(AND(E248="",E273="",E298=""),AND(F248="pa",F273="pa",F298="pa"),E217=""),"",E217&lt;&gt;(E248+E273+E298),"T11-Error",E217=(E248+E273+E298),"")</f>
        <v/>
      </c>
      <c r="F215" s="101"/>
      <c r="G215" s="102" t="str" cm="1">
        <f t="array" ref="G215">_xlfn.IFS(OR(AND(G248="",G273="",G298=""),AND(H248="pa",H273="pa",H298="pa"),G217=""),"",G217&lt;&gt;(G248+G273+G298),"T11-Error",G217=(G248+G273+G298),"")</f>
        <v/>
      </c>
      <c r="H215" s="101"/>
      <c r="I215" s="102" t="str" cm="1">
        <f t="array" ref="I215">_xlfn.IFS(OR(AND(I248="",I273="",I298=""),AND(J248="pa",J273="pa",J298="pa"),I217=""),"",I217&lt;&gt;(I248+I273+I298),"T11-Error",I217=(I248+I273+I298),"")</f>
        <v/>
      </c>
      <c r="J215" s="101"/>
      <c r="K215" s="102" t="str" cm="1">
        <f t="array" ref="K215">_xlfn.IFS(OR(AND(K248="",K273="",K298=""),AND(L248="pa",L273="pa",L298="pa"),K217=""),"",K217&lt;&gt;(K248+K273+K298),"T11-Error",K217=(K248+K273+K298),"")</f>
        <v/>
      </c>
      <c r="L215" s="101"/>
      <c r="M215" s="102" t="str" cm="1">
        <f t="array" ref="M215">_xlfn.IFS(OR(AND(M248="",M273="",M298=""),AND(N248="pa",N273="pa",N298="pa"),M217=""),"",M217&lt;&gt;(M248+M273+M298),"T11-Error",M217=(M248+M273+M298),"")</f>
        <v/>
      </c>
      <c r="N215" s="101"/>
      <c r="O215" s="102" t="str" cm="1">
        <f t="array" ref="O215">_xlfn.IFS(OR(AND(O248="",O273="",O298=""),AND(P248="pa",P273="pa",P298="pa"),O217=""),"",O217&lt;&gt;(O248+O273+O298),"T11-Error",O217=(O248+O273+O298),"")</f>
        <v/>
      </c>
      <c r="P215" s="101"/>
      <c r="Q215" s="102" t="str" cm="1">
        <f t="array" ref="Q215">_xlfn.IFS(OR(AND(Q248="",Q273="",Q298=""),AND(R248="pa",R273="pa",R298="pa"),Q217=""),"",Q217&lt;&gt;(Q248+Q273+Q298),"T11-Error",Q217=(Q248+Q273+Q298),"")</f>
        <v/>
      </c>
      <c r="R215" s="101"/>
      <c r="S215" s="102" t="str" cm="1">
        <f t="array" ref="S215">_xlfn.IFS(OR(AND(S248="",S273="",S298=""),AND(T248="pa",T273="pa",T298="pa"),S217=""),"",S217&lt;&gt;(S248+S273+S298),"T11-Error",S217=(S248+S273+S298),"")</f>
        <v/>
      </c>
      <c r="T215" s="101"/>
      <c r="U215" s="102" t="str" cm="1">
        <f t="array" ref="U215">_xlfn.IFS(OR(AND(U248="",U273="",U298=""),AND(V248="pa",V273="pa",V298="pa"),U217=""),"",U217&lt;&gt;(U248+U273+U298),"T11-Error",U217=(U248+U273+U298),"")</f>
        <v/>
      </c>
      <c r="V215" s="101"/>
      <c r="W215" s="102" t="str" cm="1">
        <f t="array" ref="W215">_xlfn.IFS(OR(AND(W248="",W273="",W298=""),AND(X248="pa",X273="pa",X298="pa"),W217=""),"",W217&lt;&gt;(W248+W273+W298),"T11-Error",W217=(W248+W273+W298),"")</f>
        <v/>
      </c>
      <c r="X215" s="101"/>
      <c r="Y215" s="102" t="str" cm="1">
        <f t="array" ref="Y215">_xlfn.IFS(OR(AND(Y248="",Y273="",Y298=""),AND(Z248="pa",Z273="pa",Z298="pa"),Y217=""),"",Y217&lt;&gt;(Y248+Y273+Y298),"T11-Error",Y217=(Y248+Y273+Y298),"")</f>
        <v/>
      </c>
      <c r="Z215" s="101"/>
      <c r="AA215" s="201"/>
      <c r="AB215" s="202"/>
      <c r="AC215" s="202"/>
      <c r="AD215" s="201"/>
      <c r="AF215" s="192"/>
      <c r="AH215" s="192"/>
      <c r="AI215" s="236"/>
      <c r="AJ215" s="236"/>
      <c r="AK215" s="236"/>
      <c r="AL215" s="408"/>
      <c r="AM215" s="236"/>
      <c r="AN215" s="408"/>
    </row>
    <row r="216" spans="1:40" s="23" customFormat="1" ht="15.75" x14ac:dyDescent="0.2">
      <c r="A216" s="255"/>
      <c r="B216" s="262"/>
      <c r="C216" s="105"/>
      <c r="D216" s="106"/>
      <c r="E216" s="102" t="str" cm="1">
        <f t="array" ref="E216">_xlfn.IFS(OR(E217="",E192="",F217="pa",F192="pa",E217=0),"",E217&gt;E192,"T6-Error",E217=E192,"T6-Alert",E217&lt;E192,"")</f>
        <v/>
      </c>
      <c r="F216" s="101"/>
      <c r="G216" s="102" t="str" cm="1">
        <f t="array" ref="G216">_xlfn.IFS(OR(G217="",G192="",H217="pa",H192="pa",G217=0),"",G217&gt;G192,"T6-Error",G217=G192,"T6-Alert",G217&lt;G192,"")</f>
        <v/>
      </c>
      <c r="H216" s="101"/>
      <c r="I216" s="102" t="str" cm="1">
        <f t="array" ref="I216">_xlfn.IFS(OR(I217="",I192="",J217="pa",J192="pa",I217=0),"",I217&gt;I192,"T6-Error",I217=I192,"T6-Alert",I217&lt;I192,"")</f>
        <v/>
      </c>
      <c r="J216" s="101"/>
      <c r="K216" s="102" t="str" cm="1">
        <f t="array" ref="K216">_xlfn.IFS(OR(K217="",K192="",L217="pa",L192="pa",K217=0),"",K217&gt;K192,"T6-Error",K217=K192,"T6-Alert",K217&lt;K192,"")</f>
        <v/>
      </c>
      <c r="L216" s="101"/>
      <c r="M216" s="102" t="str" cm="1">
        <f t="array" ref="M216">_xlfn.IFS(OR(M217="",M192="",N217="pa",N192="pa",M217=0),"",M217&gt;M192,"T6-Error",M217=M192,"T6-Alert",M217&lt;M192,"")</f>
        <v/>
      </c>
      <c r="N216" s="101"/>
      <c r="O216" s="102" t="str" cm="1">
        <f t="array" ref="O216">_xlfn.IFS(OR(O217="",O192="",P217="pa",P192="pa",O217=0),"",O217&gt;O192,"T6-Error",O217=O192,"T6-Alert",O217&lt;O192,"")</f>
        <v/>
      </c>
      <c r="P216" s="101"/>
      <c r="Q216" s="102" t="str" cm="1">
        <f t="array" ref="Q216">_xlfn.IFS(OR(Q217="",Q192="",R217="pa",R192="pa",Q217=0),"",Q217&gt;Q192,"T6-Error",Q217=Q192,"T6-Alert",Q217&lt;Q192,"")</f>
        <v/>
      </c>
      <c r="R216" s="101"/>
      <c r="S216" s="102" t="str" cm="1">
        <f t="array" ref="S216">_xlfn.IFS(OR(S217="",S192="",T217="pa",T192="pa",S217=0),"",S217&gt;S192,"T6-Error",S217=S192,"T6-Alert",S217&lt;S192,"")</f>
        <v/>
      </c>
      <c r="T216" s="101"/>
      <c r="U216" s="102" t="str" cm="1">
        <f t="array" ref="U216">_xlfn.IFS(OR(U217="",U192="",V217="pa",V192="pa",U217=0),"",U217&gt;U192,"T6-Error",U217=U192,"T6-Alert",U217&lt;U192,"")</f>
        <v/>
      </c>
      <c r="V216" s="101"/>
      <c r="W216" s="102" t="str" cm="1">
        <f t="array" ref="W216">_xlfn.IFS(OR(W217="",W192="",X217="pa",X192="pa",W217=0),"",W217&gt;W192,"T6-Error",W217=W192,"T6-Alert",W217&lt;W192,"")</f>
        <v/>
      </c>
      <c r="X216" s="101"/>
      <c r="Y216" s="102" t="str" cm="1">
        <f t="array" ref="Y216">_xlfn.IFS(OR(Y217="",Y192="",Z217="pa",Z192="pa",Y217=0),"",Y217&gt;Y192,"T6-Error",Y217=Y192,"T6-Alert",Y217&lt;Y192,"")</f>
        <v/>
      </c>
      <c r="Z216" s="101"/>
      <c r="AA216" s="201"/>
      <c r="AB216" s="202"/>
      <c r="AC216" s="202"/>
      <c r="AD216" s="201"/>
      <c r="AF216" s="192"/>
      <c r="AH216" s="192"/>
      <c r="AI216" s="236"/>
      <c r="AJ216" s="236"/>
      <c r="AK216" s="236"/>
      <c r="AL216" s="408"/>
      <c r="AM216" s="236"/>
      <c r="AN216" s="408"/>
    </row>
    <row r="217" spans="1:40" s="23" customFormat="1" ht="47.25" x14ac:dyDescent="0.2">
      <c r="A217" s="249" t="s">
        <v>235</v>
      </c>
      <c r="B217" s="269"/>
      <c r="C217" s="104" t="s">
        <v>96</v>
      </c>
      <c r="D217" s="24" t="s">
        <v>51</v>
      </c>
      <c r="E217" s="10">
        <v>34</v>
      </c>
      <c r="F217" s="13" t="s">
        <v>166</v>
      </c>
      <c r="G217" s="10">
        <v>35</v>
      </c>
      <c r="H217" s="13" t="s">
        <v>166</v>
      </c>
      <c r="I217" s="10">
        <v>39</v>
      </c>
      <c r="J217" s="13" t="s">
        <v>166</v>
      </c>
      <c r="K217" s="10">
        <v>38</v>
      </c>
      <c r="L217" s="13" t="s">
        <v>166</v>
      </c>
      <c r="M217" s="10">
        <v>39</v>
      </c>
      <c r="N217" s="13" t="s">
        <v>166</v>
      </c>
      <c r="O217" s="10">
        <v>47</v>
      </c>
      <c r="P217" s="13"/>
      <c r="Q217" s="10">
        <v>97</v>
      </c>
      <c r="R217" s="13"/>
      <c r="S217" s="10">
        <v>78</v>
      </c>
      <c r="T217" s="13"/>
      <c r="U217" s="10">
        <v>111</v>
      </c>
      <c r="V217" s="13"/>
      <c r="W217" s="10">
        <v>137</v>
      </c>
      <c r="X217" s="13"/>
      <c r="Y217" s="10"/>
      <c r="Z217" s="13"/>
      <c r="AA217" s="205" t="s">
        <v>303</v>
      </c>
      <c r="AB217" s="199"/>
      <c r="AC217" s="189"/>
      <c r="AD217" s="205" t="s">
        <v>304</v>
      </c>
      <c r="AF217" s="219" t="s">
        <v>305</v>
      </c>
      <c r="AH217" s="219" t="s">
        <v>306</v>
      </c>
      <c r="AI217" s="236"/>
      <c r="AJ217" s="236"/>
      <c r="AK217" s="236"/>
      <c r="AL217" s="408"/>
      <c r="AM217" s="236"/>
      <c r="AN217" s="408"/>
    </row>
    <row r="218" spans="1:40" s="23" customFormat="1" ht="15.75" x14ac:dyDescent="0.25">
      <c r="A218" s="255"/>
      <c r="B218" s="262"/>
      <c r="C218" s="105" t="s">
        <v>208</v>
      </c>
      <c r="D218" s="33"/>
      <c r="E218" s="102"/>
      <c r="F218" s="101"/>
      <c r="G218" s="102"/>
      <c r="H218" s="101"/>
      <c r="I218" s="102"/>
      <c r="J218" s="101"/>
      <c r="K218" s="102"/>
      <c r="L218" s="101"/>
      <c r="M218" s="102"/>
      <c r="N218" s="101"/>
      <c r="O218" s="102"/>
      <c r="P218" s="101"/>
      <c r="Q218" s="102" t="str" cm="1">
        <f t="array" ref="Q218">_xlfn.IFS(AND(Q217="",Q219="",Q220=""),"",SUM(Q219:Q220)&lt;Q217*AND(R219="",R220="",Q219&lt;&gt;"",Q220&lt;&gt;""),"T4-Error",SUM(Q219:Q220)&gt;Q217,"T5-Error",AND(SUM(Q219:Q220)=Q217,R217="",OR(Q219="",Q220="")),"T2-Error",OR(Q219="",Q220=""),"",SUM(Q219:Q220)&lt;Q217*OR(R219="pa",R220="pa"),"",AND(SUM(Q219:Q220)=Q217,R217="pa",R219&lt;&gt;"pa",R220&lt;&gt;"pa"),"T3-Error",AND(SUM(Q219:Q220)=Q217,R217="")*OR(R219="pa",R220="pa"),"T1-Error",SUM(Q219:Q220)=Q217,"")</f>
        <v/>
      </c>
      <c r="R218" s="101"/>
      <c r="S218" s="102" t="str" cm="1">
        <f t="array" ref="S218">_xlfn.IFS(AND(S217="",S219="",S220=""),"",SUM(S219:S220)&lt;S217*AND(T219="",T220="",S219&lt;&gt;"",S220&lt;&gt;""),"T4-Error",SUM(S219:S220)&gt;S217,"T5-Error",AND(SUM(S219:S220)=S217,T217="",OR(S219="",S220="")),"T2-Error",OR(S219="",S220=""),"",SUM(S219:S220)&lt;S217*OR(T219="pa",T220="pa"),"",AND(SUM(S219:S220)=S217,T217="pa",T219&lt;&gt;"pa",T220&lt;&gt;"pa"),"T3-Error",AND(SUM(S219:S220)=S217,T217="")*OR(T219="pa",T220="pa"),"T1-Error",SUM(S219:S220)=S217,"")</f>
        <v/>
      </c>
      <c r="T218" s="101"/>
      <c r="U218" s="102" t="str" cm="1">
        <f t="array" ref="U218">_xlfn.IFS(AND(U217="",U219="",U220=""),"",SUM(U219:U220)&lt;U217*AND(V219="",V220="",U219&lt;&gt;"",U220&lt;&gt;""),"T4-Error",SUM(U219:U220)&gt;U217,"T5-Error",AND(SUM(U219:U220)=U217,V217="",OR(U219="",U220="")),"T2-Error",OR(U219="",U220=""),"",SUM(U219:U220)&lt;U217*OR(V219="pa",V220="pa"),"",AND(SUM(U219:U220)=U217,V217="pa",V219&lt;&gt;"pa",V220&lt;&gt;"pa"),"T3-Error",AND(SUM(U219:U220)=U217,V217="")*OR(V219="pa",V220="pa"),"T1-Error",SUM(U219:U220)=U217,"")</f>
        <v/>
      </c>
      <c r="V218" s="101"/>
      <c r="W218" s="102" t="str" cm="1">
        <f t="array" ref="W218">_xlfn.IFS(AND(W217="",W219="",W220=""),"",SUM(W219:W220)&lt;W217*AND(X219="",X220="",W219&lt;&gt;"",W220&lt;&gt;""),"T4-Error",SUM(W219:W220)&gt;W217,"T5-Error",AND(SUM(W219:W220)=W217,X217="",OR(W219="",W220="")),"T2-Error",OR(W219="",W220=""),"",SUM(W219:W220)&lt;W217*OR(X219="pa",X220="pa"),"",AND(SUM(W219:W220)=W217,X217="pa",X219&lt;&gt;"pa",X220&lt;&gt;"pa"),"T3-Error",AND(SUM(W219:W220)=W217,X217="")*OR(X219="pa",X220="pa"),"T1-Error",SUM(W219:W220)=W217,"")</f>
        <v/>
      </c>
      <c r="X218" s="101"/>
      <c r="Y218" s="102" t="str" cm="1">
        <f t="array" ref="Y218">_xlfn.IFS(AND(Y217="",Y219="",Y220=""),"",SUM(Y219:Y220)&lt;Y217*AND(Z219="",Z220="",Y219&lt;&gt;"",Y220&lt;&gt;""),"T4-Error",SUM(Y219:Y220)&gt;Y217,"T5-Error",AND(SUM(Y219:Y220)=Y217,Z217="",OR(Y219="",Y220="")),"T2-Error",OR(Y219="",Y220=""),"",SUM(Y219:Y220)&lt;Y217*OR(Z219="pa",Z220="pa"),"",AND(SUM(Y219:Y220)=Y217,Z217="pa",Z219&lt;&gt;"pa",Z220&lt;&gt;"pa"),"T3-Error",AND(SUM(Y219:Y220)=Y217,Z217="")*OR(Z219="pa",Z220="pa"),"T1-Error",SUM(Y219:Y220)=Y217,"")</f>
        <v/>
      </c>
      <c r="Z218" s="101"/>
      <c r="AA218" s="206"/>
      <c r="AB218" s="189"/>
      <c r="AC218" s="189"/>
      <c r="AD218" s="206"/>
      <c r="AF218" s="192"/>
      <c r="AH218" s="192"/>
      <c r="AI218" s="236"/>
      <c r="AJ218" s="236"/>
      <c r="AK218" s="236"/>
      <c r="AL218" s="408"/>
      <c r="AM218" s="236"/>
      <c r="AN218" s="408"/>
    </row>
    <row r="219" spans="1:40" ht="15" x14ac:dyDescent="0.2">
      <c r="A219" s="249" t="s">
        <v>238</v>
      </c>
      <c r="B219" s="270"/>
      <c r="C219" s="110" t="s">
        <v>210</v>
      </c>
      <c r="D219" s="24" t="s">
        <v>51</v>
      </c>
      <c r="E219" s="10">
        <v>23</v>
      </c>
      <c r="F219" s="13" t="s">
        <v>166</v>
      </c>
      <c r="G219" s="10">
        <v>25</v>
      </c>
      <c r="H219" s="13" t="s">
        <v>166</v>
      </c>
      <c r="I219" s="10">
        <v>28</v>
      </c>
      <c r="J219" s="13" t="s">
        <v>166</v>
      </c>
      <c r="K219" s="10">
        <v>27</v>
      </c>
      <c r="L219" s="13" t="s">
        <v>166</v>
      </c>
      <c r="M219" s="10">
        <v>29</v>
      </c>
      <c r="N219" s="13" t="s">
        <v>166</v>
      </c>
      <c r="O219" s="10">
        <v>34</v>
      </c>
      <c r="P219" s="13"/>
      <c r="Q219" s="10">
        <v>54</v>
      </c>
      <c r="R219" s="13"/>
      <c r="S219" s="10">
        <v>36</v>
      </c>
      <c r="T219" s="13"/>
      <c r="U219" s="10">
        <v>51</v>
      </c>
      <c r="V219" s="13"/>
      <c r="W219" s="10">
        <v>76</v>
      </c>
      <c r="X219" s="13"/>
      <c r="Y219" s="10"/>
      <c r="Z219" s="13"/>
      <c r="AA219" s="205"/>
      <c r="AB219" s="196"/>
      <c r="AC219" s="196"/>
      <c r="AD219" s="205" t="s">
        <v>304</v>
      </c>
      <c r="AF219" s="193"/>
      <c r="AH219" s="193"/>
      <c r="AI219" s="237"/>
      <c r="AJ219" s="237"/>
      <c r="AK219" s="237"/>
      <c r="AL219" s="409"/>
      <c r="AM219" s="237"/>
      <c r="AN219" s="409"/>
    </row>
    <row r="220" spans="1:40" ht="15" x14ac:dyDescent="0.2">
      <c r="A220" s="249" t="s">
        <v>239</v>
      </c>
      <c r="B220" s="270"/>
      <c r="C220" s="110" t="s">
        <v>213</v>
      </c>
      <c r="D220" s="24" t="s">
        <v>51</v>
      </c>
      <c r="E220" s="10">
        <v>11</v>
      </c>
      <c r="F220" s="13" t="s">
        <v>166</v>
      </c>
      <c r="G220" s="10">
        <v>10</v>
      </c>
      <c r="H220" s="13" t="s">
        <v>166</v>
      </c>
      <c r="I220" s="10">
        <v>11</v>
      </c>
      <c r="J220" s="13" t="s">
        <v>166</v>
      </c>
      <c r="K220" s="10">
        <v>11</v>
      </c>
      <c r="L220" s="13" t="s">
        <v>166</v>
      </c>
      <c r="M220" s="10">
        <v>10</v>
      </c>
      <c r="N220" s="13" t="s">
        <v>166</v>
      </c>
      <c r="O220" s="10">
        <v>13</v>
      </c>
      <c r="P220" s="13"/>
      <c r="Q220" s="10">
        <v>43</v>
      </c>
      <c r="R220" s="13"/>
      <c r="S220" s="10">
        <v>42</v>
      </c>
      <c r="T220" s="13"/>
      <c r="U220" s="10">
        <v>60</v>
      </c>
      <c r="V220" s="13"/>
      <c r="W220" s="10">
        <v>61</v>
      </c>
      <c r="X220" s="13"/>
      <c r="Y220" s="10"/>
      <c r="Z220" s="13"/>
      <c r="AA220" s="205"/>
      <c r="AB220" s="196"/>
      <c r="AC220" s="196"/>
      <c r="AD220" s="205" t="s">
        <v>304</v>
      </c>
      <c r="AF220" s="193"/>
      <c r="AH220" s="193"/>
      <c r="AI220" s="237"/>
      <c r="AJ220" s="237"/>
      <c r="AK220" s="237"/>
      <c r="AL220" s="409"/>
      <c r="AM220" s="237"/>
      <c r="AN220" s="409"/>
    </row>
    <row r="221" spans="1:40" ht="110.25" x14ac:dyDescent="0.25">
      <c r="A221" s="267"/>
      <c r="B221" s="262"/>
      <c r="C221" s="105" t="s">
        <v>240</v>
      </c>
      <c r="D221" s="33"/>
      <c r="E221" s="102" t="str" cm="1">
        <f t="array" ref="E221">_xlfn.IFS(AND(E217="",E222="",E223="",E224="",E225="",E226="",E227="",E228="",E229="",E230="",E231="",E232="",E233="",E234="",E235="",E236="",E237="",E238="",E239=""),"",SUM(E222:E239)&lt;E217*AND(F222="",F223="",F224="",F225="",F226="",F227="",F228="",F229="",F230="",F231="",F232="",F233="",F234="",F235="",F236="",F237="",F238="",F239="",E222&lt;&gt;"",E223&lt;&gt;"",E224&lt;&gt;"",E225&lt;&gt;"",E226&lt;&gt;"",E227&lt;&gt;"",E228&lt;&gt;"",E229&lt;&gt;"",E230&lt;&gt;"",E231&lt;&gt;"",E232&lt;&gt;"",E233&lt;&gt;"",E234&lt;&gt;"",E235&lt;&gt;"",E236&lt;&gt;"",E237&lt;&gt;"",E238&lt;&gt;"",E239&lt;&gt;""),"T4-Error",SUM(E222:E239)&gt;E217,"T5-Error",AND(SUM(E222:E239)=E217,F217="",OR(E222="",E223="",E224="",E225="",E226="",E227="",E228="",E229="",E230="",E231="",E232="",E233="",E234="",E235="",E236="",E237="",E238="",E239="")),"T2-Error",OR(E222="",E223="",E224="",E225="",E226="",E227="",E228="",E229="",E230="",E231="",E232="",E233="",E234="",E235="",E236="",E237="",E238="",E239=""),"",SUM(E222:E239)&lt;E217*OR(F222="pa",F223="pa",F224="pa",F225="pa",F226="pa",F227="pa",F228="pa",F229="pa",F230="pa",F231="pa",F232="pa",F233="pa",F234="pa",F235="pa",F236="pa",F237="pa",F238="pa",F239="pa"),"",AND(SUM(E222:E239)=E217,F217="pa",F222&lt;&gt;"pa",F223&lt;&gt;"pa",F224&lt;&gt;"pa",F225&lt;&gt;"pa",F226&lt;&gt;"pa",F227&lt;&gt;"pa",F228&lt;&gt;"pa",F229&lt;&gt;"pa",F230&lt;&gt;"pa",F231&lt;&gt;"pa",F232&lt;&gt;"pa",F233&lt;&gt;"pa",F234&lt;&gt;"pa",F235&lt;&gt;"pa",F236&lt;&gt;"pa",F237&lt;&gt;"pa",F238&lt;&gt;"pa",F239&lt;&gt;"pa"),"T3-Error",AND(SUM(E222:E239)=E217,F217="")*OR(F222="pa",F223="pa",F224="pa",F225="pa",F226="pa",F227="pa",F228="pa",F229="pa",F230="pa",F231="pa",F232="pa",F233="pa",F234="pa",F235="pa",F236="pa",F237="pa",F238="pa",F239="pa"),"T1-Error",SUM(E222:E239)=E217,"")</f>
        <v/>
      </c>
      <c r="F221" s="101"/>
      <c r="G221" s="102" t="str" cm="1">
        <f t="array" ref="G221">_xlfn.IFS(AND(G217="",G222="",G223="",G224="",G225="",G226="",G227="",G228="",G229="",G230="",G231="",G232="",G233="",G234="",G235="",G236="",G237="",G238="",G239=""),"",SUM(G222:G239)&lt;G217*AND(H222="",H223="",H224="",H225="",H226="",H227="",H228="",H229="",H230="",H231="",H232="",H233="",H234="",H235="",H236="",H237="",H238="",H239="",G222&lt;&gt;"",G223&lt;&gt;"",G224&lt;&gt;"",G225&lt;&gt;"",G226&lt;&gt;"",G227&lt;&gt;"",G228&lt;&gt;"",G229&lt;&gt;"",G230&lt;&gt;"",G231&lt;&gt;"",G232&lt;&gt;"",G233&lt;&gt;"",G234&lt;&gt;"",G235&lt;&gt;"",G236&lt;&gt;"",G237&lt;&gt;"",G238&lt;&gt;"",G239&lt;&gt;""),"T4-Error",SUM(G222:G239)&gt;G217,"T5-Error",AND(SUM(G222:G239)=G217,H217="",OR(G222="",G223="",G224="",G225="",G226="",G227="",G228="",G229="",G230="",G231="",G232="",G233="",G234="",G235="",G236="",G237="",G238="",G239="")),"T2-Error",OR(G222="",G223="",G224="",G225="",G226="",G227="",G228="",G229="",G230="",G231="",G232="",G233="",G234="",G235="",G236="",G237="",G238="",G239=""),"",SUM(G222:G239)&lt;G217*OR(H222="pa",H223="pa",H224="pa",H225="pa",H226="pa",H227="pa",H228="pa",H229="pa",H230="pa",H231="pa",H232="pa",H233="pa",H234="pa",H235="pa",H236="pa",H237="pa",H238="pa",H239="pa"),"",AND(SUM(G222:G239)=G217,H217="pa",H222&lt;&gt;"pa",H223&lt;&gt;"pa",H224&lt;&gt;"pa",H225&lt;&gt;"pa",H226&lt;&gt;"pa",H227&lt;&gt;"pa",H228&lt;&gt;"pa",H229&lt;&gt;"pa",H230&lt;&gt;"pa",H231&lt;&gt;"pa",H232&lt;&gt;"pa",H233&lt;&gt;"pa",H234&lt;&gt;"pa",H235&lt;&gt;"pa",H236&lt;&gt;"pa",H237&lt;&gt;"pa",H238&lt;&gt;"pa",H239&lt;&gt;"pa"),"T3-Error",AND(SUM(G222:G239)=G217,H217="")*OR(H222="pa",H223="pa",H224="pa",H225="pa",H226="pa",H227="pa",H228="pa",H229="pa",H230="pa",H231="pa",H232="pa",H233="pa",H234="pa",H235="pa",H236="pa",H237="pa",H238="pa",H239="pa"),"T1-Error",SUM(G222:G239)=G217,"")</f>
        <v/>
      </c>
      <c r="H221" s="101"/>
      <c r="I221" s="102" t="str" cm="1">
        <f t="array" ref="I221">_xlfn.IFS(AND(I217="",I222="",I223="",I224="",I225="",I226="",I227="",I228="",I229="",I230="",I231="",I232="",I233="",I234="",I235="",I236="",I237="",I238="",I239=""),"",SUM(I222:I239)&lt;I217*AND(J222="",J223="",J224="",J225="",J226="",J227="",J228="",J229="",J230="",J231="",J232="",J233="",J234="",J235="",J236="",J237="",J238="",J239="",I222&lt;&gt;"",I223&lt;&gt;"",I224&lt;&gt;"",I225&lt;&gt;"",I226&lt;&gt;"",I227&lt;&gt;"",I228&lt;&gt;"",I229&lt;&gt;"",I230&lt;&gt;"",I231&lt;&gt;"",I232&lt;&gt;"",I233&lt;&gt;"",I234&lt;&gt;"",I235&lt;&gt;"",I236&lt;&gt;"",I237&lt;&gt;"",I238&lt;&gt;"",I239&lt;&gt;""),"T4-Error",SUM(I222:I239)&gt;I217,"T5-Error",AND(SUM(I222:I239)=I217,J217="",OR(I222="",I223="",I224="",I225="",I226="",I227="",I228="",I229="",I230="",I231="",I232="",I233="",I234="",I235="",I236="",I237="",I238="",I239="")),"T2-Error",OR(I222="",I223="",I224="",I225="",I226="",I227="",I228="",I229="",I230="",I231="",I232="",I233="",I234="",I235="",I236="",I237="",I238="",I239=""),"",SUM(I222:I239)&lt;I217*OR(J222="pa",J223="pa",J224="pa",J225="pa",J226="pa",J227="pa",J228="pa",J229="pa",J230="pa",J231="pa",J232="pa",J233="pa",J234="pa",J235="pa",J236="pa",J237="pa",J238="pa",J239="pa"),"",AND(SUM(I222:I239)=I217,J217="pa",J222&lt;&gt;"pa",J223&lt;&gt;"pa",J224&lt;&gt;"pa",J225&lt;&gt;"pa",J226&lt;&gt;"pa",J227&lt;&gt;"pa",J228&lt;&gt;"pa",J229&lt;&gt;"pa",J230&lt;&gt;"pa",J231&lt;&gt;"pa",J232&lt;&gt;"pa",J233&lt;&gt;"pa",J234&lt;&gt;"pa",J235&lt;&gt;"pa",J236&lt;&gt;"pa",J237&lt;&gt;"pa",J238&lt;&gt;"pa",J239&lt;&gt;"pa"),"T3-Error",AND(SUM(I222:I239)=I217,J217="")*OR(J222="pa",J223="pa",J224="pa",J225="pa",J226="pa",J227="pa",J228="pa",J229="pa",J230="pa",J231="pa",J232="pa",J233="pa",J234="pa",J235="pa",J236="pa",J237="pa",J238="pa",J239="pa"),"T1-Error",SUM(I222:I239)=I217,"")</f>
        <v/>
      </c>
      <c r="J221" s="101"/>
      <c r="K221" s="102" t="str" cm="1">
        <f t="array" ref="K221">_xlfn.IFS(AND(K217="",K222="",K223="",K224="",K225="",K226="",K227="",K228="",K229="",K230="",K231="",K232="",K233="",K234="",K235="",K236="",K237="",K238="",K239=""),"",SUM(K222:K239)&lt;K217*AND(L222="",L223="",L224="",L225="",L226="",L227="",L228="",L229="",L230="",L231="",L232="",L233="",L234="",L235="",L236="",L237="",L238="",L239="",K222&lt;&gt;"",K223&lt;&gt;"",K224&lt;&gt;"",K225&lt;&gt;"",K226&lt;&gt;"",K227&lt;&gt;"",K228&lt;&gt;"",K229&lt;&gt;"",K230&lt;&gt;"",K231&lt;&gt;"",K232&lt;&gt;"",K233&lt;&gt;"",K234&lt;&gt;"",K235&lt;&gt;"",K236&lt;&gt;"",K237&lt;&gt;"",K238&lt;&gt;"",K239&lt;&gt;""),"T4-Error",SUM(K222:K239)&gt;K217,"T5-Error",AND(SUM(K222:K239)=K217,L217="",OR(K222="",K223="",K224="",K225="",K226="",K227="",K228="",K229="",K230="",K231="",K232="",K233="",K234="",K235="",K236="",K237="",K238="",K239="")),"T2-Error",OR(K222="",K223="",K224="",K225="",K226="",K227="",K228="",K229="",K230="",K231="",K232="",K233="",K234="",K235="",K236="",K237="",K238="",K239=""),"",SUM(K222:K239)&lt;K217*OR(L222="pa",L223="pa",L224="pa",L225="pa",L226="pa",L227="pa",L228="pa",L229="pa",L230="pa",L231="pa",L232="pa",L233="pa",L234="pa",L235="pa",L236="pa",L237="pa",L238="pa",L239="pa"),"",AND(SUM(K222:K239)=K217,L217="pa",L222&lt;&gt;"pa",L223&lt;&gt;"pa",L224&lt;&gt;"pa",L225&lt;&gt;"pa",L226&lt;&gt;"pa",L227&lt;&gt;"pa",L228&lt;&gt;"pa",L229&lt;&gt;"pa",L230&lt;&gt;"pa",L231&lt;&gt;"pa",L232&lt;&gt;"pa",L233&lt;&gt;"pa",L234&lt;&gt;"pa",L235&lt;&gt;"pa",L236&lt;&gt;"pa",L237&lt;&gt;"pa",L238&lt;&gt;"pa",L239&lt;&gt;"pa"),"T3-Error",AND(SUM(K222:K239)=K217,L217="")*OR(L222="pa",L223="pa",L224="pa",L225="pa",L226="pa",L227="pa",L228="pa",L229="pa",L230="pa",L231="pa",L232="pa",L233="pa",L234="pa",L235="pa",L236="pa",L237="pa",L238="pa",L239="pa"),"T1-Error",SUM(K222:K239)=K217,"")</f>
        <v/>
      </c>
      <c r="L221" s="101"/>
      <c r="M221" s="102" t="str" cm="1">
        <f t="array" ref="M221">_xlfn.IFS(AND(M217="",M222="",M223="",M224="",M225="",M226="",M227="",M228="",M229="",M230="",M231="",M232="",M233="",M234="",M235="",M236="",M237="",M238="",M239=""),"",SUM(M222:M239)&lt;M217*AND(N222="",N223="",N224="",N225="",N226="",N227="",N228="",N229="",N230="",N231="",N232="",N233="",N234="",N235="",N236="",N237="",N238="",N239="",M222&lt;&gt;"",M223&lt;&gt;"",M224&lt;&gt;"",M225&lt;&gt;"",M226&lt;&gt;"",M227&lt;&gt;"",M228&lt;&gt;"",M229&lt;&gt;"",M230&lt;&gt;"",M231&lt;&gt;"",M232&lt;&gt;"",M233&lt;&gt;"",M234&lt;&gt;"",M235&lt;&gt;"",M236&lt;&gt;"",M237&lt;&gt;"",M238&lt;&gt;"",M239&lt;&gt;""),"T4-Error",SUM(M222:M239)&gt;M217,"T5-Error",AND(SUM(M222:M239)=M217,N217="",OR(M222="",M223="",M224="",M225="",M226="",M227="",M228="",M229="",M230="",M231="",M232="",M233="",M234="",M235="",M236="",M237="",M238="",M239="")),"T2-Error",OR(M222="",M223="",M224="",M225="",M226="",M227="",M228="",M229="",M230="",M231="",M232="",M233="",M234="",M235="",M236="",M237="",M238="",M239=""),"",SUM(M222:M239)&lt;M217*OR(N222="pa",N223="pa",N224="pa",N225="pa",N226="pa",N227="pa",N228="pa",N229="pa",N230="pa",N231="pa",N232="pa",N233="pa",N234="pa",N235="pa",N236="pa",N237="pa",N238="pa",N239="pa"),"",AND(SUM(M222:M239)=M217,N217="pa",N222&lt;&gt;"pa",N223&lt;&gt;"pa",N224&lt;&gt;"pa",N225&lt;&gt;"pa",N226&lt;&gt;"pa",N227&lt;&gt;"pa",N228&lt;&gt;"pa",N229&lt;&gt;"pa",N230&lt;&gt;"pa",N231&lt;&gt;"pa",N232&lt;&gt;"pa",N233&lt;&gt;"pa",N234&lt;&gt;"pa",N235&lt;&gt;"pa",N236&lt;&gt;"pa",N237&lt;&gt;"pa",N238&lt;&gt;"pa",N239&lt;&gt;"pa"),"T3-Error",AND(SUM(M222:M239)=M217,N217="")*OR(N222="pa",N223="pa",N224="pa",N225="pa",N226="pa",N227="pa",N228="pa",N229="pa",N230="pa",N231="pa",N232="pa",N233="pa",N234="pa",N235="pa",N236="pa",N237="pa",N238="pa",N239="pa"),"T1-Error",SUM(M222:M239)=M217,"")</f>
        <v/>
      </c>
      <c r="N221" s="101"/>
      <c r="O221" s="102" t="str" cm="1">
        <f t="array" ref="O221">_xlfn.IFS(AND(O217="",O222="",O223="",O224="",O225="",O226="",O227="",O228="",O229="",O230="",O231="",O232="",O233="",O234="",O235="",O236="",O237="",O238="",O239=""),"",SUM(O222:O239)&lt;O217*AND(P222="",P223="",P224="",P225="",P226="",P227="",P228="",P229="",P230="",P231="",P232="",P233="",P234="",P235="",P236="",P237="",P238="",P239="",O222&lt;&gt;"",O223&lt;&gt;"",O224&lt;&gt;"",O225&lt;&gt;"",O226&lt;&gt;"",O227&lt;&gt;"",O228&lt;&gt;"",O229&lt;&gt;"",O230&lt;&gt;"",O231&lt;&gt;"",O232&lt;&gt;"",O233&lt;&gt;"",O234&lt;&gt;"",O235&lt;&gt;"",O236&lt;&gt;"",O237&lt;&gt;"",O238&lt;&gt;"",O239&lt;&gt;""),"T4-Error",SUM(O222:O239)&gt;O217,"T5-Error",AND(SUM(O222:O239)=O217,P217="",OR(O222="",O223="",O224="",O225="",O226="",O227="",O228="",O229="",O230="",O231="",O232="",O233="",O234="",O235="",O236="",O237="",O238="",O239="")),"T2-Error",OR(O222="",O223="",O224="",O225="",O226="",O227="",O228="",O229="",O230="",O231="",O232="",O233="",O234="",O235="",O236="",O237="",O238="",O239=""),"",SUM(O222:O239)&lt;O217*OR(P222="pa",P223="pa",P224="pa",P225="pa",P226="pa",P227="pa",P228="pa",P229="pa",P230="pa",P231="pa",P232="pa",P233="pa",P234="pa",P235="pa",P236="pa",P237="pa",P238="pa",P239="pa"),"",AND(SUM(O222:O239)=O217,P217="pa",P222&lt;&gt;"pa",P223&lt;&gt;"pa",P224&lt;&gt;"pa",P225&lt;&gt;"pa",P226&lt;&gt;"pa",P227&lt;&gt;"pa",P228&lt;&gt;"pa",P229&lt;&gt;"pa",P230&lt;&gt;"pa",P231&lt;&gt;"pa",P232&lt;&gt;"pa",P233&lt;&gt;"pa",P234&lt;&gt;"pa",P235&lt;&gt;"pa",P236&lt;&gt;"pa",P237&lt;&gt;"pa",P238&lt;&gt;"pa",P239&lt;&gt;"pa"),"T3-Error",AND(SUM(O222:O239)=O217,P217="")*OR(P222="pa",P223="pa",P224="pa",P225="pa",P226="pa",P227="pa",P228="pa",P229="pa",P230="pa",P231="pa",P232="pa",P233="pa",P234="pa",P235="pa",P236="pa",P237="pa",P238="pa",P239="pa"),"T1-Error",SUM(O222:O239)=O217,"")</f>
        <v>T2-Error</v>
      </c>
      <c r="P221" s="101"/>
      <c r="Q221" s="102" t="str" cm="1">
        <f t="array" ref="Q221">_xlfn.IFS(AND(Q217="",Q222="",Q223="",Q224="",Q225="",Q226="",Q227="",Q228="",Q229="",Q230="",Q231="",Q232="",Q233="",Q234="",Q235="",Q236="",Q237="",Q238="",Q239=""),"",SUM(Q222:Q239)&lt;Q217*AND(R222="",R223="",R224="",R225="",R226="",R227="",R228="",R229="",R230="",R231="",R232="",R233="",R234="",R235="",R236="",R237="",R238="",R239="",Q222&lt;&gt;"",Q223&lt;&gt;"",Q224&lt;&gt;"",Q225&lt;&gt;"",Q226&lt;&gt;"",Q227&lt;&gt;"",Q228&lt;&gt;"",Q229&lt;&gt;"",Q230&lt;&gt;"",Q231&lt;&gt;"",Q232&lt;&gt;"",Q233&lt;&gt;"",Q234&lt;&gt;"",Q235&lt;&gt;"",Q236&lt;&gt;"",Q237&lt;&gt;"",Q238&lt;&gt;"",Q239&lt;&gt;""),"T4-Error",SUM(Q222:Q239)&gt;Q217,"T5-Error",AND(SUM(Q222:Q239)=Q217,R217="",OR(Q222="",Q223="",Q224="",Q225="",Q226="",Q227="",Q228="",Q229="",Q230="",Q231="",Q232="",Q233="",Q234="",Q235="",Q236="",Q237="",Q238="",Q239="")),"T2-Error",OR(Q222="",Q223="",Q224="",Q225="",Q226="",Q227="",Q228="",Q229="",Q230="",Q231="",Q232="",Q233="",Q234="",Q235="",Q236="",Q237="",Q238="",Q239=""),"",SUM(Q222:Q239)&lt;Q217*OR(R222="pa",R223="pa",R224="pa",R225="pa",R226="pa",R227="pa",R228="pa",R229="pa",R230="pa",R231="pa",R232="pa",R233="pa",R234="pa",R235="pa",R236="pa",R237="pa",R238="pa",R239="pa"),"",AND(SUM(Q222:Q239)=Q217,R217="pa",R222&lt;&gt;"pa",R223&lt;&gt;"pa",R224&lt;&gt;"pa",R225&lt;&gt;"pa",R226&lt;&gt;"pa",R227&lt;&gt;"pa",R228&lt;&gt;"pa",R229&lt;&gt;"pa",R230&lt;&gt;"pa",R231&lt;&gt;"pa",R232&lt;&gt;"pa",R233&lt;&gt;"pa",R234&lt;&gt;"pa",R235&lt;&gt;"pa",R236&lt;&gt;"pa",R237&lt;&gt;"pa",R238&lt;&gt;"pa",R239&lt;&gt;"pa"),"T3-Error",AND(SUM(Q222:Q239)=Q217,R217="")*OR(R222="pa",R223="pa",R224="pa",R225="pa",R226="pa",R227="pa",R228="pa",R229="pa",R230="pa",R231="pa",R232="pa",R233="pa",R234="pa",R235="pa",R236="pa",R237="pa",R238="pa",R239="pa"),"T1-Error",SUM(Q222:Q239)=Q217,"")</f>
        <v>T2-Error</v>
      </c>
      <c r="R221" s="101"/>
      <c r="S221" s="102" t="str" cm="1">
        <f t="array" ref="S221">_xlfn.IFS(AND(S217="",S222="",S223="",S224="",S225="",S226="",S227="",S228="",S229="",S230="",S231="",S232="",S233="",S234="",S235="",S236="",S237="",S238="",S239=""),"",SUM(S222:S239)&lt;S217*AND(T222="",T223="",T224="",T225="",T226="",T227="",T228="",T229="",T230="",T231="",T232="",T233="",T234="",T235="",T236="",T237="",T238="",T239="",S222&lt;&gt;"",S223&lt;&gt;"",S224&lt;&gt;"",S225&lt;&gt;"",S226&lt;&gt;"",S227&lt;&gt;"",S228&lt;&gt;"",S229&lt;&gt;"",S230&lt;&gt;"",S231&lt;&gt;"",S232&lt;&gt;"",S233&lt;&gt;"",S234&lt;&gt;"",S235&lt;&gt;"",S236&lt;&gt;"",S237&lt;&gt;"",S238&lt;&gt;"",S239&lt;&gt;""),"T4-Error",SUM(S222:S239)&gt;S217,"T5-Error",AND(SUM(S222:S239)=S217,T217="",OR(S222="",S223="",S224="",S225="",S226="",S227="",S228="",S229="",S230="",S231="",S232="",S233="",S234="",S235="",S236="",S237="",S238="",S239="")),"T2-Error",OR(S222="",S223="",S224="",S225="",S226="",S227="",S228="",S229="",S230="",S231="",S232="",S233="",S234="",S235="",S236="",S237="",S238="",S239=""),"",SUM(S222:S239)&lt;S217*OR(T222="pa",T223="pa",T224="pa",T225="pa",T226="pa",T227="pa",T228="pa",T229="pa",T230="pa",T231="pa",T232="pa",T233="pa",T234="pa",T235="pa",T236="pa",T237="pa",T238="pa",T239="pa"),"",AND(SUM(S222:S239)=S217,T217="pa",T222&lt;&gt;"pa",T223&lt;&gt;"pa",T224&lt;&gt;"pa",T225&lt;&gt;"pa",T226&lt;&gt;"pa",T227&lt;&gt;"pa",T228&lt;&gt;"pa",T229&lt;&gt;"pa",T230&lt;&gt;"pa",T231&lt;&gt;"pa",T232&lt;&gt;"pa",T233&lt;&gt;"pa",T234&lt;&gt;"pa",T235&lt;&gt;"pa",T236&lt;&gt;"pa",T237&lt;&gt;"pa",T238&lt;&gt;"pa",T239&lt;&gt;"pa"),"T3-Error",AND(SUM(S222:S239)=S217,T217="")*OR(T222="pa",T223="pa",T224="pa",T225="pa",T226="pa",T227="pa",T228="pa",T229="pa",T230="pa",T231="pa",T232="pa",T233="pa",T234="pa",T235="pa",T236="pa",T237="pa",T238="pa",T239="pa"),"T1-Error",SUM(S222:S239)=S217,"")</f>
        <v/>
      </c>
      <c r="T221" s="101"/>
      <c r="U221" s="102" t="str" cm="1">
        <f t="array" ref="U221">_xlfn.IFS(AND(U217="",U222="",U223="",U224="",U225="",U226="",U227="",U228="",U229="",U230="",U231="",U232="",U233="",U234="",U235="",U236="",U237="",U238="",U239=""),"",SUM(U222:U239)&lt;U217*AND(V222="",V223="",V224="",V225="",V226="",V227="",V228="",V229="",V230="",V231="",V232="",V233="",V234="",V235="",V236="",V237="",V238="",V239="",U222&lt;&gt;"",U223&lt;&gt;"",U224&lt;&gt;"",U225&lt;&gt;"",U226&lt;&gt;"",U227&lt;&gt;"",U228&lt;&gt;"",U229&lt;&gt;"",U230&lt;&gt;"",U231&lt;&gt;"",U232&lt;&gt;"",U233&lt;&gt;"",U234&lt;&gt;"",U235&lt;&gt;"",U236&lt;&gt;"",U237&lt;&gt;"",U238&lt;&gt;"",U239&lt;&gt;""),"T4-Error",SUM(U222:U239)&gt;U217,"T5-Error",AND(SUM(U222:U239)=U217,V217="",OR(U222="",U223="",U224="",U225="",U226="",U227="",U228="",U229="",U230="",U231="",U232="",U233="",U234="",U235="",U236="",U237="",U238="",U239="")),"T2-Error",OR(U222="",U223="",U224="",U225="",U226="",U227="",U228="",U229="",U230="",U231="",U232="",U233="",U234="",U235="",U236="",U237="",U238="",U239=""),"",SUM(U222:U239)&lt;U217*OR(V222="pa",V223="pa",V224="pa",V225="pa",V226="pa",V227="pa",V228="pa",V229="pa",V230="pa",V231="pa",V232="pa",V233="pa",V234="pa",V235="pa",V236="pa",V237="pa",V238="pa",V239="pa"),"",AND(SUM(U222:U239)=U217,V217="pa",V222&lt;&gt;"pa",V223&lt;&gt;"pa",V224&lt;&gt;"pa",V225&lt;&gt;"pa",V226&lt;&gt;"pa",V227&lt;&gt;"pa",V228&lt;&gt;"pa",V229&lt;&gt;"pa",V230&lt;&gt;"pa",V231&lt;&gt;"pa",V232&lt;&gt;"pa",V233&lt;&gt;"pa",V234&lt;&gt;"pa",V235&lt;&gt;"pa",V236&lt;&gt;"pa",V237&lt;&gt;"pa",V238&lt;&gt;"pa",V239&lt;&gt;"pa"),"T3-Error",AND(SUM(U222:U239)=U217,V217="")*OR(V222="pa",V223="pa",V224="pa",V225="pa",V226="pa",V227="pa",V228="pa",V229="pa",V230="pa",V231="pa",V232="pa",V233="pa",V234="pa",V235="pa",V236="pa",V237="pa",V238="pa",V239="pa"),"T1-Error",SUM(U222:U239)=U217,"")</f>
        <v/>
      </c>
      <c r="V221" s="101"/>
      <c r="W221" s="102" t="str" cm="1">
        <f t="array" ref="W221">_xlfn.IFS(AND(W217="",W222="",W223="",W224="",W225="",W226="",W227="",W228="",W229="",W230="",W231="",W232="",W233="",W234="",W235="",W236="",W237="",W238="",W239=""),"",SUM(W222:W239)&lt;W217*AND(X222="",X223="",X224="",X225="",X226="",X227="",X228="",X229="",X230="",X231="",X232="",X233="",X234="",X235="",X236="",X237="",X238="",X239="",W222&lt;&gt;"",W223&lt;&gt;"",W224&lt;&gt;"",W225&lt;&gt;"",W226&lt;&gt;"",W227&lt;&gt;"",W228&lt;&gt;"",W229&lt;&gt;"",W230&lt;&gt;"",W231&lt;&gt;"",W232&lt;&gt;"",W233&lt;&gt;"",W234&lt;&gt;"",W235&lt;&gt;"",W236&lt;&gt;"",W237&lt;&gt;"",W238&lt;&gt;"",W239&lt;&gt;""),"T4-Error",SUM(W222:W239)&gt;W217,"T5-Error",AND(SUM(W222:W239)=W217,X217="",OR(W222="",W223="",W224="",W225="",W226="",W227="",W228="",W229="",W230="",W231="",W232="",W233="",W234="",W235="",W236="",W237="",W238="",W239="")),"T2-Error",OR(W222="",W223="",W224="",W225="",W226="",W227="",W228="",W229="",W230="",W231="",W232="",W233="",W234="",W235="",W236="",W237="",W238="",W239=""),"",SUM(W222:W239)&lt;W217*OR(X222="pa",X223="pa",X224="pa",X225="pa",X226="pa",X227="pa",X228="pa",X229="pa",X230="pa",X231="pa",X232="pa",X233="pa",X234="pa",X235="pa",X236="pa",X237="pa",X238="pa",X239="pa"),"",AND(SUM(W222:W239)=W217,X217="pa",X222&lt;&gt;"pa",X223&lt;&gt;"pa",X224&lt;&gt;"pa",X225&lt;&gt;"pa",X226&lt;&gt;"pa",X227&lt;&gt;"pa",X228&lt;&gt;"pa",X229&lt;&gt;"pa",X230&lt;&gt;"pa",X231&lt;&gt;"pa",X232&lt;&gt;"pa",X233&lt;&gt;"pa",X234&lt;&gt;"pa",X235&lt;&gt;"pa",X236&lt;&gt;"pa",X237&lt;&gt;"pa",X238&lt;&gt;"pa",X239&lt;&gt;"pa"),"T3-Error",AND(SUM(W222:W239)=W217,X217="")*OR(X222="pa",X223="pa",X224="pa",X225="pa",X226="pa",X227="pa",X228="pa",X229="pa",X230="pa",X231="pa",X232="pa",X233="pa",X234="pa",X235="pa",X236="pa",X237="pa",X238="pa",X239="pa"),"T1-Error",SUM(W222:W239)=W217,"")</f>
        <v/>
      </c>
      <c r="X221" s="101"/>
      <c r="Y221" s="102" t="str" cm="1">
        <f t="array" ref="Y221">_xlfn.IFS(AND(Y217="",Y222="",Y223="",Y224="",Y225="",Y226="",Y227="",Y228="",Y229="",Y230="",Y231="",Y232="",Y233="",Y234="",Y235="",Y236="",Y237="",Y238="",Y239=""),"",SUM(Y222:Y239)&lt;Y217*AND(Z222="",Z223="",Z224="",Z225="",Z226="",Z227="",Z228="",Z229="",Z230="",Z231="",Z232="",Z233="",Z234="",Z235="",Z236="",Z237="",Z238="",Z239="",Y222&lt;&gt;"",Y223&lt;&gt;"",Y224&lt;&gt;"",Y225&lt;&gt;"",Y226&lt;&gt;"",Y227&lt;&gt;"",Y228&lt;&gt;"",Y229&lt;&gt;"",Y230&lt;&gt;"",Y231&lt;&gt;"",Y232&lt;&gt;"",Y233&lt;&gt;"",Y234&lt;&gt;"",Y235&lt;&gt;"",Y236&lt;&gt;"",Y237&lt;&gt;"",Y238&lt;&gt;"",Y239&lt;&gt;""),"T4-Error",SUM(Y222:Y239)&gt;Y217,"T5-Error",AND(SUM(Y222:Y239)=Y217,Z217="",OR(Y222="",Y223="",Y224="",Y225="",Y226="",Y227="",Y228="",Y229="",Y230="",Y231="",Y232="",Y233="",Y234="",Y235="",Y236="",Y237="",Y238="",Y239="")),"T2-Error",OR(Y222="",Y223="",Y224="",Y225="",Y226="",Y227="",Y228="",Y229="",Y230="",Y231="",Y232="",Y233="",Y234="",Y235="",Y236="",Y237="",Y238="",Y239=""),"",SUM(Y222:Y239)&lt;Y217*OR(Z222="pa",Z223="pa",Z224="pa",Z225="pa",Z226="pa",Z227="pa",Z228="pa",Z229="pa",Z230="pa",Z231="pa",Z232="pa",Z233="pa",Z234="pa",Z235="pa",Z236="pa",Z237="pa",Z238="pa",Z239="pa"),"",AND(SUM(Y222:Y239)=Y217,Z217="pa",Z222&lt;&gt;"pa",Z223&lt;&gt;"pa",Z224&lt;&gt;"pa",Z225&lt;&gt;"pa",Z226&lt;&gt;"pa",Z227&lt;&gt;"pa",Z228&lt;&gt;"pa",Z229&lt;&gt;"pa",Z230&lt;&gt;"pa",Z231&lt;&gt;"pa",Z232&lt;&gt;"pa",Z233&lt;&gt;"pa",Z234&lt;&gt;"pa",Z235&lt;&gt;"pa",Z236&lt;&gt;"pa",Z237&lt;&gt;"pa",Z238&lt;&gt;"pa",Z239&lt;&gt;"pa"),"T3-Error",AND(SUM(Y222:Y239)=Y217,Z217="")*OR(Z222="pa",Z223="pa",Z224="pa",Z225="pa",Z226="pa",Z227="pa",Z228="pa",Z229="pa",Z230="pa",Z231="pa",Z232="pa",Z233="pa",Z234="pa",Z235="pa",Z236="pa",Z237="pa",Z238="pa",Z239="pa"),"T1-Error",SUM(Y222:Y239)=Y217,"")</f>
        <v/>
      </c>
      <c r="Z221" s="101"/>
      <c r="AA221" s="206" t="s">
        <v>307</v>
      </c>
      <c r="AB221" s="189"/>
      <c r="AC221" s="196"/>
      <c r="AD221" s="206"/>
      <c r="AF221" s="219" t="s">
        <v>308</v>
      </c>
      <c r="AH221" s="219"/>
      <c r="AI221" s="237"/>
      <c r="AJ221" s="237"/>
      <c r="AK221" s="237"/>
      <c r="AL221" s="409"/>
      <c r="AM221" s="237"/>
      <c r="AN221" s="409"/>
    </row>
    <row r="222" spans="1:40" customFormat="1" ht="15" x14ac:dyDescent="0.2">
      <c r="A222" s="248" t="s">
        <v>217</v>
      </c>
      <c r="B222" s="248"/>
      <c r="C222" s="34" t="s">
        <v>53</v>
      </c>
      <c r="D222" s="24" t="s">
        <v>51</v>
      </c>
      <c r="E222" s="10">
        <v>0</v>
      </c>
      <c r="F222" s="13" t="s">
        <v>166</v>
      </c>
      <c r="G222" s="10">
        <v>0</v>
      </c>
      <c r="H222" s="13" t="s">
        <v>166</v>
      </c>
      <c r="I222" s="10">
        <v>0</v>
      </c>
      <c r="J222" s="13" t="s">
        <v>166</v>
      </c>
      <c r="K222" s="10">
        <v>0</v>
      </c>
      <c r="L222" s="13" t="s">
        <v>166</v>
      </c>
      <c r="M222" s="10">
        <v>0</v>
      </c>
      <c r="N222" s="13" t="s">
        <v>166</v>
      </c>
      <c r="O222" s="10"/>
      <c r="P222" s="13"/>
      <c r="Q222" s="10"/>
      <c r="R222" s="13"/>
      <c r="S222" s="10">
        <v>0</v>
      </c>
      <c r="T222" s="13"/>
      <c r="U222" s="10">
        <v>0</v>
      </c>
      <c r="V222" s="13"/>
      <c r="W222" s="10">
        <v>0</v>
      </c>
      <c r="X222" s="13"/>
      <c r="Y222" s="10"/>
      <c r="Z222" s="13"/>
      <c r="AA222" s="205"/>
      <c r="AB222" s="200"/>
      <c r="AC222" s="257"/>
      <c r="AD222" s="205" t="s">
        <v>304</v>
      </c>
      <c r="AF222" s="258"/>
      <c r="AH222" s="258"/>
      <c r="AI222" s="259"/>
      <c r="AJ222" s="259"/>
      <c r="AK222" s="259"/>
      <c r="AL222" s="413"/>
      <c r="AM222" s="259"/>
      <c r="AN222" s="413"/>
    </row>
    <row r="223" spans="1:40" customFormat="1" ht="15" x14ac:dyDescent="0.2">
      <c r="A223" s="244" t="s">
        <v>218</v>
      </c>
      <c r="B223" s="244"/>
      <c r="C223" s="35" t="s">
        <v>54</v>
      </c>
      <c r="D223" s="24" t="s">
        <v>51</v>
      </c>
      <c r="E223" s="10">
        <v>0</v>
      </c>
      <c r="F223" s="13" t="s">
        <v>166</v>
      </c>
      <c r="G223" s="10">
        <v>0</v>
      </c>
      <c r="H223" s="13" t="s">
        <v>166</v>
      </c>
      <c r="I223" s="10">
        <v>0</v>
      </c>
      <c r="J223" s="13" t="s">
        <v>166</v>
      </c>
      <c r="K223" s="10">
        <v>0</v>
      </c>
      <c r="L223" s="13" t="s">
        <v>166</v>
      </c>
      <c r="M223" s="10">
        <v>0</v>
      </c>
      <c r="N223" s="13" t="s">
        <v>166</v>
      </c>
      <c r="O223" s="10"/>
      <c r="P223" s="13"/>
      <c r="Q223" s="10"/>
      <c r="R223" s="13"/>
      <c r="S223" s="10">
        <v>1</v>
      </c>
      <c r="T223" s="13"/>
      <c r="U223" s="10">
        <v>1</v>
      </c>
      <c r="V223" s="13"/>
      <c r="W223" s="10">
        <v>0</v>
      </c>
      <c r="X223" s="13"/>
      <c r="Y223" s="10"/>
      <c r="Z223" s="13"/>
      <c r="AA223" s="205"/>
      <c r="AB223" s="200"/>
      <c r="AC223" s="257"/>
      <c r="AD223" s="205" t="s">
        <v>304</v>
      </c>
      <c r="AF223" s="258"/>
      <c r="AH223" s="258"/>
      <c r="AI223" s="259"/>
      <c r="AJ223" s="259"/>
      <c r="AK223" s="259"/>
      <c r="AL223" s="413"/>
      <c r="AM223" s="259"/>
      <c r="AN223" s="413"/>
    </row>
    <row r="224" spans="1:40" customFormat="1" ht="15" x14ac:dyDescent="0.2">
      <c r="A224" s="244" t="s">
        <v>219</v>
      </c>
      <c r="B224" s="244"/>
      <c r="C224" s="35" t="s">
        <v>55</v>
      </c>
      <c r="D224" s="24" t="s">
        <v>51</v>
      </c>
      <c r="E224" s="10">
        <v>0</v>
      </c>
      <c r="F224" s="13" t="s">
        <v>166</v>
      </c>
      <c r="G224" s="10">
        <v>0</v>
      </c>
      <c r="H224" s="13" t="s">
        <v>166</v>
      </c>
      <c r="I224" s="10">
        <v>0</v>
      </c>
      <c r="J224" s="13" t="s">
        <v>166</v>
      </c>
      <c r="K224" s="10">
        <v>0</v>
      </c>
      <c r="L224" s="13" t="s">
        <v>166</v>
      </c>
      <c r="M224" s="10">
        <v>0</v>
      </c>
      <c r="N224" s="13" t="s">
        <v>166</v>
      </c>
      <c r="O224" s="10"/>
      <c r="P224" s="13"/>
      <c r="Q224" s="10"/>
      <c r="R224" s="13"/>
      <c r="S224" s="10">
        <v>0</v>
      </c>
      <c r="T224" s="13"/>
      <c r="U224" s="10">
        <v>0</v>
      </c>
      <c r="V224" s="13"/>
      <c r="W224" s="10">
        <v>0</v>
      </c>
      <c r="X224" s="13"/>
      <c r="Y224" s="10"/>
      <c r="Z224" s="13"/>
      <c r="AA224" s="205"/>
      <c r="AB224" s="200"/>
      <c r="AC224" s="257"/>
      <c r="AD224" s="205" t="s">
        <v>304</v>
      </c>
      <c r="AF224" s="258"/>
      <c r="AH224" s="258"/>
      <c r="AI224" s="259"/>
      <c r="AJ224" s="259"/>
      <c r="AK224" s="259"/>
      <c r="AL224" s="413"/>
      <c r="AM224" s="259"/>
      <c r="AN224" s="413"/>
    </row>
    <row r="225" spans="1:40" customFormat="1" ht="15" x14ac:dyDescent="0.2">
      <c r="A225" s="244" t="s">
        <v>220</v>
      </c>
      <c r="B225" s="244"/>
      <c r="C225" s="35" t="s">
        <v>56</v>
      </c>
      <c r="D225" s="24" t="s">
        <v>51</v>
      </c>
      <c r="E225" s="10">
        <v>0</v>
      </c>
      <c r="F225" s="13" t="s">
        <v>166</v>
      </c>
      <c r="G225" s="10">
        <v>0</v>
      </c>
      <c r="H225" s="13" t="s">
        <v>166</v>
      </c>
      <c r="I225" s="10">
        <v>0</v>
      </c>
      <c r="J225" s="13" t="s">
        <v>166</v>
      </c>
      <c r="K225" s="10">
        <v>0</v>
      </c>
      <c r="L225" s="13" t="s">
        <v>166</v>
      </c>
      <c r="M225" s="10">
        <v>0</v>
      </c>
      <c r="N225" s="13" t="s">
        <v>166</v>
      </c>
      <c r="O225" s="10"/>
      <c r="P225" s="13"/>
      <c r="Q225" s="10"/>
      <c r="R225" s="13"/>
      <c r="S225" s="10">
        <v>2</v>
      </c>
      <c r="T225" s="13"/>
      <c r="U225" s="10">
        <v>1</v>
      </c>
      <c r="V225" s="13"/>
      <c r="W225" s="10">
        <v>0</v>
      </c>
      <c r="X225" s="13"/>
      <c r="Y225" s="10"/>
      <c r="Z225" s="13"/>
      <c r="AA225" s="205"/>
      <c r="AB225" s="200"/>
      <c r="AC225" s="257"/>
      <c r="AD225" s="205" t="s">
        <v>304</v>
      </c>
      <c r="AF225" s="258"/>
      <c r="AH225" s="258"/>
      <c r="AI225" s="259"/>
      <c r="AJ225" s="259"/>
      <c r="AK225" s="259"/>
      <c r="AL225" s="413"/>
      <c r="AM225" s="259"/>
      <c r="AN225" s="413"/>
    </row>
    <row r="226" spans="1:40" customFormat="1" ht="15" x14ac:dyDescent="0.2">
      <c r="A226" s="244" t="s">
        <v>221</v>
      </c>
      <c r="B226" s="244"/>
      <c r="C226" s="35" t="s">
        <v>57</v>
      </c>
      <c r="D226" s="24" t="s">
        <v>51</v>
      </c>
      <c r="E226" s="10">
        <v>0</v>
      </c>
      <c r="F226" s="13" t="s">
        <v>166</v>
      </c>
      <c r="G226" s="10">
        <v>0</v>
      </c>
      <c r="H226" s="13" t="s">
        <v>166</v>
      </c>
      <c r="I226" s="10">
        <v>0</v>
      </c>
      <c r="J226" s="13" t="s">
        <v>166</v>
      </c>
      <c r="K226" s="10">
        <v>0</v>
      </c>
      <c r="L226" s="13" t="s">
        <v>166</v>
      </c>
      <c r="M226" s="10">
        <v>0</v>
      </c>
      <c r="N226" s="13" t="s">
        <v>166</v>
      </c>
      <c r="O226" s="10"/>
      <c r="P226" s="13"/>
      <c r="Q226" s="10"/>
      <c r="R226" s="13"/>
      <c r="S226" s="10">
        <v>3</v>
      </c>
      <c r="T226" s="13"/>
      <c r="U226" s="10">
        <v>8</v>
      </c>
      <c r="V226" s="13"/>
      <c r="W226" s="10">
        <v>1</v>
      </c>
      <c r="X226" s="13"/>
      <c r="Y226" s="10"/>
      <c r="Z226" s="13"/>
      <c r="AA226" s="205"/>
      <c r="AB226" s="200"/>
      <c r="AC226" s="257"/>
      <c r="AD226" s="205" t="s">
        <v>304</v>
      </c>
      <c r="AF226" s="258"/>
      <c r="AH226" s="258"/>
      <c r="AI226" s="259"/>
      <c r="AJ226" s="259"/>
      <c r="AK226" s="259"/>
      <c r="AL226" s="413"/>
      <c r="AM226" s="259"/>
      <c r="AN226" s="413"/>
    </row>
    <row r="227" spans="1:40" customFormat="1" ht="15" x14ac:dyDescent="0.2">
      <c r="A227" s="244" t="s">
        <v>222</v>
      </c>
      <c r="B227" s="244"/>
      <c r="C227" s="35" t="s">
        <v>58</v>
      </c>
      <c r="D227" s="24" t="s">
        <v>51</v>
      </c>
      <c r="E227" s="10">
        <v>0</v>
      </c>
      <c r="F227" s="13" t="s">
        <v>166</v>
      </c>
      <c r="G227" s="10">
        <v>0</v>
      </c>
      <c r="H227" s="13" t="s">
        <v>166</v>
      </c>
      <c r="I227" s="10">
        <v>0</v>
      </c>
      <c r="J227" s="13" t="s">
        <v>166</v>
      </c>
      <c r="K227" s="10">
        <v>0</v>
      </c>
      <c r="L227" s="13" t="s">
        <v>166</v>
      </c>
      <c r="M227" s="10">
        <v>0</v>
      </c>
      <c r="N227" s="13" t="s">
        <v>166</v>
      </c>
      <c r="O227" s="10"/>
      <c r="P227" s="13"/>
      <c r="Q227" s="10"/>
      <c r="R227" s="13"/>
      <c r="S227" s="10">
        <v>2</v>
      </c>
      <c r="T227" s="13"/>
      <c r="U227" s="10">
        <v>5</v>
      </c>
      <c r="V227" s="13"/>
      <c r="W227" s="10">
        <v>6</v>
      </c>
      <c r="X227" s="13"/>
      <c r="Y227" s="10"/>
      <c r="Z227" s="13"/>
      <c r="AA227" s="205"/>
      <c r="AB227" s="200"/>
      <c r="AC227" s="257"/>
      <c r="AD227" s="205" t="s">
        <v>304</v>
      </c>
      <c r="AF227" s="258"/>
      <c r="AH227" s="258"/>
      <c r="AI227" s="259"/>
      <c r="AJ227" s="259"/>
      <c r="AK227" s="259"/>
      <c r="AL227" s="413"/>
      <c r="AM227" s="259"/>
      <c r="AN227" s="413"/>
    </row>
    <row r="228" spans="1:40" customFormat="1" ht="30" x14ac:dyDescent="0.2">
      <c r="A228" s="244" t="s">
        <v>223</v>
      </c>
      <c r="B228" s="244"/>
      <c r="C228" s="35" t="s">
        <v>59</v>
      </c>
      <c r="D228" s="24" t="s">
        <v>51</v>
      </c>
      <c r="E228" s="10">
        <v>0</v>
      </c>
      <c r="F228" s="13" t="s">
        <v>166</v>
      </c>
      <c r="G228" s="10">
        <v>0</v>
      </c>
      <c r="H228" s="13" t="s">
        <v>166</v>
      </c>
      <c r="I228" s="10">
        <v>0</v>
      </c>
      <c r="J228" s="13" t="s">
        <v>166</v>
      </c>
      <c r="K228" s="10">
        <v>0</v>
      </c>
      <c r="L228" s="13" t="s">
        <v>166</v>
      </c>
      <c r="M228" s="10">
        <v>0</v>
      </c>
      <c r="N228" s="13" t="s">
        <v>166</v>
      </c>
      <c r="O228" s="10">
        <v>1</v>
      </c>
      <c r="P228" s="13" t="s">
        <v>169</v>
      </c>
      <c r="Q228" s="10">
        <v>12</v>
      </c>
      <c r="R228" s="13" t="s">
        <v>169</v>
      </c>
      <c r="S228" s="10">
        <v>3</v>
      </c>
      <c r="T228" s="13"/>
      <c r="U228" s="10">
        <v>7</v>
      </c>
      <c r="V228" s="13"/>
      <c r="W228" s="10">
        <v>10</v>
      </c>
      <c r="X228" s="13"/>
      <c r="Y228" s="10"/>
      <c r="Z228" s="13"/>
      <c r="AA228" s="205" t="s">
        <v>309</v>
      </c>
      <c r="AB228" s="200"/>
      <c r="AC228" s="257"/>
      <c r="AD228" s="205" t="s">
        <v>310</v>
      </c>
      <c r="AF228" s="258"/>
      <c r="AH228" s="258"/>
      <c r="AI228" s="259"/>
      <c r="AJ228" s="259"/>
      <c r="AK228" s="259"/>
      <c r="AL228" s="413"/>
      <c r="AM228" s="259"/>
      <c r="AN228" s="413"/>
    </row>
    <row r="229" spans="1:40" customFormat="1" ht="15" x14ac:dyDescent="0.2">
      <c r="A229" s="244" t="s">
        <v>224</v>
      </c>
      <c r="B229" s="244"/>
      <c r="C229" s="35" t="s">
        <v>60</v>
      </c>
      <c r="D229" s="24" t="s">
        <v>51</v>
      </c>
      <c r="E229" s="10"/>
      <c r="F229" s="13"/>
      <c r="G229" s="10"/>
      <c r="H229" s="13"/>
      <c r="I229" s="10"/>
      <c r="J229" s="13"/>
      <c r="K229" s="10"/>
      <c r="L229" s="13"/>
      <c r="M229" s="10"/>
      <c r="N229" s="13"/>
      <c r="O229" s="10"/>
      <c r="P229" s="13"/>
      <c r="Q229" s="10"/>
      <c r="R229" s="13"/>
      <c r="S229" s="10">
        <v>10</v>
      </c>
      <c r="T229" s="13"/>
      <c r="U229" s="10">
        <v>12</v>
      </c>
      <c r="V229" s="13"/>
      <c r="W229" s="10">
        <v>6</v>
      </c>
      <c r="X229" s="13"/>
      <c r="Y229" s="10"/>
      <c r="Z229" s="13"/>
      <c r="AA229" s="205"/>
      <c r="AB229" s="200"/>
      <c r="AC229" s="257"/>
      <c r="AD229" s="205"/>
      <c r="AF229" s="258"/>
      <c r="AH229" s="258"/>
      <c r="AI229" s="259"/>
      <c r="AJ229" s="259"/>
      <c r="AK229" s="259"/>
      <c r="AL229" s="413"/>
      <c r="AM229" s="259"/>
      <c r="AN229" s="413"/>
    </row>
    <row r="230" spans="1:40" customFormat="1" ht="15" x14ac:dyDescent="0.2">
      <c r="A230" s="244" t="s">
        <v>225</v>
      </c>
      <c r="B230" s="244"/>
      <c r="C230" s="35" t="s">
        <v>61</v>
      </c>
      <c r="D230" s="24" t="s">
        <v>51</v>
      </c>
      <c r="E230" s="10"/>
      <c r="F230" s="13"/>
      <c r="G230" s="10"/>
      <c r="H230" s="13"/>
      <c r="I230" s="10"/>
      <c r="J230" s="13"/>
      <c r="K230" s="10"/>
      <c r="L230" s="13"/>
      <c r="M230" s="10"/>
      <c r="N230" s="13"/>
      <c r="O230" s="10"/>
      <c r="P230" s="13"/>
      <c r="Q230" s="10"/>
      <c r="R230" s="13"/>
      <c r="S230" s="10">
        <v>2</v>
      </c>
      <c r="T230" s="13"/>
      <c r="U230" s="10">
        <v>5</v>
      </c>
      <c r="V230" s="13"/>
      <c r="W230" s="10">
        <v>9</v>
      </c>
      <c r="X230" s="13"/>
      <c r="Y230" s="10"/>
      <c r="Z230" s="13"/>
      <c r="AA230" s="205"/>
      <c r="AB230" s="200"/>
      <c r="AC230" s="257"/>
      <c r="AD230" s="205"/>
      <c r="AF230" s="258"/>
      <c r="AH230" s="258"/>
      <c r="AI230" s="259"/>
      <c r="AJ230" s="259"/>
      <c r="AK230" s="259"/>
      <c r="AL230" s="413"/>
      <c r="AM230" s="259"/>
      <c r="AN230" s="413"/>
    </row>
    <row r="231" spans="1:40" customFormat="1" ht="15" x14ac:dyDescent="0.2">
      <c r="A231" s="244" t="s">
        <v>226</v>
      </c>
      <c r="B231" s="244"/>
      <c r="C231" s="35" t="s">
        <v>62</v>
      </c>
      <c r="D231" s="24" t="s">
        <v>51</v>
      </c>
      <c r="E231" s="10"/>
      <c r="F231" s="13"/>
      <c r="G231" s="10"/>
      <c r="H231" s="13"/>
      <c r="I231" s="10"/>
      <c r="J231" s="13"/>
      <c r="K231" s="10"/>
      <c r="L231" s="13"/>
      <c r="M231" s="10"/>
      <c r="N231" s="13"/>
      <c r="O231" s="10"/>
      <c r="P231" s="13"/>
      <c r="Q231" s="10"/>
      <c r="R231" s="13"/>
      <c r="S231" s="10">
        <v>4</v>
      </c>
      <c r="T231" s="13"/>
      <c r="U231" s="10">
        <v>4</v>
      </c>
      <c r="V231" s="13"/>
      <c r="W231" s="10">
        <v>10</v>
      </c>
      <c r="X231" s="13"/>
      <c r="Y231" s="10"/>
      <c r="Z231" s="13"/>
      <c r="AA231" s="205"/>
      <c r="AB231" s="200"/>
      <c r="AC231" s="257"/>
      <c r="AD231" s="205"/>
      <c r="AF231" s="258"/>
      <c r="AH231" s="258"/>
      <c r="AI231" s="259"/>
      <c r="AJ231" s="259"/>
      <c r="AK231" s="259"/>
      <c r="AL231" s="413"/>
      <c r="AM231" s="259"/>
      <c r="AN231" s="413"/>
    </row>
    <row r="232" spans="1:40" customFormat="1" ht="30" x14ac:dyDescent="0.2">
      <c r="A232" s="244" t="s">
        <v>227</v>
      </c>
      <c r="B232" s="244"/>
      <c r="C232" s="35" t="s">
        <v>63</v>
      </c>
      <c r="D232" s="24" t="s">
        <v>51</v>
      </c>
      <c r="E232" s="10">
        <v>5</v>
      </c>
      <c r="F232" s="13" t="s">
        <v>166</v>
      </c>
      <c r="G232" s="10">
        <v>6</v>
      </c>
      <c r="H232" s="13" t="s">
        <v>166</v>
      </c>
      <c r="I232" s="10">
        <v>8</v>
      </c>
      <c r="J232" s="13" t="s">
        <v>166</v>
      </c>
      <c r="K232" s="10">
        <v>8</v>
      </c>
      <c r="L232" s="13" t="s">
        <v>166</v>
      </c>
      <c r="M232" s="10">
        <v>7</v>
      </c>
      <c r="N232" s="13" t="s">
        <v>166</v>
      </c>
      <c r="O232" s="10">
        <v>10</v>
      </c>
      <c r="P232" s="13" t="s">
        <v>169</v>
      </c>
      <c r="Q232" s="10">
        <v>20</v>
      </c>
      <c r="R232" s="13" t="s">
        <v>169</v>
      </c>
      <c r="S232" s="10">
        <v>2</v>
      </c>
      <c r="T232" s="13"/>
      <c r="U232" s="10">
        <v>9</v>
      </c>
      <c r="V232" s="13"/>
      <c r="W232" s="234">
        <v>12</v>
      </c>
      <c r="X232" s="13"/>
      <c r="Y232" s="10"/>
      <c r="Z232" s="13"/>
      <c r="AA232" s="205" t="s">
        <v>311</v>
      </c>
      <c r="AB232" s="200"/>
      <c r="AC232" s="257"/>
      <c r="AD232" s="205" t="s">
        <v>312</v>
      </c>
      <c r="AF232" s="258"/>
      <c r="AH232" s="258"/>
      <c r="AI232" s="259"/>
      <c r="AJ232" s="259"/>
      <c r="AK232" s="259"/>
      <c r="AL232" s="413"/>
      <c r="AM232" s="259"/>
      <c r="AN232" s="413"/>
    </row>
    <row r="233" spans="1:40" customFormat="1" ht="15" x14ac:dyDescent="0.2">
      <c r="A233" s="244" t="s">
        <v>228</v>
      </c>
      <c r="B233" s="244"/>
      <c r="C233" s="35" t="s">
        <v>64</v>
      </c>
      <c r="D233" s="24" t="s">
        <v>51</v>
      </c>
      <c r="E233" s="10"/>
      <c r="F233" s="13"/>
      <c r="G233" s="10"/>
      <c r="H233" s="13"/>
      <c r="I233" s="10"/>
      <c r="J233" s="13"/>
      <c r="K233" s="10"/>
      <c r="L233" s="13"/>
      <c r="M233" s="10"/>
      <c r="N233" s="13"/>
      <c r="O233" s="10"/>
      <c r="P233" s="13"/>
      <c r="Q233" s="10"/>
      <c r="R233" s="13"/>
      <c r="S233" s="10">
        <v>11</v>
      </c>
      <c r="T233" s="13"/>
      <c r="U233" s="10">
        <v>3</v>
      </c>
      <c r="V233" s="13"/>
      <c r="W233" s="10">
        <v>5</v>
      </c>
      <c r="X233" s="13"/>
      <c r="Y233" s="10"/>
      <c r="Z233" s="13"/>
      <c r="AA233" s="205"/>
      <c r="AB233" s="200"/>
      <c r="AC233" s="257"/>
      <c r="AD233" s="205"/>
      <c r="AF233" s="258"/>
      <c r="AH233" s="258"/>
      <c r="AI233" s="259"/>
      <c r="AJ233" s="259"/>
      <c r="AK233" s="259"/>
      <c r="AL233" s="413"/>
      <c r="AM233" s="259"/>
      <c r="AN233" s="413"/>
    </row>
    <row r="234" spans="1:40" customFormat="1" ht="15" x14ac:dyDescent="0.2">
      <c r="A234" s="244" t="s">
        <v>229</v>
      </c>
      <c r="B234" s="244"/>
      <c r="C234" s="35" t="s">
        <v>65</v>
      </c>
      <c r="D234" s="24" t="s">
        <v>51</v>
      </c>
      <c r="E234" s="10"/>
      <c r="F234" s="13"/>
      <c r="G234" s="10"/>
      <c r="H234" s="13"/>
      <c r="I234" s="10"/>
      <c r="J234" s="13"/>
      <c r="K234" s="10"/>
      <c r="L234" s="13"/>
      <c r="M234" s="10"/>
      <c r="N234" s="13"/>
      <c r="O234" s="10"/>
      <c r="P234" s="13"/>
      <c r="Q234" s="10"/>
      <c r="R234" s="13"/>
      <c r="S234" s="10">
        <v>2</v>
      </c>
      <c r="T234" s="13"/>
      <c r="U234" s="10">
        <v>7</v>
      </c>
      <c r="V234" s="13"/>
      <c r="W234" s="10">
        <v>6</v>
      </c>
      <c r="X234" s="13"/>
      <c r="Y234" s="10"/>
      <c r="Z234" s="13"/>
      <c r="AA234" s="205"/>
      <c r="AB234" s="200"/>
      <c r="AC234" s="257"/>
      <c r="AD234" s="205"/>
      <c r="AF234" s="258"/>
      <c r="AH234" s="258"/>
      <c r="AI234" s="259"/>
      <c r="AJ234" s="259"/>
      <c r="AK234" s="259"/>
      <c r="AL234" s="413"/>
      <c r="AM234" s="259"/>
      <c r="AN234" s="413"/>
    </row>
    <row r="235" spans="1:40" customFormat="1" ht="15" x14ac:dyDescent="0.2">
      <c r="A235" s="244" t="s">
        <v>230</v>
      </c>
      <c r="B235" s="244"/>
      <c r="C235" s="35" t="s">
        <v>66</v>
      </c>
      <c r="D235" s="24" t="s">
        <v>51</v>
      </c>
      <c r="E235" s="10"/>
      <c r="F235" s="13"/>
      <c r="G235" s="10"/>
      <c r="H235" s="13"/>
      <c r="I235" s="10"/>
      <c r="J235" s="13"/>
      <c r="K235" s="10"/>
      <c r="L235" s="13"/>
      <c r="M235" s="10"/>
      <c r="N235" s="13"/>
      <c r="O235" s="10"/>
      <c r="P235" s="13"/>
      <c r="Q235" s="10"/>
      <c r="R235" s="13"/>
      <c r="S235" s="10">
        <v>8</v>
      </c>
      <c r="T235" s="13"/>
      <c r="U235" s="10">
        <v>15</v>
      </c>
      <c r="V235" s="13"/>
      <c r="W235" s="10">
        <v>17</v>
      </c>
      <c r="X235" s="13"/>
      <c r="Y235" s="10"/>
      <c r="Z235" s="13"/>
      <c r="AA235" s="205"/>
      <c r="AB235" s="200"/>
      <c r="AC235" s="257"/>
      <c r="AD235" s="205"/>
      <c r="AF235" s="258"/>
      <c r="AH235" s="258"/>
      <c r="AI235" s="259"/>
      <c r="AJ235" s="259"/>
      <c r="AK235" s="259"/>
      <c r="AL235" s="413"/>
      <c r="AM235" s="259"/>
      <c r="AN235" s="413"/>
    </row>
    <row r="236" spans="1:40" customFormat="1" ht="30" x14ac:dyDescent="0.2">
      <c r="A236" s="244" t="s">
        <v>231</v>
      </c>
      <c r="B236" s="244"/>
      <c r="C236" s="35" t="s">
        <v>67</v>
      </c>
      <c r="D236" s="24" t="s">
        <v>51</v>
      </c>
      <c r="E236" s="10">
        <v>17</v>
      </c>
      <c r="F236" s="13" t="s">
        <v>166</v>
      </c>
      <c r="G236" s="10">
        <v>16</v>
      </c>
      <c r="H236" s="13" t="s">
        <v>166</v>
      </c>
      <c r="I236" s="10">
        <v>17</v>
      </c>
      <c r="J236" s="13" t="s">
        <v>166</v>
      </c>
      <c r="K236" s="10">
        <v>17</v>
      </c>
      <c r="L236" s="13" t="s">
        <v>166</v>
      </c>
      <c r="M236" s="10">
        <v>18</v>
      </c>
      <c r="N236" s="13" t="s">
        <v>166</v>
      </c>
      <c r="O236" s="10">
        <v>20</v>
      </c>
      <c r="P236" s="13" t="s">
        <v>169</v>
      </c>
      <c r="Q236" s="10">
        <v>37</v>
      </c>
      <c r="R236" s="13" t="s">
        <v>169</v>
      </c>
      <c r="S236" s="10">
        <v>6</v>
      </c>
      <c r="T236" s="13"/>
      <c r="U236" s="10">
        <v>5</v>
      </c>
      <c r="V236" s="13"/>
      <c r="W236" s="10">
        <v>13</v>
      </c>
      <c r="X236" s="13"/>
      <c r="Y236" s="10"/>
      <c r="Z236" s="13"/>
      <c r="AA236" s="205" t="s">
        <v>297</v>
      </c>
      <c r="AB236" s="200"/>
      <c r="AC236" s="257"/>
      <c r="AD236" s="205" t="s">
        <v>313</v>
      </c>
      <c r="AF236" s="258"/>
      <c r="AH236" s="258"/>
      <c r="AI236" s="259"/>
      <c r="AJ236" s="259"/>
      <c r="AK236" s="259"/>
      <c r="AL236" s="413"/>
      <c r="AM236" s="259"/>
      <c r="AN236" s="413"/>
    </row>
    <row r="237" spans="1:40" customFormat="1" ht="15" x14ac:dyDescent="0.2">
      <c r="A237" s="244" t="s">
        <v>232</v>
      </c>
      <c r="B237" s="244"/>
      <c r="C237" s="35" t="s">
        <v>68</v>
      </c>
      <c r="D237" s="24" t="s">
        <v>51</v>
      </c>
      <c r="E237" s="10"/>
      <c r="F237" s="13"/>
      <c r="G237" s="10"/>
      <c r="H237" s="13"/>
      <c r="I237" s="10"/>
      <c r="J237" s="13"/>
      <c r="K237" s="10"/>
      <c r="L237" s="13"/>
      <c r="M237" s="10"/>
      <c r="N237" s="13"/>
      <c r="O237" s="10"/>
      <c r="P237" s="13"/>
      <c r="Q237" s="10"/>
      <c r="R237" s="13"/>
      <c r="S237" s="10">
        <v>5</v>
      </c>
      <c r="T237" s="13"/>
      <c r="U237" s="10">
        <v>14</v>
      </c>
      <c r="V237" s="13"/>
      <c r="W237" s="10">
        <v>17</v>
      </c>
      <c r="X237" s="13"/>
      <c r="Y237" s="10"/>
      <c r="Z237" s="13"/>
      <c r="AA237" s="205"/>
      <c r="AB237" s="200"/>
      <c r="AC237" s="257"/>
      <c r="AD237" s="205"/>
      <c r="AF237" s="258"/>
      <c r="AH237" s="258"/>
      <c r="AI237" s="259"/>
      <c r="AJ237" s="259"/>
      <c r="AK237" s="259"/>
      <c r="AL237" s="413"/>
      <c r="AM237" s="259"/>
      <c r="AN237" s="413"/>
    </row>
    <row r="238" spans="1:40" customFormat="1" ht="15" x14ac:dyDescent="0.2">
      <c r="A238" s="244" t="s">
        <v>233</v>
      </c>
      <c r="B238" s="244"/>
      <c r="C238" s="35" t="s">
        <v>69</v>
      </c>
      <c r="D238" s="24" t="s">
        <v>51</v>
      </c>
      <c r="E238" s="10"/>
      <c r="F238" s="13"/>
      <c r="G238" s="10"/>
      <c r="H238" s="13"/>
      <c r="I238" s="10"/>
      <c r="J238" s="13"/>
      <c r="K238" s="10"/>
      <c r="L238" s="13"/>
      <c r="M238" s="10"/>
      <c r="N238" s="13"/>
      <c r="O238" s="10"/>
      <c r="P238" s="13"/>
      <c r="Q238" s="10"/>
      <c r="R238" s="13"/>
      <c r="S238" s="10">
        <v>10</v>
      </c>
      <c r="T238" s="13"/>
      <c r="U238" s="10">
        <v>9</v>
      </c>
      <c r="V238" s="13"/>
      <c r="W238" s="10">
        <v>15</v>
      </c>
      <c r="X238" s="13"/>
      <c r="Y238" s="10"/>
      <c r="Z238" s="13"/>
      <c r="AA238" s="205"/>
      <c r="AB238" s="200"/>
      <c r="AC238" s="257"/>
      <c r="AD238" s="205"/>
      <c r="AF238" s="258"/>
      <c r="AH238" s="258"/>
      <c r="AI238" s="259"/>
      <c r="AJ238" s="259"/>
      <c r="AK238" s="259"/>
      <c r="AL238" s="413"/>
      <c r="AM238" s="259"/>
      <c r="AN238" s="413"/>
    </row>
    <row r="239" spans="1:40" customFormat="1" ht="30" x14ac:dyDescent="0.2">
      <c r="A239" s="244" t="s">
        <v>234</v>
      </c>
      <c r="B239" s="244"/>
      <c r="C239" s="35" t="s">
        <v>70</v>
      </c>
      <c r="D239" s="24" t="s">
        <v>51</v>
      </c>
      <c r="E239" s="10">
        <v>12</v>
      </c>
      <c r="F239" s="13" t="s">
        <v>166</v>
      </c>
      <c r="G239" s="10">
        <v>13</v>
      </c>
      <c r="H239" s="13" t="s">
        <v>166</v>
      </c>
      <c r="I239" s="10">
        <v>14</v>
      </c>
      <c r="J239" s="13" t="s">
        <v>166</v>
      </c>
      <c r="K239" s="10">
        <v>13</v>
      </c>
      <c r="L239" s="13" t="s">
        <v>166</v>
      </c>
      <c r="M239" s="10">
        <v>14</v>
      </c>
      <c r="N239" s="13" t="s">
        <v>166</v>
      </c>
      <c r="O239" s="10">
        <v>16</v>
      </c>
      <c r="P239" s="13" t="s">
        <v>169</v>
      </c>
      <c r="Q239" s="10">
        <v>28</v>
      </c>
      <c r="R239" s="13" t="s">
        <v>169</v>
      </c>
      <c r="S239" s="10">
        <v>7</v>
      </c>
      <c r="T239" s="13"/>
      <c r="U239" s="10">
        <v>6</v>
      </c>
      <c r="V239" s="13"/>
      <c r="W239" s="10">
        <v>10</v>
      </c>
      <c r="X239" s="13"/>
      <c r="Y239" s="10"/>
      <c r="Z239" s="13"/>
      <c r="AA239" s="205" t="s">
        <v>299</v>
      </c>
      <c r="AB239" s="200"/>
      <c r="AC239" s="257"/>
      <c r="AD239" s="205" t="s">
        <v>314</v>
      </c>
      <c r="AF239" s="258"/>
      <c r="AH239" s="258"/>
      <c r="AI239" s="259"/>
      <c r="AJ239" s="259"/>
      <c r="AK239" s="259"/>
      <c r="AL239" s="413"/>
      <c r="AM239" s="259"/>
      <c r="AN239" s="413"/>
    </row>
    <row r="240" spans="1:40" s="23" customFormat="1" ht="31.5" x14ac:dyDescent="0.2">
      <c r="A240" s="249" t="s">
        <v>201</v>
      </c>
      <c r="B240" s="269"/>
      <c r="C240" s="104" t="s">
        <v>97</v>
      </c>
      <c r="D240" s="24" t="s">
        <v>241</v>
      </c>
      <c r="E240" s="10">
        <v>94</v>
      </c>
      <c r="F240" s="13"/>
      <c r="G240" s="10">
        <v>83</v>
      </c>
      <c r="H240" s="13"/>
      <c r="I240" s="10">
        <v>88</v>
      </c>
      <c r="J240" s="13"/>
      <c r="K240" s="10">
        <v>79</v>
      </c>
      <c r="L240" s="13"/>
      <c r="M240" s="10">
        <v>78</v>
      </c>
      <c r="N240" s="13"/>
      <c r="O240" s="10">
        <v>97</v>
      </c>
      <c r="P240" s="13"/>
      <c r="Q240" s="10">
        <v>63</v>
      </c>
      <c r="R240" s="13"/>
      <c r="S240" s="10">
        <v>24</v>
      </c>
      <c r="T240" s="13"/>
      <c r="U240" s="10">
        <v>32</v>
      </c>
      <c r="V240" s="13"/>
      <c r="W240" s="10">
        <v>68</v>
      </c>
      <c r="X240" s="13"/>
      <c r="Y240" s="10"/>
      <c r="Z240" s="13"/>
      <c r="AA240" s="205" t="s">
        <v>315</v>
      </c>
      <c r="AB240" s="199"/>
      <c r="AC240" s="189"/>
      <c r="AD240" s="205" t="s">
        <v>316</v>
      </c>
      <c r="AF240" s="219" t="s">
        <v>317</v>
      </c>
      <c r="AH240" s="219" t="s">
        <v>318</v>
      </c>
      <c r="AI240" s="236"/>
      <c r="AJ240" s="236"/>
      <c r="AK240" s="236"/>
      <c r="AL240" s="408"/>
      <c r="AM240" s="236"/>
      <c r="AN240" s="408"/>
    </row>
    <row r="241" spans="1:40" s="23" customFormat="1" ht="15.75" x14ac:dyDescent="0.2">
      <c r="A241" s="255"/>
      <c r="B241" s="262"/>
      <c r="C241" s="105"/>
      <c r="D241" s="106"/>
      <c r="E241" s="102" t="str" cm="1">
        <f t="array" ref="E241">_xlfn.IFS(OR(E242="",E240=""),"",OR(E242=0,E240=0),"",E242&gt;E240,"T7-Error",E242=E240,"T7-Alert-",E242&lt;E240,"")</f>
        <v/>
      </c>
      <c r="F241" s="101"/>
      <c r="G241" s="102" t="str" cm="1">
        <f t="array" ref="G241">_xlfn.IFS(OR(G242="",G240=""),"",OR(G242=0,G240=0),"",G242&gt;G240,"T7-Error",G242=G240,"T7-Alert-",G242&lt;G240,"")</f>
        <v/>
      </c>
      <c r="H241" s="101"/>
      <c r="I241" s="102" t="str" cm="1">
        <f t="array" ref="I241">_xlfn.IFS(OR(I242="",I240=""),"",OR(I242=0,I240=0),"",I242&gt;I240,"T7-Error",I242=I240,"T7-Alert-",I242&lt;I240,"")</f>
        <v/>
      </c>
      <c r="J241" s="101"/>
      <c r="K241" s="102" t="str" cm="1">
        <f t="array" ref="K241">_xlfn.IFS(OR(K242="",K240=""),"",OR(K242=0,K240=0),"",K242&gt;K240,"T7-Error",K242=K240,"T7-Alert-",K242&lt;K240,"")</f>
        <v/>
      </c>
      <c r="L241" s="101"/>
      <c r="M241" s="102" t="str" cm="1">
        <f t="array" ref="M241">_xlfn.IFS(OR(M242="",M240=""),"",OR(M242=0,M240=0),"",M242&gt;M240,"T7-Error",M242=M240,"T7-Alert-",M242&lt;M240,"")</f>
        <v/>
      </c>
      <c r="N241" s="101"/>
      <c r="O241" s="102" t="str" cm="1">
        <f t="array" ref="O241">_xlfn.IFS(OR(O242="",O240=""),"",OR(O242=0,O240=0),"",O242&gt;O240,"T7-Error",O242=O240,"T7-Alert-",O242&lt;O240,"")</f>
        <v/>
      </c>
      <c r="P241" s="101"/>
      <c r="Q241" s="102" t="str" cm="1">
        <f t="array" ref="Q241">_xlfn.IFS(OR(Q242="",Q240=""),"",OR(Q242=0,Q240=0),"",Q242&gt;Q240,"T7-Error",Q242=Q240,"T7-Alert-",Q242&lt;Q240,"")</f>
        <v/>
      </c>
      <c r="R241" s="101"/>
      <c r="S241" s="102" t="str" cm="1">
        <f t="array" ref="S241">_xlfn.IFS(OR(S242="",S240=""),"",OR(S242=0,S240=0),"",S242&gt;S240,"T7-Error",S242=S240,"T7-Alert-",S242&lt;S240,"")</f>
        <v/>
      </c>
      <c r="T241" s="101"/>
      <c r="U241" s="102" t="str" cm="1">
        <f t="array" ref="U241">_xlfn.IFS(OR(U242="",U240=""),"",OR(U242=0,U240=0),"",U242&gt;U240,"T7-Error",U242=U240,"T7-Alert-",U242&lt;U240,"")</f>
        <v/>
      </c>
      <c r="V241" s="101"/>
      <c r="W241" s="102" t="str" cm="1">
        <f t="array" ref="W241">_xlfn.IFS(OR(W242="",W240=""),"",OR(W242=0,W240=0),"",W242&gt;W240,"T7-Error",W242=W240,"T7-Alert-",W242&lt;W240,"")</f>
        <v/>
      </c>
      <c r="X241" s="101"/>
      <c r="Y241" s="102" t="str" cm="1">
        <f t="array" ref="Y241">_xlfn.IFS(OR(Y242="",Y240=""),"",OR(Y242=0,Y240=0),"",Y242&gt;Y240,"T7-Error",Y242=Y240,"T7-Alert-",Y242&lt;Y240,"")</f>
        <v/>
      </c>
      <c r="Z241" s="101"/>
      <c r="AA241" s="201"/>
      <c r="AB241" s="202"/>
      <c r="AC241" s="202"/>
      <c r="AD241" s="201"/>
      <c r="AF241" s="192"/>
      <c r="AH241" s="192"/>
      <c r="AI241" s="236"/>
      <c r="AJ241" s="236"/>
      <c r="AK241" s="236"/>
      <c r="AL241" s="408"/>
      <c r="AM241" s="236"/>
      <c r="AN241" s="408"/>
    </row>
    <row r="242" spans="1:40" s="23" customFormat="1" ht="15" x14ac:dyDescent="0.2">
      <c r="A242" s="249"/>
      <c r="B242" s="269"/>
      <c r="C242" s="110" t="s">
        <v>244</v>
      </c>
      <c r="D242" s="24" t="s">
        <v>241</v>
      </c>
      <c r="E242" s="10">
        <v>79</v>
      </c>
      <c r="F242" s="13"/>
      <c r="G242" s="10">
        <v>76</v>
      </c>
      <c r="H242" s="13"/>
      <c r="I242" s="10">
        <v>73</v>
      </c>
      <c r="J242" s="13"/>
      <c r="K242" s="10">
        <v>74</v>
      </c>
      <c r="L242" s="13"/>
      <c r="M242" s="10">
        <v>71</v>
      </c>
      <c r="N242" s="13"/>
      <c r="O242" s="10">
        <v>73</v>
      </c>
      <c r="P242" s="13"/>
      <c r="Q242" s="10">
        <v>34</v>
      </c>
      <c r="R242" s="13"/>
      <c r="S242" s="10">
        <v>19</v>
      </c>
      <c r="T242" s="13"/>
      <c r="U242" s="10">
        <v>20</v>
      </c>
      <c r="V242" s="13"/>
      <c r="W242" s="10">
        <v>57</v>
      </c>
      <c r="X242" s="13"/>
      <c r="Y242" s="10"/>
      <c r="Z242" s="13"/>
      <c r="AA242" s="205"/>
      <c r="AB242" s="199"/>
      <c r="AC242" s="189"/>
      <c r="AD242" s="205"/>
      <c r="AF242" s="192"/>
      <c r="AH242" s="192"/>
      <c r="AI242" s="236"/>
      <c r="AJ242" s="236"/>
      <c r="AK242" s="236"/>
      <c r="AL242" s="408"/>
      <c r="AM242" s="236"/>
      <c r="AN242" s="408"/>
    </row>
    <row r="243" spans="1:40" s="23" customFormat="1" ht="15.75" x14ac:dyDescent="0.2">
      <c r="A243" s="255"/>
      <c r="B243" s="262"/>
      <c r="C243" s="105" t="s">
        <v>208</v>
      </c>
      <c r="D243" s="106"/>
      <c r="E243" s="136" t="str" cm="1">
        <f t="array" ref="E243">_xlfn.IFS(AND(E240="",E244="",E245=""),"",SUM(E244:E245)&lt;E240*AND(F244="",F245="",E244&lt;&gt;"",E245&lt;&gt;""),"T4-Error",SUM(E244:E245)&gt;E240,"T5-Error",AND(SUM(E244:E245)=E240,F240="",OR(E244="",E245="")),"T2-Error",OR(E244="",E245=""),"",SUM(E244:E245)&lt;E240*OR(F244="pa",F245="pa"),"",AND(SUM(E244:E245)=E240,F240="pa",F244&lt;&gt;"pa",F245&lt;&gt;"pa"),"T3-Error",AND(SUM(E244:E245)=E240,F240="")*OR(F244="pa",F245="pa"),"T1-Error",SUM(E244:E245)=E240,"")</f>
        <v/>
      </c>
      <c r="F243" s="101"/>
      <c r="G243" s="136" t="str" cm="1">
        <f t="array" ref="G243">_xlfn.IFS(AND(G240="",G244="",G245=""),"",SUM(G244:G245)&lt;G240*AND(H244="",H245="",G244&lt;&gt;"",G245&lt;&gt;""),"T4-Error",SUM(G244:G245)&gt;G240,"T5-Error",AND(SUM(G244:G245)=G240,H240="",OR(G244="",G245="")),"T2-Error",OR(G244="",G245=""),"",SUM(G244:G245)&lt;G240*OR(H244="pa",H245="pa"),"",AND(SUM(G244:G245)=G240,H240="pa",H244&lt;&gt;"pa",H245&lt;&gt;"pa"),"T3-Error",AND(SUM(G244:G245)=G240,H240="")*OR(H244="pa",H245="pa"),"T1-Error",SUM(G244:G245)=G240,"")</f>
        <v/>
      </c>
      <c r="H243" s="101"/>
      <c r="I243" s="136" t="str" cm="1">
        <f t="array" ref="I243">_xlfn.IFS(AND(I240="",I244="",I245=""),"",SUM(I244:I245)&lt;I240*AND(J244="",J245="",I244&lt;&gt;"",I245&lt;&gt;""),"T4-Error",SUM(I244:I245)&gt;I240,"T5-Error",AND(SUM(I244:I245)=I240,J240="",OR(I244="",I245="")),"T2-Error",OR(I244="",I245=""),"",SUM(I244:I245)&lt;I240*OR(J244="pa",J245="pa"),"",AND(SUM(I244:I245)=I240,J240="pa",J244&lt;&gt;"pa",J245&lt;&gt;"pa"),"T3-Error",AND(SUM(I244:I245)=I240,J240="")*OR(J244="pa",J245="pa"),"T1-Error",SUM(I244:I245)=I240,"")</f>
        <v/>
      </c>
      <c r="J243" s="101"/>
      <c r="K243" s="136" t="str" cm="1">
        <f t="array" ref="K243">_xlfn.IFS(AND(K240="",K244="",K245=""),"",SUM(K244:K245)&lt;K240*AND(L244="",L245="",K244&lt;&gt;"",K245&lt;&gt;""),"T4-Error",SUM(K244:K245)&gt;K240,"T5-Error",AND(SUM(K244:K245)=K240,L240="",OR(K244="",K245="")),"T2-Error",OR(K244="",K245=""),"",SUM(K244:K245)&lt;K240*OR(L244="pa",L245="pa"),"",AND(SUM(K244:K245)=K240,L240="pa",L244&lt;&gt;"pa",L245&lt;&gt;"pa"),"T3-Error",AND(SUM(K244:K245)=K240,L240="")*OR(L244="pa",L245="pa"),"T1-Error",SUM(K244:K245)=K240,"")</f>
        <v/>
      </c>
      <c r="L243" s="101"/>
      <c r="M243" s="136" t="str" cm="1">
        <f t="array" ref="M243">_xlfn.IFS(AND(M240="",M244="",M245=""),"",SUM(M244:M245)&lt;M240*AND(N244="",N245="",M244&lt;&gt;"",M245&lt;&gt;""),"T4-Error",SUM(M244:M245)&gt;M240,"T5-Error",AND(SUM(M244:M245)=M240,N240="",OR(M244="",M245="")),"T2-Error",OR(M244="",M245=""),"",SUM(M244:M245)&lt;M240*OR(N244="pa",N245="pa"),"",AND(SUM(M244:M245)=M240,N240="pa",N244&lt;&gt;"pa",N245&lt;&gt;"pa"),"T3-Error",AND(SUM(M244:M245)=M240,N240="")*OR(N244="pa",N245="pa"),"T1-Error",SUM(M244:M245)=M240,"")</f>
        <v/>
      </c>
      <c r="N243" s="101"/>
      <c r="O243" s="136" t="str" cm="1">
        <f t="array" ref="O243">_xlfn.IFS(AND(O240="",O244="",O245=""),"",SUM(O244:O245)&lt;O240*AND(P244="",P245="",O244&lt;&gt;"",O245&lt;&gt;""),"T4-Error",SUM(O244:O245)&gt;O240,"T5-Error",AND(SUM(O244:O245)=O240,P240="",OR(O244="",O245="")),"T2-Error",OR(O244="",O245=""),"",SUM(O244:O245)&lt;O240*OR(P244="pa",P245="pa"),"",AND(SUM(O244:O245)=O240,P240="pa",P244&lt;&gt;"pa",P245&lt;&gt;"pa"),"T3-Error",AND(SUM(O244:O245)=O240,P240="")*OR(P244="pa",P245="pa"),"T1-Error",SUM(O244:O245)=O240,"")</f>
        <v/>
      </c>
      <c r="P243" s="101"/>
      <c r="Q243" s="102" t="str" cm="1">
        <f t="array" ref="Q243">_xlfn.IFS(AND(Q240="",Q244="",Q245=""),"",SUM(Q244:Q245)&lt;Q240*AND(R244="",R245="",Q244&lt;&gt;"",Q245&lt;&gt;""),"T4-Error",SUM(Q244:Q245)&gt;Q240,"T5-Error",AND(SUM(Q244:Q245)=Q240,R240="",OR(Q244="",Q245="")),"T2-Error",OR(Q244="",Q245=""),"",SUM(Q244:Q245)&lt;Q240*OR(R244="pa",R245="pa"),"",AND(SUM(Q244:Q245)=Q240,R240="pa",R244&lt;&gt;"pa",R245&lt;&gt;"pa"),"T3-Error",AND(SUM(Q244:Q245)=Q240,R240="")*OR(R244="pa",R245="pa"),"T1-Error",SUM(Q244:Q245)=Q240,"")</f>
        <v/>
      </c>
      <c r="R243" s="101"/>
      <c r="S243" s="102" t="str" cm="1">
        <f t="array" ref="S243">_xlfn.IFS(AND(S240="",S244="",S245=""),"",SUM(S244:S245)&lt;S240*AND(T244="",T245="",S244&lt;&gt;"",S245&lt;&gt;""),"T4-Error",SUM(S244:S245)&gt;S240,"T5-Error",AND(SUM(S244:S245)=S240,T240="",OR(S244="",S245="")),"T2-Error",OR(S244="",S245=""),"",SUM(S244:S245)&lt;S240*OR(T244="pa",T245="pa"),"",AND(SUM(S244:S245)=S240,T240="pa",T244&lt;&gt;"pa",T245&lt;&gt;"pa"),"T3-Error",AND(SUM(S244:S245)=S240,T240="")*OR(T244="pa",T245="pa"),"T1-Error",SUM(S244:S245)=S240,"")</f>
        <v/>
      </c>
      <c r="T243" s="101"/>
      <c r="U243" s="102" t="str" cm="1">
        <f t="array" ref="U243">_xlfn.IFS(AND(U240="",U244="",U245=""),"",SUM(U244:U245)&lt;U240*AND(V244="",V245="",U244&lt;&gt;"",U245&lt;&gt;""),"T4-Error",SUM(U244:U245)&gt;U240,"T5-Error",AND(SUM(U244:U245)=U240,V240="",OR(U244="",U245="")),"T2-Error",OR(U244="",U245=""),"",SUM(U244:U245)&lt;U240*OR(V244="pa",V245="pa"),"",AND(SUM(U244:U245)=U240,V240="pa",V244&lt;&gt;"pa",V245&lt;&gt;"pa"),"T3-Error",AND(SUM(U244:U245)=U240,V240="")*OR(V244="pa",V245="pa"),"T1-Error",SUM(U244:U245)=U240,"")</f>
        <v/>
      </c>
      <c r="V243" s="101"/>
      <c r="W243" s="102" t="str" cm="1">
        <f t="array" ref="W243">_xlfn.IFS(AND(W240="",W244="",W245=""),"",SUM(W244:W245)&lt;W240*AND(X244="",X245="",W244&lt;&gt;"",W245&lt;&gt;""),"T4-Error",SUM(W244:W245)&gt;W240,"T5-Error",AND(SUM(W244:W245)=W240,X240="",OR(W244="",W245="")),"T2-Error",OR(W244="",W245=""),"",SUM(W244:W245)&lt;W240*OR(X244="pa",X245="pa"),"",AND(SUM(W244:W245)=W240,X240="pa",X244&lt;&gt;"pa",X245&lt;&gt;"pa"),"T3-Error",AND(SUM(W244:W245)=W240,X240="")*OR(X244="pa",X245="pa"),"T1-Error",SUM(W244:W245)=W240,"")</f>
        <v/>
      </c>
      <c r="X243" s="101"/>
      <c r="Y243" s="102" t="str" cm="1">
        <f t="array" ref="Y243">_xlfn.IFS(AND(Y240="",Y244="",Y245=""),"",SUM(Y244:Y245)&lt;Y240*AND(Z244="",Z245="",Y244&lt;&gt;"",Y245&lt;&gt;""),"T4-Error",SUM(Y244:Y245)&gt;Y240,"T5-Error",AND(SUM(Y244:Y245)=Y240,Z240="",OR(Y244="",Y245="")),"T2-Error",OR(Y244="",Y245=""),"",SUM(Y244:Y245)&lt;Y240*OR(Z244="pa",Z245="pa"),"",AND(SUM(Y244:Y245)=Y240,Z240="pa",Z244&lt;&gt;"pa",Z245&lt;&gt;"pa"),"T3-Error",AND(SUM(Y244:Y245)=Y240,Z240="")*OR(Z244="pa",Z245="pa"),"T1-Error",SUM(Y244:Y245)=Y240,"")</f>
        <v/>
      </c>
      <c r="Z243" s="101"/>
      <c r="AA243" s="206"/>
      <c r="AB243" s="189"/>
      <c r="AC243" s="189"/>
      <c r="AD243" s="206"/>
      <c r="AF243" s="192"/>
      <c r="AH243" s="192"/>
      <c r="AI243" s="236"/>
      <c r="AJ243" s="236"/>
      <c r="AK243" s="236"/>
      <c r="AL243" s="408"/>
      <c r="AM243" s="236"/>
      <c r="AN243" s="408"/>
    </row>
    <row r="244" spans="1:40" s="23" customFormat="1" ht="15" x14ac:dyDescent="0.2">
      <c r="A244" s="263" t="s">
        <v>209</v>
      </c>
      <c r="B244" s="264"/>
      <c r="C244" s="107" t="s">
        <v>251</v>
      </c>
      <c r="D244" s="24" t="s">
        <v>241</v>
      </c>
      <c r="E244" s="10">
        <v>43</v>
      </c>
      <c r="F244" s="13"/>
      <c r="G244" s="10">
        <v>39</v>
      </c>
      <c r="H244" s="13"/>
      <c r="I244" s="10">
        <v>43</v>
      </c>
      <c r="J244" s="13"/>
      <c r="K244" s="10">
        <v>36</v>
      </c>
      <c r="L244" s="13"/>
      <c r="M244" s="10">
        <v>35</v>
      </c>
      <c r="N244" s="13"/>
      <c r="O244" s="10">
        <v>46</v>
      </c>
      <c r="P244" s="13"/>
      <c r="Q244" s="10">
        <v>30</v>
      </c>
      <c r="R244" s="13"/>
      <c r="S244" s="10">
        <v>11</v>
      </c>
      <c r="T244" s="13"/>
      <c r="U244" s="10">
        <v>17</v>
      </c>
      <c r="V244" s="13"/>
      <c r="W244" s="10">
        <v>39</v>
      </c>
      <c r="X244" s="13"/>
      <c r="Y244" s="10"/>
      <c r="Z244" s="13"/>
      <c r="AA244" s="205"/>
      <c r="AB244" s="189"/>
      <c r="AC244" s="189"/>
      <c r="AD244" s="205"/>
      <c r="AF244" s="192"/>
      <c r="AH244" s="192"/>
      <c r="AI244" s="236"/>
      <c r="AJ244" s="236"/>
      <c r="AK244" s="236"/>
      <c r="AL244" s="408"/>
      <c r="AM244" s="236"/>
      <c r="AN244" s="408"/>
    </row>
    <row r="245" spans="1:40" s="23" customFormat="1" ht="15" x14ac:dyDescent="0.2">
      <c r="A245" s="265" t="s">
        <v>212</v>
      </c>
      <c r="B245" s="266"/>
      <c r="C245" s="108" t="s">
        <v>252</v>
      </c>
      <c r="D245" s="24" t="s">
        <v>241</v>
      </c>
      <c r="E245" s="10">
        <v>51</v>
      </c>
      <c r="F245" s="13"/>
      <c r="G245" s="10">
        <v>44</v>
      </c>
      <c r="H245" s="13"/>
      <c r="I245" s="10">
        <v>45</v>
      </c>
      <c r="J245" s="13"/>
      <c r="K245" s="10">
        <v>43</v>
      </c>
      <c r="L245" s="13"/>
      <c r="M245" s="10">
        <v>43</v>
      </c>
      <c r="N245" s="13"/>
      <c r="O245" s="10">
        <v>51</v>
      </c>
      <c r="P245" s="13"/>
      <c r="Q245" s="10">
        <v>33</v>
      </c>
      <c r="R245" s="13"/>
      <c r="S245" s="10">
        <v>13</v>
      </c>
      <c r="T245" s="13"/>
      <c r="U245" s="10">
        <v>15</v>
      </c>
      <c r="V245" s="13"/>
      <c r="W245" s="10">
        <v>29</v>
      </c>
      <c r="X245" s="13"/>
      <c r="Y245" s="10"/>
      <c r="Z245" s="13"/>
      <c r="AA245" s="205"/>
      <c r="AB245" s="189"/>
      <c r="AC245" s="189"/>
      <c r="AD245" s="205"/>
      <c r="AF245" s="192"/>
      <c r="AH245" s="192"/>
      <c r="AI245" s="236"/>
      <c r="AJ245" s="236"/>
      <c r="AK245" s="236"/>
      <c r="AL245" s="408"/>
      <c r="AM245" s="236"/>
      <c r="AN245" s="408"/>
    </row>
    <row r="246" spans="1:40" s="23" customFormat="1" ht="40.5" customHeight="1" x14ac:dyDescent="0.2">
      <c r="A246" s="249" t="s">
        <v>289</v>
      </c>
      <c r="B246" s="269"/>
      <c r="C246" s="104" t="s">
        <v>98</v>
      </c>
      <c r="D246" s="24" t="s">
        <v>51</v>
      </c>
      <c r="E246" s="178">
        <v>238</v>
      </c>
      <c r="F246" s="179"/>
      <c r="G246" s="178">
        <v>247</v>
      </c>
      <c r="H246" s="179"/>
      <c r="I246" s="178">
        <v>274</v>
      </c>
      <c r="J246" s="179"/>
      <c r="K246" s="178">
        <v>302</v>
      </c>
      <c r="L246" s="13"/>
      <c r="M246" s="10">
        <v>317</v>
      </c>
      <c r="N246" s="13"/>
      <c r="O246" s="10">
        <v>332</v>
      </c>
      <c r="P246" s="13"/>
      <c r="Q246" s="10">
        <v>346</v>
      </c>
      <c r="R246" s="13"/>
      <c r="S246" s="10">
        <v>256</v>
      </c>
      <c r="T246" s="13"/>
      <c r="U246" s="10">
        <v>389</v>
      </c>
      <c r="V246" s="13"/>
      <c r="W246" s="10">
        <v>457</v>
      </c>
      <c r="X246" s="13"/>
      <c r="Y246" s="10"/>
      <c r="Z246" s="13"/>
      <c r="AA246" s="205" t="s">
        <v>319</v>
      </c>
      <c r="AB246" s="199"/>
      <c r="AC246" s="189"/>
      <c r="AD246" s="205"/>
      <c r="AF246" s="219" t="s">
        <v>320</v>
      </c>
      <c r="AH246" s="219" t="s">
        <v>321</v>
      </c>
      <c r="AI246" s="236"/>
      <c r="AJ246" s="236"/>
      <c r="AK246" s="236"/>
      <c r="AL246" s="408"/>
      <c r="AM246" s="236"/>
      <c r="AN246" s="408"/>
    </row>
    <row r="247" spans="1:40" s="23" customFormat="1" ht="15.75" x14ac:dyDescent="0.2">
      <c r="A247" s="255"/>
      <c r="B247" s="262"/>
      <c r="C247" s="105"/>
      <c r="D247" s="106"/>
      <c r="E247" s="102" t="str" cm="1">
        <f t="array" ref="E247">_xlfn.IFS(OR(E248="",E246=""),"",OR(E248=0),"",E248&gt;E246,"T7-Error",E248=E246,"T7-Alert-",E248&lt;E246,"")</f>
        <v/>
      </c>
      <c r="F247" s="101"/>
      <c r="G247" s="102" t="str" cm="1">
        <f t="array" ref="G247">_xlfn.IFS(OR(G248="",G246=""),"",OR(G248=0),"",G248&gt;G246,"T7-Error",G248=G246,"T7-Alert-",G248&lt;G246,"")</f>
        <v/>
      </c>
      <c r="H247" s="101"/>
      <c r="I247" s="102" t="str" cm="1">
        <f t="array" ref="I247">_xlfn.IFS(OR(I248="",I246=""),"",OR(I248=0),"",I248&gt;I246,"T7-Error",I248=I246,"T7-Alert-",I248&lt;I246,"")</f>
        <v/>
      </c>
      <c r="J247" s="101"/>
      <c r="K247" s="102" t="str" cm="1">
        <f t="array" ref="K247">_xlfn.IFS(OR(K248="",K246=""),"",OR(K248=0),"",K248&gt;K246,"T7-Error",K248=K246,"T7-Alert-",K248&lt;K246,"")</f>
        <v/>
      </c>
      <c r="L247" s="101"/>
      <c r="M247" s="102" t="str" cm="1">
        <f t="array" ref="M247">_xlfn.IFS(OR(M248="",M246=""),"",OR(M248=0),"",M248&gt;M246,"T7-Error",M248=M246,"T7-Alert-",M248&lt;M246,"")</f>
        <v/>
      </c>
      <c r="N247" s="101"/>
      <c r="O247" s="102" t="str" cm="1">
        <f t="array" ref="O247">_xlfn.IFS(OR(O248="",O246=""),"",OR(O248=0),"",O248&gt;O246,"T7-Error",O248=O246,"T7-Alert-",O248&lt;O246,"")</f>
        <v/>
      </c>
      <c r="P247" s="101"/>
      <c r="Q247" s="102" t="str" cm="1">
        <f t="array" ref="Q247">_xlfn.IFS(OR(Q248="",Q246=""),"",OR(Q248=0),"",Q248&gt;Q246,"T7-Error",Q248=Q246,"T7-Alert-",Q248&lt;Q246,"")</f>
        <v/>
      </c>
      <c r="R247" s="101"/>
      <c r="S247" s="102" t="str" cm="1">
        <f t="array" ref="S247">_xlfn.IFS(OR(S248="",S246=""),"",OR(S248=0),"",S248&gt;S246,"T7-Error",S248=S246,"T7-Alert-",S248&lt;S246,"")</f>
        <v/>
      </c>
      <c r="T247" s="101"/>
      <c r="U247" s="102" t="str" cm="1">
        <f t="array" ref="U247">_xlfn.IFS(OR(U248="",U246=""),"",OR(U248=0),"",U248&gt;U246,"T7-Error",U248=U246,"T7-Alert-",U248&lt;U246,"")</f>
        <v/>
      </c>
      <c r="V247" s="101"/>
      <c r="W247" s="102" t="str" cm="1">
        <f t="array" ref="W247">_xlfn.IFS(OR(W248="",W246=""),"",OR(W248=0),"",W248&gt;W246,"T7-Error",W248=W246,"T7-Alert-",W248&lt;W246,"")</f>
        <v/>
      </c>
      <c r="X247" s="101"/>
      <c r="Y247" s="102" t="str" cm="1">
        <f t="array" ref="Y247">_xlfn.IFS(OR(Y248="",Y246=""),"",OR(Y248=0),"",Y248&gt;Y246,"T7-Error",Y248=Y246,"T7-Alert-",Y248&lt;Y246,"")</f>
        <v/>
      </c>
      <c r="Z247" s="101"/>
      <c r="AA247" s="201"/>
      <c r="AB247" s="202"/>
      <c r="AC247" s="202"/>
      <c r="AD247" s="201"/>
      <c r="AF247" s="192"/>
      <c r="AH247" s="192"/>
      <c r="AI247" s="236"/>
      <c r="AJ247" s="236"/>
      <c r="AK247" s="236"/>
      <c r="AL247" s="408"/>
      <c r="AM247" s="236"/>
      <c r="AN247" s="408"/>
    </row>
    <row r="248" spans="1:40" s="23" customFormat="1" ht="15" x14ac:dyDescent="0.2">
      <c r="A248" s="249"/>
      <c r="B248" s="269"/>
      <c r="C248" s="110" t="s">
        <v>322</v>
      </c>
      <c r="D248" s="24" t="s">
        <v>51</v>
      </c>
      <c r="E248" s="10">
        <v>34</v>
      </c>
      <c r="F248" s="13"/>
      <c r="G248" s="10">
        <v>35</v>
      </c>
      <c r="H248" s="13"/>
      <c r="I248" s="10">
        <v>39</v>
      </c>
      <c r="J248" s="13"/>
      <c r="K248" s="10">
        <v>38</v>
      </c>
      <c r="L248" s="13"/>
      <c r="M248" s="10">
        <v>39</v>
      </c>
      <c r="N248" s="13"/>
      <c r="O248" s="10">
        <v>41</v>
      </c>
      <c r="P248" s="13"/>
      <c r="Q248" s="10">
        <v>91</v>
      </c>
      <c r="R248" s="13"/>
      <c r="S248" s="10">
        <v>75</v>
      </c>
      <c r="T248" s="13"/>
      <c r="U248" s="10">
        <v>102</v>
      </c>
      <c r="V248" s="13"/>
      <c r="W248" s="10">
        <v>126</v>
      </c>
      <c r="X248" s="13"/>
      <c r="Y248" s="10"/>
      <c r="Z248" s="13"/>
      <c r="AA248" s="205"/>
      <c r="AB248" s="199"/>
      <c r="AC248" s="189"/>
      <c r="AD248" s="205"/>
      <c r="AF248" s="192"/>
      <c r="AH248" s="192"/>
      <c r="AI248" s="236"/>
      <c r="AJ248" s="236"/>
      <c r="AK248" s="236"/>
      <c r="AL248" s="408"/>
      <c r="AM248" s="236"/>
      <c r="AN248" s="408"/>
    </row>
    <row r="249" spans="1:40" ht="15.75" x14ac:dyDescent="0.25">
      <c r="A249" s="255"/>
      <c r="B249" s="262"/>
      <c r="C249" s="105" t="s">
        <v>208</v>
      </c>
      <c r="D249" s="33"/>
      <c r="E249" s="136" t="str" cm="1">
        <f t="array" ref="E249">_xlfn.IFS(AND(E246="",E250="",E251=""),"",SUM(E250:E251)&lt;E246*AND(F250="",F251="",E250&lt;&gt;"",E251&lt;&gt;""),"T4-Error",SUM(E250:E251)&gt;E246,"T5-Error",AND(SUM(E250:E251)=E246,F246="",OR(E250="",E251="")),"T2-Error",OR(E250="",E251=""),"",SUM(E250:E251)&lt;E246*OR(F250="pa",F251="pa"),"",AND(SUM(E250:E251)=E246,F246="pa",F250&lt;&gt;"pa",F251&lt;&gt;"pa"),"T3-Error",AND(SUM(E250:E251)=E246,F246="")*OR(F250="pa",F251="pa"),"T1-Error",SUM(E250:E251)=E246,"")</f>
        <v/>
      </c>
      <c r="F249" s="101"/>
      <c r="G249" s="136" t="str" cm="1">
        <f t="array" ref="G249">_xlfn.IFS(AND(G246="",G250="",G251=""),"",SUM(G250:G251)&lt;G246*AND(H250="",H251="",G250&lt;&gt;"",G251&lt;&gt;""),"T4-Error",SUM(G250:G251)&gt;G246,"T5-Error",AND(SUM(G250:G251)=G246,H246="",OR(G250="",G251="")),"T2-Error",OR(G250="",G251=""),"",SUM(G250:G251)&lt;G246*OR(H250="pa",H251="pa"),"",AND(SUM(G250:G251)=G246,H246="pa",H250&lt;&gt;"pa",H251&lt;&gt;"pa"),"T3-Error",AND(SUM(G250:G251)=G246,H246="")*OR(H250="pa",H251="pa"),"T1-Error",SUM(G250:G251)=G246,"")</f>
        <v/>
      </c>
      <c r="H249" s="101"/>
      <c r="I249" s="136" t="str" cm="1">
        <f t="array" ref="I249">_xlfn.IFS(AND(I246="",I250="",I251=""),"",SUM(I250:I251)&lt;I246*AND(J250="",J251="",I250&lt;&gt;"",I251&lt;&gt;""),"T4-Error",SUM(I250:I251)&gt;I246,"T5-Error",AND(SUM(I250:I251)=I246,J246="",OR(I250="",I251="")),"T2-Error",OR(I250="",I251=""),"",SUM(I250:I251)&lt;I246*OR(J250="pa",J251="pa"),"",AND(SUM(I250:I251)=I246,J246="pa",J250&lt;&gt;"pa",J251&lt;&gt;"pa"),"T3-Error",AND(SUM(I250:I251)=I246,J246="")*OR(J250="pa",J251="pa"),"T1-Error",SUM(I250:I251)=I246,"")</f>
        <v/>
      </c>
      <c r="J249" s="101"/>
      <c r="K249" s="136" t="str" cm="1">
        <f t="array" ref="K249">_xlfn.IFS(AND(K246="",K250="",K251=""),"",SUM(K250:K251)&lt;K246*AND(L250="",L251="",K250&lt;&gt;"",K251&lt;&gt;""),"T4-Error",SUM(K250:K251)&gt;K246,"T5-Error",AND(SUM(K250:K251)=K246,L246="",OR(K250="",K251="")),"T2-Error",OR(K250="",K251=""),"",SUM(K250:K251)&lt;K246*OR(L250="pa",L251="pa"),"",AND(SUM(K250:K251)=K246,L246="pa",L250&lt;&gt;"pa",L251&lt;&gt;"pa"),"T3-Error",AND(SUM(K250:K251)=K246,L246="")*OR(L250="pa",L251="pa"),"T1-Error",SUM(K250:K251)=K246,"")</f>
        <v/>
      </c>
      <c r="L249" s="101"/>
      <c r="M249" s="136" t="str" cm="1">
        <f t="array" ref="M249">_xlfn.IFS(AND(M246="",M250="",M251=""),"",SUM(M250:M251)&lt;M246*AND(N250="",N251="",M250&lt;&gt;"",M251&lt;&gt;""),"T4-Error",SUM(M250:M251)&gt;M246,"T5-Error",AND(SUM(M250:M251)=M246,N246="",OR(M250="",M251="")),"T2-Error",OR(M250="",M251=""),"",SUM(M250:M251)&lt;M246*OR(N250="pa",N251="pa"),"",AND(SUM(M250:M251)=M246,N246="pa",N250&lt;&gt;"pa",N251&lt;&gt;"pa"),"T3-Error",AND(SUM(M250:M251)=M246,N246="")*OR(N250="pa",N251="pa"),"T1-Error",SUM(M250:M251)=M246,"")</f>
        <v/>
      </c>
      <c r="N249" s="101"/>
      <c r="O249" s="136" t="str" cm="1">
        <f t="array" ref="O249">_xlfn.IFS(AND(O246="",O250="",O251=""),"",SUM(O250:O251)&lt;O246*AND(P250="",P251="",O250&lt;&gt;"",O251&lt;&gt;""),"T4-Error",SUM(O250:O251)&gt;O246,"T5-Error",AND(SUM(O250:O251)=O246,P246="",OR(O250="",O251="")),"T2-Error",OR(O250="",O251=""),"",SUM(O250:O251)&lt;O246*OR(P250="pa",P251="pa"),"",AND(SUM(O250:O251)=O246,P246="pa",P250&lt;&gt;"pa",P251&lt;&gt;"pa"),"T3-Error",AND(SUM(O250:O251)=O246,P246="")*OR(P250="pa",P251="pa"),"T1-Error",SUM(O250:O251)=O246,"")</f>
        <v/>
      </c>
      <c r="P249" s="101"/>
      <c r="Q249" s="102" t="str" cm="1">
        <f t="array" ref="Q249">_xlfn.IFS(AND(Q246="",Q250="",Q251=""),"",SUM(Q250:Q251)&lt;Q246*AND(R250="",R251="",Q250&lt;&gt;"",Q251&lt;&gt;""),"T4-Error",SUM(Q250:Q251)&gt;Q246,"T5-Error",AND(SUM(Q250:Q251)=Q246,R246="",OR(Q250="",Q251="")),"T2-Error",OR(Q250="",Q251=""),"",SUM(Q250:Q251)&lt;Q246*OR(R250="pa",R251="pa"),"",AND(SUM(Q250:Q251)=Q246,R246="pa",R250&lt;&gt;"pa",R251&lt;&gt;"pa"),"T3-Error",AND(SUM(Q250:Q251)=Q246,R246="")*OR(R250="pa",R251="pa"),"T1-Error",SUM(Q250:Q251)=Q246,"")</f>
        <v/>
      </c>
      <c r="R249" s="101"/>
      <c r="S249" s="102" t="str" cm="1">
        <f t="array" ref="S249">_xlfn.IFS(AND(S246="",S250="",S251=""),"",SUM(S250:S251)&lt;S246*AND(T250="",T251="",S250&lt;&gt;"",S251&lt;&gt;""),"T4-Error",SUM(S250:S251)&gt;S246,"T5-Error",AND(SUM(S250:S251)=S246,T246="",OR(S250="",S251="")),"T2-Error",OR(S250="",S251=""),"",SUM(S250:S251)&lt;S246*OR(T250="pa",T251="pa"),"",AND(SUM(S250:S251)=S246,T246="pa",T250&lt;&gt;"pa",T251&lt;&gt;"pa"),"T3-Error",AND(SUM(S250:S251)=S246,T246="")*OR(T250="pa",T251="pa"),"T1-Error",SUM(S250:S251)=S246,"")</f>
        <v/>
      </c>
      <c r="T249" s="101"/>
      <c r="U249" s="102" t="str" cm="1">
        <f t="array" ref="U249">_xlfn.IFS(AND(U246="",U250="",U251=""),"",SUM(U250:U251)&lt;U246*AND(V250="",V251="",U250&lt;&gt;"",U251&lt;&gt;""),"T4-Error",SUM(U250:U251)&gt;U246,"T5-Error",AND(SUM(U250:U251)=U246,V246="",OR(U250="",U251="")),"T2-Error",OR(U250="",U251=""),"",SUM(U250:U251)&lt;U246*OR(V250="pa",V251="pa"),"",AND(SUM(U250:U251)=U246,V246="pa",V250&lt;&gt;"pa",V251&lt;&gt;"pa"),"T3-Error",AND(SUM(U250:U251)=U246,V246="")*OR(V250="pa",V251="pa"),"T1-Error",SUM(U250:U251)=U246,"")</f>
        <v/>
      </c>
      <c r="V249" s="101"/>
      <c r="W249" s="102" t="str" cm="1">
        <f t="array" ref="W249">_xlfn.IFS(AND(W246="",W250="",W251=""),"",SUM(W250:W251)&lt;W246*AND(X250="",X251="",W250&lt;&gt;"",W251&lt;&gt;""),"T4-Error",SUM(W250:W251)&gt;W246,"T5-Error",AND(SUM(W250:W251)=W246,X246="",OR(W250="",W251="")),"T2-Error",OR(W250="",W251=""),"",SUM(W250:W251)&lt;W246*OR(X250="pa",X251="pa"),"",AND(SUM(W250:W251)=W246,X246="pa",X250&lt;&gt;"pa",X251&lt;&gt;"pa"),"T3-Error",AND(SUM(W250:W251)=W246,X246="")*OR(X250="pa",X251="pa"),"T1-Error",SUM(W250:W251)=W246,"")</f>
        <v/>
      </c>
      <c r="X249" s="101"/>
      <c r="Y249" s="102" t="str" cm="1">
        <f t="array" ref="Y249">_xlfn.IFS(AND(Y246="",Y250="",Y251=""),"",SUM(Y250:Y251)&lt;Y246*AND(Z250="",Z251="",Y250&lt;&gt;"",Y251&lt;&gt;""),"T4-Error",SUM(Y250:Y251)&gt;Y246,"T5-Error",AND(SUM(Y250:Y251)=Y246,Z246="",OR(Y250="",Y251="")),"T2-Error",OR(Y250="",Y251=""),"",SUM(Y250:Y251)&lt;Y246*OR(Z250="pa",Z251="pa"),"",AND(SUM(Y250:Y251)=Y246,Z246="pa",Z250&lt;&gt;"pa",Z251&lt;&gt;"pa"),"T3-Error",AND(SUM(Y250:Y251)=Y246,Z246="")*OR(Z250="pa",Z251="pa"),"T1-Error",SUM(Y250:Y251)=Y246,"")</f>
        <v/>
      </c>
      <c r="Z249" s="101"/>
      <c r="AA249" s="206"/>
      <c r="AB249" s="189"/>
      <c r="AC249" s="196"/>
      <c r="AD249" s="206"/>
      <c r="AF249" s="193"/>
      <c r="AH249" s="193"/>
      <c r="AI249" s="237"/>
      <c r="AJ249" s="237"/>
      <c r="AK249" s="237"/>
      <c r="AL249" s="409"/>
      <c r="AM249" s="237"/>
      <c r="AN249" s="409"/>
    </row>
    <row r="250" spans="1:40" ht="15" x14ac:dyDescent="0.2">
      <c r="A250" s="282" t="s">
        <v>290</v>
      </c>
      <c r="B250" s="264"/>
      <c r="C250" s="110" t="s">
        <v>210</v>
      </c>
      <c r="D250" s="24" t="s">
        <v>51</v>
      </c>
      <c r="E250" s="10">
        <v>108</v>
      </c>
      <c r="F250" s="13"/>
      <c r="G250" s="10">
        <v>121</v>
      </c>
      <c r="H250" s="13"/>
      <c r="I250" s="10">
        <v>139</v>
      </c>
      <c r="J250" s="13"/>
      <c r="K250" s="10">
        <v>156</v>
      </c>
      <c r="L250" s="13"/>
      <c r="M250" s="10">
        <v>174</v>
      </c>
      <c r="N250" s="13"/>
      <c r="O250" s="10">
        <v>173</v>
      </c>
      <c r="P250" s="13"/>
      <c r="Q250" s="10">
        <v>166</v>
      </c>
      <c r="R250" s="13"/>
      <c r="S250" s="10">
        <v>129</v>
      </c>
      <c r="T250" s="13"/>
      <c r="U250" s="10">
        <v>192</v>
      </c>
      <c r="V250" s="13"/>
      <c r="W250" s="10">
        <v>237</v>
      </c>
      <c r="X250" s="13"/>
      <c r="Y250" s="10"/>
      <c r="Z250" s="13"/>
      <c r="AA250" s="205"/>
      <c r="AB250" s="196"/>
      <c r="AC250" s="196"/>
      <c r="AD250" s="205"/>
      <c r="AF250" s="193"/>
      <c r="AH250" s="193"/>
      <c r="AI250" s="237"/>
      <c r="AJ250" s="237"/>
      <c r="AK250" s="237"/>
      <c r="AL250" s="409"/>
      <c r="AM250" s="237"/>
      <c r="AN250" s="409"/>
    </row>
    <row r="251" spans="1:40" ht="15" x14ac:dyDescent="0.2">
      <c r="A251" s="283" t="s">
        <v>291</v>
      </c>
      <c r="B251" s="266"/>
      <c r="C251" s="110" t="s">
        <v>292</v>
      </c>
      <c r="D251" s="24" t="s">
        <v>51</v>
      </c>
      <c r="E251" s="10">
        <v>130</v>
      </c>
      <c r="F251" s="13"/>
      <c r="G251" s="10">
        <v>126</v>
      </c>
      <c r="H251" s="13"/>
      <c r="I251" s="10">
        <v>135</v>
      </c>
      <c r="J251" s="13"/>
      <c r="K251" s="10">
        <v>146</v>
      </c>
      <c r="L251" s="13"/>
      <c r="M251" s="10">
        <v>143</v>
      </c>
      <c r="N251" s="13"/>
      <c r="O251" s="10">
        <v>159</v>
      </c>
      <c r="P251" s="13"/>
      <c r="Q251" s="10">
        <v>180</v>
      </c>
      <c r="R251" s="13"/>
      <c r="S251" s="10">
        <v>127</v>
      </c>
      <c r="T251" s="13"/>
      <c r="U251" s="10">
        <v>197</v>
      </c>
      <c r="V251" s="13"/>
      <c r="W251" s="10">
        <v>220</v>
      </c>
      <c r="X251" s="13"/>
      <c r="Y251" s="10"/>
      <c r="Z251" s="13"/>
      <c r="AA251" s="205"/>
      <c r="AB251" s="196"/>
      <c r="AC251" s="196"/>
      <c r="AD251" s="205"/>
      <c r="AF251" s="193"/>
      <c r="AH251" s="193"/>
      <c r="AI251" s="237"/>
      <c r="AJ251" s="237"/>
      <c r="AK251" s="237"/>
      <c r="AL251" s="409"/>
      <c r="AM251" s="237"/>
      <c r="AN251" s="409"/>
    </row>
    <row r="252" spans="1:40" ht="15.75" x14ac:dyDescent="0.25">
      <c r="A252" s="267"/>
      <c r="B252" s="268"/>
      <c r="C252" s="105" t="s">
        <v>52</v>
      </c>
      <c r="D252" s="33"/>
      <c r="E252" s="136" t="str" cm="1">
        <f t="array" ref="E252">_xlfn.IFS(AND(E246="",E253="",E254="",E255="",E256="",E257="",E258="",E259="",E260="",E261="",E262="",E263="",E264="",E265="",E266="",E267="",E268="",E269="",E270=""),"",SUM(E253:E270)&lt;E246*AND(F253="",F254="",F255="",F256="",F257="",F258="",F259="",F260="",F261="",F262="",F263="",F264="",F265="",F266="",F267="",F268="",F269="",F270="",E253&lt;&gt;"",E254&lt;&gt;"",E255&lt;&gt;"",E256&lt;&gt;"",E257&lt;&gt;"",E258&lt;&gt;"",E259&lt;&gt;"",E260&lt;&gt;"",E261&lt;&gt;"",E262&lt;&gt;"",E263&lt;&gt;"",E264&lt;&gt;"",E265&lt;&gt;"",E266&lt;&gt;"",E267&lt;&gt;"",E268&lt;&gt;"",E269&lt;&gt;"",E270&lt;&gt;""),"T4-Error",SUM(E253:E270)&gt;E246,"T5-Error",AND(SUM(E253:E270)=E246,F246="",OR(E253="",E254="",E255="",E256="",E257="",E258="",E259="",E260="",E261="",E262="",E263="",E264="",E265="",E266="",E267="",E268="",E269="",E270="")),"T2-Error",OR(E253="",E254="",E255="",E256="",E257="",E258="",E259="",E260="",E261="",E262="",E263="",E264="",E265="",E266="",E267="",E268="",E269="",E270=""),"",SUM(E253:E270)&lt;E246*OR(F253="pa",F254="pa",F255="pa",F256="pa",F257="pa",F258="pa",F259="pa",F260="pa",F261="pa",F262="pa",F263="pa",F264="pa",F265="pa",F266="pa",F267="pa",F268="pa",F269="pa",F270="pa"),"",AND(SUM(E253:E270)=E246,F246="pa",F253&lt;&gt;"pa",F254&lt;&gt;"pa",F255&lt;&gt;"pa",F256&lt;&gt;"pa",F257&lt;&gt;"pa",F258&lt;&gt;"pa",F259&lt;&gt;"pa",F260&lt;&gt;"pa",F261&lt;&gt;"pa",F262&lt;&gt;"pa",F263&lt;&gt;"pa",F264&lt;&gt;"pa",F265&lt;&gt;"pa",F266&lt;&gt;"pa",F267&lt;&gt;"pa",F268&lt;&gt;"pa",F269&lt;&gt;"pa",F270&lt;&gt;"pa"),"T3-Error",AND(SUM(E253:E270)=E246,F246="")*OR(F253="pa",F254="pa",F255="pa",F256="pa",F257="pa",F258="pa",F259="pa",F260="pa",F261="pa",F262="pa",F263="pa",F264="pa",F265="pa",F266="pa",F267="pa",F268="pa",F269="pa",F270="pa"),"T1-Error",SUM(E253:E270)=E246,"")</f>
        <v>T2-Error</v>
      </c>
      <c r="F252" s="101"/>
      <c r="G252" s="136" t="str" cm="1">
        <f t="array" ref="G252">_xlfn.IFS(AND(G246="",G253="",G254="",G255="",G256="",G257="",G258="",G259="",G260="",G261="",G262="",G263="",G264="",G265="",G266="",G267="",G268="",G269="",G270=""),"",SUM(G253:G270)&lt;G246*AND(H253="",H254="",H255="",H256="",H257="",H258="",H259="",H260="",H261="",H262="",H263="",H264="",H265="",H266="",H267="",H268="",H269="",H270="",G253&lt;&gt;"",G254&lt;&gt;"",G255&lt;&gt;"",G256&lt;&gt;"",G257&lt;&gt;"",G258&lt;&gt;"",G259&lt;&gt;"",G260&lt;&gt;"",G261&lt;&gt;"",G262&lt;&gt;"",G263&lt;&gt;"",G264&lt;&gt;"",G265&lt;&gt;"",G266&lt;&gt;"",G267&lt;&gt;"",G268&lt;&gt;"",G269&lt;&gt;"",G270&lt;&gt;""),"T4-Error",SUM(G253:G270)&gt;G246,"T5-Error",AND(SUM(G253:G270)=G246,H246="",OR(G253="",G254="",G255="",G256="",G257="",G258="",G259="",G260="",G261="",G262="",G263="",G264="",G265="",G266="",G267="",G268="",G269="",G270="")),"T2-Error",OR(G253="",G254="",G255="",G256="",G257="",G258="",G259="",G260="",G261="",G262="",G263="",G264="",G265="",G266="",G267="",G268="",G269="",G270=""),"",SUM(G253:G270)&lt;G246*OR(H253="pa",H254="pa",H255="pa",H256="pa",H257="pa",H258="pa",H259="pa",H260="pa",H261="pa",H262="pa",H263="pa",H264="pa",H265="pa",H266="pa",H267="pa",H268="pa",H269="pa",H270="pa"),"",AND(SUM(G253:G270)=G246,H246="pa",H253&lt;&gt;"pa",H254&lt;&gt;"pa",H255&lt;&gt;"pa",H256&lt;&gt;"pa",H257&lt;&gt;"pa",H258&lt;&gt;"pa",H259&lt;&gt;"pa",H260&lt;&gt;"pa",H261&lt;&gt;"pa",H262&lt;&gt;"pa",H263&lt;&gt;"pa",H264&lt;&gt;"pa",H265&lt;&gt;"pa",H266&lt;&gt;"pa",H267&lt;&gt;"pa",H268&lt;&gt;"pa",H269&lt;&gt;"pa",H270&lt;&gt;"pa"),"T3-Error",AND(SUM(G253:G270)=G246,H246="")*OR(H253="pa",H254="pa",H255="pa",H256="pa",H257="pa",H258="pa",H259="pa",H260="pa",H261="pa",H262="pa",H263="pa",H264="pa",H265="pa",H266="pa",H267="pa",H268="pa",H269="pa",H270="pa"),"T1-Error",SUM(G253:G270)=G246,"")</f>
        <v>T2-Error</v>
      </c>
      <c r="H252" s="101"/>
      <c r="I252" s="136" t="str" cm="1">
        <f t="array" ref="I252">_xlfn.IFS(AND(I246="",I253="",I254="",I255="",I256="",I257="",I258="",I259="",I260="",I261="",I262="",I263="",I264="",I265="",I266="",I267="",I268="",I269="",I270=""),"",SUM(I253:I270)&lt;I246*AND(J253="",J254="",J255="",J256="",J257="",J258="",J259="",J260="",J261="",J262="",J263="",J264="",J265="",J266="",J267="",J268="",J269="",J270="",I253&lt;&gt;"",I254&lt;&gt;"",I255&lt;&gt;"",I256&lt;&gt;"",I257&lt;&gt;"",I258&lt;&gt;"",I259&lt;&gt;"",I260&lt;&gt;"",I261&lt;&gt;"",I262&lt;&gt;"",I263&lt;&gt;"",I264&lt;&gt;"",I265&lt;&gt;"",I266&lt;&gt;"",I267&lt;&gt;"",I268&lt;&gt;"",I269&lt;&gt;"",I270&lt;&gt;""),"T4-Error",SUM(I253:I270)&gt;I246,"T5-Error",AND(SUM(I253:I270)=I246,J246="",OR(I253="",I254="",I255="",I256="",I257="",I258="",I259="",I260="",I261="",I262="",I263="",I264="",I265="",I266="",I267="",I268="",I269="",I270="")),"T2-Error",OR(I253="",I254="",I255="",I256="",I257="",I258="",I259="",I260="",I261="",I262="",I263="",I264="",I265="",I266="",I267="",I268="",I269="",I270=""),"",SUM(I253:I270)&lt;I246*OR(J253="pa",J254="pa",J255="pa",J256="pa",J257="pa",J258="pa",J259="pa",J260="pa",J261="pa",J262="pa",J263="pa",J264="pa",J265="pa",J266="pa",J267="pa",J268="pa",J269="pa",J270="pa"),"",AND(SUM(I253:I270)=I246,J246="pa",J253&lt;&gt;"pa",J254&lt;&gt;"pa",J255&lt;&gt;"pa",J256&lt;&gt;"pa",J257&lt;&gt;"pa",J258&lt;&gt;"pa",J259&lt;&gt;"pa",J260&lt;&gt;"pa",J261&lt;&gt;"pa",J262&lt;&gt;"pa",J263&lt;&gt;"pa",J264&lt;&gt;"pa",J265&lt;&gt;"pa",J266&lt;&gt;"pa",J267&lt;&gt;"pa",J268&lt;&gt;"pa",J269&lt;&gt;"pa",J270&lt;&gt;"pa"),"T3-Error",AND(SUM(I253:I270)=I246,J246="")*OR(J253="pa",J254="pa",J255="pa",J256="pa",J257="pa",J258="pa",J259="pa",J260="pa",J261="pa",J262="pa",J263="pa",J264="pa",J265="pa",J266="pa",J267="pa",J268="pa",J269="pa",J270="pa"),"T1-Error",SUM(I253:I270)=I246,"")</f>
        <v>T2-Error</v>
      </c>
      <c r="J252" s="101"/>
      <c r="K252" s="136" t="str" cm="1">
        <f t="array" ref="K252">_xlfn.IFS(AND(K246="",K253="",K254="",K255="",K256="",K257="",K258="",K259="",K260="",K261="",K262="",K263="",K264="",K265="",K266="",K267="",K268="",K269="",K270=""),"",SUM(K253:K270)&lt;K246*AND(L253="",L254="",L255="",L256="",L257="",L258="",L259="",L260="",L261="",L262="",L263="",L264="",L265="",L266="",L267="",L268="",L269="",L270="",K253&lt;&gt;"",K254&lt;&gt;"",K255&lt;&gt;"",K256&lt;&gt;"",K257&lt;&gt;"",K258&lt;&gt;"",K259&lt;&gt;"",K260&lt;&gt;"",K261&lt;&gt;"",K262&lt;&gt;"",K263&lt;&gt;"",K264&lt;&gt;"",K265&lt;&gt;"",K266&lt;&gt;"",K267&lt;&gt;"",K268&lt;&gt;"",K269&lt;&gt;"",K270&lt;&gt;""),"T4-Error",SUM(K253:K270)&gt;K246,"T5-Error",AND(SUM(K253:K270)=K246,L246="",OR(K253="",K254="",K255="",K256="",K257="",K258="",K259="",K260="",K261="",K262="",K263="",K264="",K265="",K266="",K267="",K268="",K269="",K270="")),"T2-Error",OR(K253="",K254="",K255="",K256="",K257="",K258="",K259="",K260="",K261="",K262="",K263="",K264="",K265="",K266="",K267="",K268="",K269="",K270=""),"",SUM(K253:K270)&lt;K246*OR(L253="pa",L254="pa",L255="pa",L256="pa",L257="pa",L258="pa",L259="pa",L260="pa",L261="pa",L262="pa",L263="pa",L264="pa",L265="pa",L266="pa",L267="pa",L268="pa",L269="pa",L270="pa"),"",AND(SUM(K253:K270)=K246,L246="pa",L253&lt;&gt;"pa",L254&lt;&gt;"pa",L255&lt;&gt;"pa",L256&lt;&gt;"pa",L257&lt;&gt;"pa",L258&lt;&gt;"pa",L259&lt;&gt;"pa",L260&lt;&gt;"pa",L261&lt;&gt;"pa",L262&lt;&gt;"pa",L263&lt;&gt;"pa",L264&lt;&gt;"pa",L265&lt;&gt;"pa",L266&lt;&gt;"pa",L267&lt;&gt;"pa",L268&lt;&gt;"pa",L269&lt;&gt;"pa",L270&lt;&gt;"pa"),"T3-Error",AND(SUM(K253:K270)=K246,L246="")*OR(L253="pa",L254="pa",L255="pa",L256="pa",L257="pa",L258="pa",L259="pa",L260="pa",L261="pa",L262="pa",L263="pa",L264="pa",L265="pa",L266="pa",L267="pa",L268="pa",L269="pa",L270="pa"),"T1-Error",SUM(K253:K270)=K246,"")</f>
        <v>T2-Error</v>
      </c>
      <c r="L252" s="101"/>
      <c r="M252" s="136" t="str" cm="1">
        <f t="array" ref="M252">_xlfn.IFS(AND(M246="",M253="",M254="",M255="",M256="",M257="",M258="",M259="",M260="",M261="",M262="",M263="",M264="",M265="",M266="",M267="",M268="",M269="",M270=""),"",SUM(M253:M270)&lt;M246*AND(N253="",N254="",N255="",N256="",N257="",N258="",N259="",N260="",N261="",N262="",N263="",N264="",N265="",N266="",N267="",N268="",N269="",N270="",M253&lt;&gt;"",M254&lt;&gt;"",M255&lt;&gt;"",M256&lt;&gt;"",M257&lt;&gt;"",M258&lt;&gt;"",M259&lt;&gt;"",M260&lt;&gt;"",M261&lt;&gt;"",M262&lt;&gt;"",M263&lt;&gt;"",M264&lt;&gt;"",M265&lt;&gt;"",M266&lt;&gt;"",M267&lt;&gt;"",M268&lt;&gt;"",M269&lt;&gt;"",M270&lt;&gt;""),"T4-Error",SUM(M253:M270)&gt;M246,"T5-Error",AND(SUM(M253:M270)=M246,N246="",OR(M253="",M254="",M255="",M256="",M257="",M258="",M259="",M260="",M261="",M262="",M263="",M264="",M265="",M266="",M267="",M268="",M269="",M270="")),"T2-Error",OR(M253="",M254="",M255="",M256="",M257="",M258="",M259="",M260="",M261="",M262="",M263="",M264="",M265="",M266="",M267="",M268="",M269="",M270=""),"",SUM(M253:M270)&lt;M246*OR(N253="pa",N254="pa",N255="pa",N256="pa",N257="pa",N258="pa",N259="pa",N260="pa",N261="pa",N262="pa",N263="pa",N264="pa",N265="pa",N266="pa",N267="pa",N268="pa",N269="pa",N270="pa"),"",AND(SUM(M253:M270)=M246,N246="pa",N253&lt;&gt;"pa",N254&lt;&gt;"pa",N255&lt;&gt;"pa",N256&lt;&gt;"pa",N257&lt;&gt;"pa",N258&lt;&gt;"pa",N259&lt;&gt;"pa",N260&lt;&gt;"pa",N261&lt;&gt;"pa",N262&lt;&gt;"pa",N263&lt;&gt;"pa",N264&lt;&gt;"pa",N265&lt;&gt;"pa",N266&lt;&gt;"pa",N267&lt;&gt;"pa",N268&lt;&gt;"pa",N269&lt;&gt;"pa",N270&lt;&gt;"pa"),"T3-Error",AND(SUM(M253:M270)=M246,N246="")*OR(N253="pa",N254="pa",N255="pa",N256="pa",N257="pa",N258="pa",N259="pa",N260="pa",N261="pa",N262="pa",N263="pa",N264="pa",N265="pa",N266="pa",N267="pa",N268="pa",N269="pa",N270="pa"),"T1-Error",SUM(M253:M270)=M246,"")</f>
        <v>T2-Error</v>
      </c>
      <c r="N252" s="101"/>
      <c r="O252" s="136" t="str" cm="1">
        <f t="array" ref="O252">_xlfn.IFS(AND(O246="",O253="",O254="",O255="",O256="",O257="",O258="",O259="",O260="",O261="",O262="",O263="",O264="",O265="",O266="",O267="",O268="",O269="",O270=""),"",SUM(O253:O270)&lt;O246*AND(P253="",P254="",P255="",P256="",P257="",P258="",P259="",P260="",P261="",P262="",P263="",P264="",P265="",P266="",P267="",P268="",P269="",P270="",O253&lt;&gt;"",O254&lt;&gt;"",O255&lt;&gt;"",O256&lt;&gt;"",O257&lt;&gt;"",O258&lt;&gt;"",O259&lt;&gt;"",O260&lt;&gt;"",O261&lt;&gt;"",O262&lt;&gt;"",O263&lt;&gt;"",O264&lt;&gt;"",O265&lt;&gt;"",O266&lt;&gt;"",O267&lt;&gt;"",O268&lt;&gt;"",O269&lt;&gt;"",O270&lt;&gt;""),"T4-Error",SUM(O253:O270)&gt;O246,"T5-Error",AND(SUM(O253:O270)=O246,P246="",OR(O253="",O254="",O255="",O256="",O257="",O258="",O259="",O260="",O261="",O262="",O263="",O264="",O265="",O266="",O267="",O268="",O269="",O270="")),"T2-Error",OR(O253="",O254="",O255="",O256="",O257="",O258="",O259="",O260="",O261="",O262="",O263="",O264="",O265="",O266="",O267="",O268="",O269="",O270=""),"",SUM(O253:O270)&lt;O246*OR(P253="pa",P254="pa",P255="pa",P256="pa",P257="pa",P258="pa",P259="pa",P260="pa",P261="pa",P262="pa",P263="pa",P264="pa",P265="pa",P266="pa",P267="pa",P268="pa",P269="pa",P270="pa"),"",AND(SUM(O253:O270)=O246,P246="pa",P253&lt;&gt;"pa",P254&lt;&gt;"pa",P255&lt;&gt;"pa",P256&lt;&gt;"pa",P257&lt;&gt;"pa",P258&lt;&gt;"pa",P259&lt;&gt;"pa",P260&lt;&gt;"pa",P261&lt;&gt;"pa",P262&lt;&gt;"pa",P263&lt;&gt;"pa",P264&lt;&gt;"pa",P265&lt;&gt;"pa",P266&lt;&gt;"pa",P267&lt;&gt;"pa",P268&lt;&gt;"pa",P269&lt;&gt;"pa",P270&lt;&gt;"pa"),"T3-Error",AND(SUM(O253:O270)=O246,P246="")*OR(P253="pa",P254="pa",P255="pa",P256="pa",P257="pa",P258="pa",P259="pa",P260="pa",P261="pa",P262="pa",P263="pa",P264="pa",P265="pa",P266="pa",P267="pa",P268="pa",P269="pa",P270="pa"),"T1-Error",SUM(O253:O270)=O246,"")</f>
        <v>T2-Error</v>
      </c>
      <c r="P252" s="101"/>
      <c r="Q252" s="102" t="str" cm="1">
        <f t="array" ref="Q252">_xlfn.IFS(AND(Q246="",Q253="",Q254="",Q255="",Q256="",Q257="",Q258="",Q259="",Q260="",Q261="",Q262="",Q263="",Q264="",Q265="",Q266="",Q267="",Q268="",Q269="",Q270=""),"",SUM(Q253:Q270)&lt;Q246*AND(R253="",R254="",R255="",R256="",R257="",R258="",R259="",R260="",R261="",R262="",R263="",R264="",R265="",R266="",R267="",R268="",R269="",R270="",Q253&lt;&gt;"",Q254&lt;&gt;"",Q255&lt;&gt;"",Q256&lt;&gt;"",Q257&lt;&gt;"",Q258&lt;&gt;"",Q259&lt;&gt;"",Q260&lt;&gt;"",Q261&lt;&gt;"",Q262&lt;&gt;"",Q263&lt;&gt;"",Q264&lt;&gt;"",Q265&lt;&gt;"",Q266&lt;&gt;"",Q267&lt;&gt;"",Q268&lt;&gt;"",Q269&lt;&gt;"",Q270&lt;&gt;""),"T4-Error",SUM(Q253:Q270)&gt;Q246,"T5-Error",AND(SUM(Q253:Q270)=Q246,R246="",OR(Q253="",Q254="",Q255="",Q256="",Q257="",Q258="",Q259="",Q260="",Q261="",Q262="",Q263="",Q264="",Q265="",Q266="",Q267="",Q268="",Q269="",Q270="")),"T2-Error",OR(Q253="",Q254="",Q255="",Q256="",Q257="",Q258="",Q259="",Q260="",Q261="",Q262="",Q263="",Q264="",Q265="",Q266="",Q267="",Q268="",Q269="",Q270=""),"",SUM(Q253:Q270)&lt;Q246*OR(R253="pa",R254="pa",R255="pa",R256="pa",R257="pa",R258="pa",R259="pa",R260="pa",R261="pa",R262="pa",R263="pa",R264="pa",R265="pa",R266="pa",R267="pa",R268="pa",R269="pa",R270="pa"),"",AND(SUM(Q253:Q270)=Q246,R246="pa",R253&lt;&gt;"pa",R254&lt;&gt;"pa",R255&lt;&gt;"pa",R256&lt;&gt;"pa",R257&lt;&gt;"pa",R258&lt;&gt;"pa",R259&lt;&gt;"pa",R260&lt;&gt;"pa",R261&lt;&gt;"pa",R262&lt;&gt;"pa",R263&lt;&gt;"pa",R264&lt;&gt;"pa",R265&lt;&gt;"pa",R266&lt;&gt;"pa",R267&lt;&gt;"pa",R268&lt;&gt;"pa",R269&lt;&gt;"pa",R270&lt;&gt;"pa"),"T3-Error",AND(SUM(Q253:Q270)=Q246,R246="")*OR(R253="pa",R254="pa",R255="pa",R256="pa",R257="pa",R258="pa",R259="pa",R260="pa",R261="pa",R262="pa",R263="pa",R264="pa",R265="pa",R266="pa",R267="pa",R268="pa",R269="pa",R270="pa"),"T1-Error",SUM(Q253:Q270)=Q246,"")</f>
        <v>T2-Error</v>
      </c>
      <c r="R252" s="101"/>
      <c r="S252" s="102" t="str" cm="1">
        <f t="array" ref="S252">_xlfn.IFS(AND(S246="",S253="",S254="",S255="",S256="",S257="",S258="",S259="",S260="",S261="",S262="",S263="",S264="",S265="",S266="",S267="",S268="",S269="",S270=""),"",SUM(S253:S270)&lt;S246*AND(T253="",T254="",T255="",T256="",T257="",T258="",T259="",T260="",T261="",T262="",T263="",T264="",T265="",T266="",T267="",T268="",T269="",T270="",S253&lt;&gt;"",S254&lt;&gt;"",S255&lt;&gt;"",S256&lt;&gt;"",S257&lt;&gt;"",S258&lt;&gt;"",S259&lt;&gt;"",S260&lt;&gt;"",S261&lt;&gt;"",S262&lt;&gt;"",S263&lt;&gt;"",S264&lt;&gt;"",S265&lt;&gt;"",S266&lt;&gt;"",S267&lt;&gt;"",S268&lt;&gt;"",S269&lt;&gt;"",S270&lt;&gt;""),"T4-Error",SUM(S253:S270)&gt;S246,"T5-Error",AND(SUM(S253:S270)=S246,T246="",OR(S253="",S254="",S255="",S256="",S257="",S258="",S259="",S260="",S261="",S262="",S263="",S264="",S265="",S266="",S267="",S268="",S269="",S270="")),"T2-Error",OR(S253="",S254="",S255="",S256="",S257="",S258="",S259="",S260="",S261="",S262="",S263="",S264="",S265="",S266="",S267="",S268="",S269="",S270=""),"",SUM(S253:S270)&lt;S246*OR(T253="pa",T254="pa",T255="pa",T256="pa",T257="pa",T258="pa",T259="pa",T260="pa",T261="pa",T262="pa",T263="pa",T264="pa",T265="pa",T266="pa",T267="pa",T268="pa",T269="pa",T270="pa"),"",AND(SUM(S253:S270)=S246,T246="pa",T253&lt;&gt;"pa",T254&lt;&gt;"pa",T255&lt;&gt;"pa",T256&lt;&gt;"pa",T257&lt;&gt;"pa",T258&lt;&gt;"pa",T259&lt;&gt;"pa",T260&lt;&gt;"pa",T261&lt;&gt;"pa",T262&lt;&gt;"pa",T263&lt;&gt;"pa",T264&lt;&gt;"pa",T265&lt;&gt;"pa",T266&lt;&gt;"pa",T267&lt;&gt;"pa",T268&lt;&gt;"pa",T269&lt;&gt;"pa",T270&lt;&gt;"pa"),"T3-Error",AND(SUM(S253:S270)=S246,T246="")*OR(T253="pa",T254="pa",T255="pa",T256="pa",T257="pa",T258="pa",T259="pa",T260="pa",T261="pa",T262="pa",T263="pa",T264="pa",T265="pa",T266="pa",T267="pa",T268="pa",T269="pa",T270="pa"),"T1-Error",SUM(S253:S270)=S246,"")</f>
        <v/>
      </c>
      <c r="T252" s="101"/>
      <c r="U252" s="102" t="str" cm="1">
        <f t="array" ref="U252">_xlfn.IFS(AND(U246="",U253="",U254="",U255="",U256="",U257="",U258="",U259="",U260="",U261="",U262="",U263="",U264="",U265="",U266="",U267="",U268="",U269="",U270=""),"",SUM(U253:U270)&lt;U246*AND(V253="",V254="",V255="",V256="",V257="",V258="",V259="",V260="",V261="",V262="",V263="",V264="",V265="",V266="",V267="",V268="",V269="",V270="",U253&lt;&gt;"",U254&lt;&gt;"",U255&lt;&gt;"",U256&lt;&gt;"",U257&lt;&gt;"",U258&lt;&gt;"",U259&lt;&gt;"",U260&lt;&gt;"",U261&lt;&gt;"",U262&lt;&gt;"",U263&lt;&gt;"",U264&lt;&gt;"",U265&lt;&gt;"",U266&lt;&gt;"",U267&lt;&gt;"",U268&lt;&gt;"",U269&lt;&gt;"",U270&lt;&gt;""),"T4-Error",SUM(U253:U270)&gt;U246,"T5-Error",AND(SUM(U253:U270)=U246,V246="",OR(U253="",U254="",U255="",U256="",U257="",U258="",U259="",U260="",U261="",U262="",U263="",U264="",U265="",U266="",U267="",U268="",U269="",U270="")),"T2-Error",OR(U253="",U254="",U255="",U256="",U257="",U258="",U259="",U260="",U261="",U262="",U263="",U264="",U265="",U266="",U267="",U268="",U269="",U270=""),"",SUM(U253:U270)&lt;U246*OR(V253="pa",V254="pa",V255="pa",V256="pa",V257="pa",V258="pa",V259="pa",V260="pa",V261="pa",V262="pa",V263="pa",V264="pa",V265="pa",V266="pa",V267="pa",V268="pa",V269="pa",V270="pa"),"",AND(SUM(U253:U270)=U246,V246="pa",V253&lt;&gt;"pa",V254&lt;&gt;"pa",V255&lt;&gt;"pa",V256&lt;&gt;"pa",V257&lt;&gt;"pa",V258&lt;&gt;"pa",V259&lt;&gt;"pa",V260&lt;&gt;"pa",V261&lt;&gt;"pa",V262&lt;&gt;"pa",V263&lt;&gt;"pa",V264&lt;&gt;"pa",V265&lt;&gt;"pa",V266&lt;&gt;"pa",V267&lt;&gt;"pa",V268&lt;&gt;"pa",V269&lt;&gt;"pa",V270&lt;&gt;"pa"),"T3-Error",AND(SUM(U253:U270)=U246,V246="")*OR(V253="pa",V254="pa",V255="pa",V256="pa",V257="pa",V258="pa",V259="pa",V260="pa",V261="pa",V262="pa",V263="pa",V264="pa",V265="pa",V266="pa",V267="pa",V268="pa",V269="pa",V270="pa"),"T1-Error",SUM(U253:U270)=U246,"")</f>
        <v/>
      </c>
      <c r="V252" s="101"/>
      <c r="W252" s="102" t="str" cm="1">
        <f t="array" ref="W252">_xlfn.IFS(AND(W246="",W253="",W254="",W255="",W256="",W257="",W258="",W259="",W260="",W261="",W262="",W263="",W264="",W265="",W266="",W267="",W268="",W269="",W270=""),"",SUM(W253:W270)&lt;W246*AND(X253="",X254="",X255="",X256="",X257="",X258="",X259="",X260="",X261="",X262="",X263="",X264="",X265="",X266="",X267="",X268="",X269="",X270="",W253&lt;&gt;"",W254&lt;&gt;"",W255&lt;&gt;"",W256&lt;&gt;"",W257&lt;&gt;"",W258&lt;&gt;"",W259&lt;&gt;"",W260&lt;&gt;"",W261&lt;&gt;"",W262&lt;&gt;"",W263&lt;&gt;"",W264&lt;&gt;"",W265&lt;&gt;"",W266&lt;&gt;"",W267&lt;&gt;"",W268&lt;&gt;"",W269&lt;&gt;"",W270&lt;&gt;""),"T4-Error",SUM(W253:W270)&gt;W246,"T5-Error",AND(SUM(W253:W270)=W246,X246="",OR(W253="",W254="",W255="",W256="",W257="",W258="",W259="",W260="",W261="",W262="",W263="",W264="",W265="",W266="",W267="",W268="",W269="",W270="")),"T2-Error",OR(W253="",W254="",W255="",W256="",W257="",W258="",W259="",W260="",W261="",W262="",W263="",W264="",W265="",W266="",W267="",W268="",W269="",W270=""),"",SUM(W253:W270)&lt;W246*OR(X253="pa",X254="pa",X255="pa",X256="pa",X257="pa",X258="pa",X259="pa",X260="pa",X261="pa",X262="pa",X263="pa",X264="pa",X265="pa",X266="pa",X267="pa",X268="pa",X269="pa",X270="pa"),"",AND(SUM(W253:W270)=W246,X246="pa",X253&lt;&gt;"pa",X254&lt;&gt;"pa",X255&lt;&gt;"pa",X256&lt;&gt;"pa",X257&lt;&gt;"pa",X258&lt;&gt;"pa",X259&lt;&gt;"pa",X260&lt;&gt;"pa",X261&lt;&gt;"pa",X262&lt;&gt;"pa",X263&lt;&gt;"pa",X264&lt;&gt;"pa",X265&lt;&gt;"pa",X266&lt;&gt;"pa",X267&lt;&gt;"pa",X268&lt;&gt;"pa",X269&lt;&gt;"pa",X270&lt;&gt;"pa"),"T3-Error",AND(SUM(W253:W270)=W246,X246="")*OR(X253="pa",X254="pa",X255="pa",X256="pa",X257="pa",X258="pa",X259="pa",X260="pa",X261="pa",X262="pa",X263="pa",X264="pa",X265="pa",X266="pa",X267="pa",X268="pa",X269="pa",X270="pa"),"T1-Error",SUM(W253:W270)=W246,"")</f>
        <v/>
      </c>
      <c r="X252" s="101"/>
      <c r="Y252" s="102" t="str" cm="1">
        <f t="array" ref="Y252">_xlfn.IFS(AND(Y246="",Y253="",Y254="",Y255="",Y256="",Y257="",Y258="",Y259="",Y260="",Y261="",Y262="",Y263="",Y264="",Y265="",Y266="",Y267="",Y268="",Y269="",Y270=""),"",SUM(Y253:Y270)&lt;Y246*AND(Z253="",Z254="",Z255="",Z256="",Z257="",Z258="",Z259="",Z260="",Z261="",Z262="",Z263="",Z264="",Z265="",Z266="",Z267="",Z268="",Z269="",Z270="",Y253&lt;&gt;"",Y254&lt;&gt;"",Y255&lt;&gt;"",Y256&lt;&gt;"",Y257&lt;&gt;"",Y258&lt;&gt;"",Y259&lt;&gt;"",Y260&lt;&gt;"",Y261&lt;&gt;"",Y262&lt;&gt;"",Y263&lt;&gt;"",Y264&lt;&gt;"",Y265&lt;&gt;"",Y266&lt;&gt;"",Y267&lt;&gt;"",Y268&lt;&gt;"",Y269&lt;&gt;"",Y270&lt;&gt;""),"T4-Error",SUM(Y253:Y270)&gt;Y246,"T5-Error",AND(SUM(Y253:Y270)=Y246,Z246="",OR(Y253="",Y254="",Y255="",Y256="",Y257="",Y258="",Y259="",Y260="",Y261="",Y262="",Y263="",Y264="",Y265="",Y266="",Y267="",Y268="",Y269="",Y270="")),"T2-Error",OR(Y253="",Y254="",Y255="",Y256="",Y257="",Y258="",Y259="",Y260="",Y261="",Y262="",Y263="",Y264="",Y265="",Y266="",Y267="",Y268="",Y269="",Y270=""),"",SUM(Y253:Y270)&lt;Y246*OR(Z253="pa",Z254="pa",Z255="pa",Z256="pa",Z257="pa",Z258="pa",Z259="pa",Z260="pa",Z261="pa",Z262="pa",Z263="pa",Z264="pa",Z265="pa",Z266="pa",Z267="pa",Z268="pa",Z269="pa",Z270="pa"),"",AND(SUM(Y253:Y270)=Y246,Z246="pa",Z253&lt;&gt;"pa",Z254&lt;&gt;"pa",Z255&lt;&gt;"pa",Z256&lt;&gt;"pa",Z257&lt;&gt;"pa",Z258&lt;&gt;"pa",Z259&lt;&gt;"pa",Z260&lt;&gt;"pa",Z261&lt;&gt;"pa",Z262&lt;&gt;"pa",Z263&lt;&gt;"pa",Z264&lt;&gt;"pa",Z265&lt;&gt;"pa",Z266&lt;&gt;"pa",Z267&lt;&gt;"pa",Z268&lt;&gt;"pa",Z269&lt;&gt;"pa",Z270&lt;&gt;"pa"),"T3-Error",AND(SUM(Y253:Y270)=Y246,Z246="")*OR(Z253="pa",Z254="pa",Z255="pa",Z256="pa",Z257="pa",Z258="pa",Z259="pa",Z260="pa",Z261="pa",Z262="pa",Z263="pa",Z264="pa",Z265="pa",Z266="pa",Z267="pa",Z268="pa",Z269="pa",Z270="pa"),"T1-Error",SUM(Y253:Y270)=Y246,"")</f>
        <v/>
      </c>
      <c r="Z252" s="101"/>
      <c r="AA252" s="206"/>
      <c r="AB252" s="189"/>
      <c r="AC252" s="196"/>
      <c r="AD252" s="206"/>
      <c r="AF252" s="219" t="s">
        <v>308</v>
      </c>
      <c r="AH252" s="219"/>
      <c r="AI252" s="237"/>
      <c r="AJ252" s="237"/>
      <c r="AK252" s="237"/>
      <c r="AL252" s="409"/>
      <c r="AM252" s="237"/>
      <c r="AN252" s="409"/>
    </row>
    <row r="253" spans="1:40" customFormat="1" ht="15" x14ac:dyDescent="0.2">
      <c r="A253" s="248" t="s">
        <v>217</v>
      </c>
      <c r="B253" s="248"/>
      <c r="C253" s="34" t="s">
        <v>53</v>
      </c>
      <c r="D253" s="24" t="s">
        <v>51</v>
      </c>
      <c r="E253" s="10"/>
      <c r="F253" s="13"/>
      <c r="G253" s="10"/>
      <c r="H253" s="13"/>
      <c r="I253" s="10"/>
      <c r="J253" s="13"/>
      <c r="K253" s="10"/>
      <c r="L253" s="13"/>
      <c r="M253" s="10"/>
      <c r="N253" s="13"/>
      <c r="O253" s="10"/>
      <c r="P253" s="13"/>
      <c r="Q253" s="10"/>
      <c r="R253" s="13"/>
      <c r="S253" s="10">
        <v>6</v>
      </c>
      <c r="T253" s="13"/>
      <c r="U253" s="10">
        <v>0</v>
      </c>
      <c r="V253" s="13"/>
      <c r="W253" s="10">
        <v>1</v>
      </c>
      <c r="X253" s="13"/>
      <c r="Y253" s="10"/>
      <c r="Z253" s="13"/>
      <c r="AA253" s="205"/>
      <c r="AB253" s="200"/>
      <c r="AC253" s="257"/>
      <c r="AD253" s="205"/>
      <c r="AF253" s="258"/>
      <c r="AH253" s="258"/>
      <c r="AI253" s="259"/>
      <c r="AJ253" s="259"/>
      <c r="AK253" s="259"/>
      <c r="AL253" s="413"/>
      <c r="AM253" s="259"/>
      <c r="AN253" s="413"/>
    </row>
    <row r="254" spans="1:40" customFormat="1" ht="15" x14ac:dyDescent="0.2">
      <c r="A254" s="244" t="s">
        <v>218</v>
      </c>
      <c r="B254" s="244"/>
      <c r="C254" s="35" t="s">
        <v>54</v>
      </c>
      <c r="D254" s="24" t="s">
        <v>51</v>
      </c>
      <c r="E254" s="10"/>
      <c r="F254" s="13"/>
      <c r="G254" s="10"/>
      <c r="H254" s="13"/>
      <c r="I254" s="10"/>
      <c r="J254" s="13"/>
      <c r="K254" s="10"/>
      <c r="L254" s="13"/>
      <c r="M254" s="10"/>
      <c r="N254" s="13"/>
      <c r="O254" s="10"/>
      <c r="P254" s="13"/>
      <c r="Q254" s="10"/>
      <c r="R254" s="13"/>
      <c r="S254" s="10">
        <v>12</v>
      </c>
      <c r="T254" s="13"/>
      <c r="U254" s="10">
        <v>17</v>
      </c>
      <c r="V254" s="13"/>
      <c r="W254" s="10">
        <v>19</v>
      </c>
      <c r="X254" s="13"/>
      <c r="Y254" s="10"/>
      <c r="Z254" s="13"/>
      <c r="AA254" s="205"/>
      <c r="AB254" s="200"/>
      <c r="AC254" s="257"/>
      <c r="AD254" s="205"/>
      <c r="AF254" s="258"/>
      <c r="AH254" s="258"/>
      <c r="AI254" s="259"/>
      <c r="AJ254" s="259"/>
      <c r="AK254" s="259"/>
      <c r="AL254" s="413"/>
      <c r="AM254" s="259"/>
      <c r="AN254" s="413"/>
    </row>
    <row r="255" spans="1:40" customFormat="1" ht="15" x14ac:dyDescent="0.2">
      <c r="A255" s="244" t="s">
        <v>219</v>
      </c>
      <c r="B255" s="244"/>
      <c r="C255" s="35" t="s">
        <v>55</v>
      </c>
      <c r="D255" s="24" t="s">
        <v>51</v>
      </c>
      <c r="E255" s="10"/>
      <c r="F255" s="13"/>
      <c r="G255" s="10"/>
      <c r="H255" s="13"/>
      <c r="I255" s="10"/>
      <c r="J255" s="13"/>
      <c r="K255" s="10"/>
      <c r="L255" s="13"/>
      <c r="M255" s="10"/>
      <c r="N255" s="13"/>
      <c r="O255" s="10"/>
      <c r="P255" s="13"/>
      <c r="Q255" s="10"/>
      <c r="R255" s="13"/>
      <c r="S255" s="10">
        <v>12</v>
      </c>
      <c r="T255" s="13"/>
      <c r="U255" s="10">
        <v>13</v>
      </c>
      <c r="V255" s="13"/>
      <c r="W255" s="10">
        <v>16</v>
      </c>
      <c r="X255" s="13"/>
      <c r="Y255" s="10"/>
      <c r="Z255" s="13"/>
      <c r="AA255" s="205"/>
      <c r="AB255" s="200"/>
      <c r="AC255" s="257"/>
      <c r="AD255" s="205"/>
      <c r="AF255" s="258"/>
      <c r="AH255" s="258"/>
      <c r="AI255" s="259"/>
      <c r="AJ255" s="259"/>
      <c r="AK255" s="259"/>
      <c r="AL255" s="413"/>
      <c r="AM255" s="259"/>
      <c r="AN255" s="413"/>
    </row>
    <row r="256" spans="1:40" customFormat="1" ht="15" x14ac:dyDescent="0.2">
      <c r="A256" s="244" t="s">
        <v>220</v>
      </c>
      <c r="B256" s="244"/>
      <c r="C256" s="35" t="s">
        <v>56</v>
      </c>
      <c r="D256" s="24" t="s">
        <v>51</v>
      </c>
      <c r="E256" s="10">
        <v>9</v>
      </c>
      <c r="F256" s="13" t="s">
        <v>169</v>
      </c>
      <c r="G256" s="10">
        <v>11</v>
      </c>
      <c r="H256" s="13" t="s">
        <v>169</v>
      </c>
      <c r="I256" s="10">
        <v>11</v>
      </c>
      <c r="J256" s="13" t="s">
        <v>169</v>
      </c>
      <c r="K256" s="10"/>
      <c r="L256" s="13"/>
      <c r="M256" s="10"/>
      <c r="N256" s="13"/>
      <c r="O256" s="10"/>
      <c r="P256" s="13"/>
      <c r="Q256" s="10"/>
      <c r="R256" s="13"/>
      <c r="S256" s="10">
        <v>8</v>
      </c>
      <c r="T256" s="13"/>
      <c r="U256" s="10">
        <v>18</v>
      </c>
      <c r="V256" s="13"/>
      <c r="W256" s="10">
        <v>22</v>
      </c>
      <c r="X256" s="13"/>
      <c r="Y256" s="10"/>
      <c r="Z256" s="13"/>
      <c r="AA256" s="205" t="s">
        <v>323</v>
      </c>
      <c r="AB256" s="200"/>
      <c r="AC256" s="257"/>
      <c r="AD256" s="205" t="s">
        <v>324</v>
      </c>
      <c r="AF256" s="258"/>
      <c r="AH256" s="258"/>
      <c r="AI256" s="259"/>
      <c r="AJ256" s="259"/>
      <c r="AK256" s="259"/>
      <c r="AL256" s="413"/>
      <c r="AM256" s="259"/>
      <c r="AN256" s="413"/>
    </row>
    <row r="257" spans="1:40" customFormat="1" ht="15" x14ac:dyDescent="0.2">
      <c r="A257" s="244" t="s">
        <v>221</v>
      </c>
      <c r="B257" s="244"/>
      <c r="C257" s="35" t="s">
        <v>57</v>
      </c>
      <c r="D257" s="24" t="s">
        <v>51</v>
      </c>
      <c r="E257" s="10"/>
      <c r="F257" s="13"/>
      <c r="G257" s="10"/>
      <c r="H257" s="13"/>
      <c r="I257" s="10"/>
      <c r="J257" s="13"/>
      <c r="K257" s="10"/>
      <c r="L257" s="13"/>
      <c r="M257" s="10"/>
      <c r="N257" s="13"/>
      <c r="O257" s="10"/>
      <c r="P257" s="13"/>
      <c r="Q257" s="10"/>
      <c r="R257" s="13"/>
      <c r="S257" s="10">
        <v>14</v>
      </c>
      <c r="T257" s="13"/>
      <c r="U257" s="10">
        <v>16</v>
      </c>
      <c r="V257" s="13"/>
      <c r="W257" s="10">
        <v>18</v>
      </c>
      <c r="X257" s="13"/>
      <c r="Y257" s="10"/>
      <c r="Z257" s="13"/>
      <c r="AA257" s="205"/>
      <c r="AB257" s="200"/>
      <c r="AC257" s="257"/>
      <c r="AD257" s="205"/>
      <c r="AF257" s="258"/>
      <c r="AH257" s="258"/>
      <c r="AI257" s="259"/>
      <c r="AJ257" s="259"/>
      <c r="AK257" s="259"/>
      <c r="AL257" s="413"/>
      <c r="AM257" s="259"/>
      <c r="AN257" s="413"/>
    </row>
    <row r="258" spans="1:40" customFormat="1" ht="15" x14ac:dyDescent="0.2">
      <c r="A258" s="244" t="s">
        <v>222</v>
      </c>
      <c r="B258" s="244"/>
      <c r="C258" s="35" t="s">
        <v>58</v>
      </c>
      <c r="D258" s="24" t="s">
        <v>51</v>
      </c>
      <c r="E258" s="10"/>
      <c r="F258" s="13"/>
      <c r="G258" s="10"/>
      <c r="H258" s="13"/>
      <c r="I258" s="10"/>
      <c r="J258" s="13"/>
      <c r="K258" s="10"/>
      <c r="L258" s="13"/>
      <c r="M258" s="10"/>
      <c r="N258" s="13"/>
      <c r="O258" s="10"/>
      <c r="P258" s="13"/>
      <c r="Q258" s="10"/>
      <c r="R258" s="13"/>
      <c r="S258" s="10">
        <v>9</v>
      </c>
      <c r="T258" s="13"/>
      <c r="U258" s="10">
        <v>21</v>
      </c>
      <c r="V258" s="13"/>
      <c r="W258" s="10">
        <v>26</v>
      </c>
      <c r="X258" s="13"/>
      <c r="Y258" s="10"/>
      <c r="Z258" s="13"/>
      <c r="AA258" s="205"/>
      <c r="AB258" s="200"/>
      <c r="AC258" s="257"/>
      <c r="AD258" s="205"/>
      <c r="AF258" s="258"/>
      <c r="AH258" s="258"/>
      <c r="AI258" s="259"/>
      <c r="AJ258" s="259"/>
      <c r="AK258" s="259"/>
      <c r="AL258" s="413"/>
      <c r="AM258" s="259"/>
      <c r="AN258" s="413"/>
    </row>
    <row r="259" spans="1:40" customFormat="1" ht="15" x14ac:dyDescent="0.2">
      <c r="A259" s="244" t="s">
        <v>223</v>
      </c>
      <c r="B259" s="244"/>
      <c r="C259" s="35" t="s">
        <v>59</v>
      </c>
      <c r="D259" s="24" t="s">
        <v>51</v>
      </c>
      <c r="E259" s="10"/>
      <c r="F259" s="13"/>
      <c r="G259" s="10"/>
      <c r="H259" s="13"/>
      <c r="I259" s="10"/>
      <c r="J259" s="13"/>
      <c r="K259" s="10">
        <v>75</v>
      </c>
      <c r="L259" s="13" t="s">
        <v>169</v>
      </c>
      <c r="M259" s="10">
        <v>77</v>
      </c>
      <c r="N259" s="13" t="s">
        <v>169</v>
      </c>
      <c r="O259" s="10">
        <v>101</v>
      </c>
      <c r="P259" s="13" t="s">
        <v>169</v>
      </c>
      <c r="Q259" s="10">
        <v>104</v>
      </c>
      <c r="R259" s="13" t="s">
        <v>169</v>
      </c>
      <c r="S259" s="10">
        <v>16</v>
      </c>
      <c r="T259" s="13"/>
      <c r="U259" s="10">
        <v>24</v>
      </c>
      <c r="V259" s="13"/>
      <c r="W259" s="10">
        <v>29</v>
      </c>
      <c r="X259" s="13"/>
      <c r="Y259" s="10"/>
      <c r="Z259" s="13"/>
      <c r="AA259" s="205" t="s">
        <v>293</v>
      </c>
      <c r="AB259" s="200"/>
      <c r="AC259" s="257"/>
      <c r="AD259" s="205" t="s">
        <v>325</v>
      </c>
      <c r="AF259" s="258"/>
      <c r="AH259" s="258"/>
      <c r="AI259" s="259"/>
      <c r="AJ259" s="259"/>
      <c r="AK259" s="259"/>
      <c r="AL259" s="413"/>
      <c r="AM259" s="259"/>
      <c r="AN259" s="413"/>
    </row>
    <row r="260" spans="1:40" customFormat="1" ht="15" x14ac:dyDescent="0.2">
      <c r="A260" s="244" t="s">
        <v>224</v>
      </c>
      <c r="B260" s="244"/>
      <c r="C260" s="35" t="s">
        <v>60</v>
      </c>
      <c r="D260" s="24" t="s">
        <v>51</v>
      </c>
      <c r="E260" s="10"/>
      <c r="F260" s="13"/>
      <c r="G260" s="10"/>
      <c r="H260" s="13"/>
      <c r="I260" s="10"/>
      <c r="J260" s="13"/>
      <c r="K260" s="10"/>
      <c r="L260" s="13"/>
      <c r="M260" s="10"/>
      <c r="N260" s="13"/>
      <c r="O260" s="10"/>
      <c r="P260" s="13"/>
      <c r="Q260" s="10"/>
      <c r="R260" s="13"/>
      <c r="S260" s="10">
        <v>21</v>
      </c>
      <c r="T260" s="13"/>
      <c r="U260" s="10">
        <v>36</v>
      </c>
      <c r="V260" s="13"/>
      <c r="W260" s="10">
        <v>35</v>
      </c>
      <c r="X260" s="13"/>
      <c r="Y260" s="10"/>
      <c r="Z260" s="13"/>
      <c r="AA260" s="205"/>
      <c r="AB260" s="200"/>
      <c r="AC260" s="257"/>
      <c r="AD260" s="205"/>
      <c r="AF260" s="258"/>
      <c r="AH260" s="258"/>
      <c r="AI260" s="259"/>
      <c r="AJ260" s="259"/>
      <c r="AK260" s="259"/>
      <c r="AL260" s="413"/>
      <c r="AM260" s="259"/>
      <c r="AN260" s="413"/>
    </row>
    <row r="261" spans="1:40" customFormat="1" ht="15" x14ac:dyDescent="0.2">
      <c r="A261" s="244" t="s">
        <v>225</v>
      </c>
      <c r="B261" s="244"/>
      <c r="C261" s="35" t="s">
        <v>61</v>
      </c>
      <c r="D261" s="24" t="s">
        <v>51</v>
      </c>
      <c r="E261" s="10"/>
      <c r="F261" s="13"/>
      <c r="G261" s="10"/>
      <c r="H261" s="13"/>
      <c r="I261" s="10"/>
      <c r="J261" s="13"/>
      <c r="K261" s="10"/>
      <c r="L261" s="13"/>
      <c r="M261" s="10"/>
      <c r="N261" s="13"/>
      <c r="O261" s="10"/>
      <c r="P261" s="13"/>
      <c r="Q261" s="10"/>
      <c r="R261" s="13"/>
      <c r="S261" s="10">
        <v>23</v>
      </c>
      <c r="T261" s="13"/>
      <c r="U261" s="10">
        <v>14</v>
      </c>
      <c r="V261" s="13"/>
      <c r="W261" s="10">
        <v>21</v>
      </c>
      <c r="X261" s="13"/>
      <c r="Y261" s="10"/>
      <c r="Z261" s="13"/>
      <c r="AA261" s="205"/>
      <c r="AB261" s="200"/>
      <c r="AC261" s="257"/>
      <c r="AD261" s="205"/>
      <c r="AF261" s="258"/>
      <c r="AH261" s="258"/>
      <c r="AI261" s="259"/>
      <c r="AJ261" s="259"/>
      <c r="AK261" s="259"/>
      <c r="AL261" s="413"/>
      <c r="AM261" s="259"/>
      <c r="AN261" s="413"/>
    </row>
    <row r="262" spans="1:40" customFormat="1" ht="15" x14ac:dyDescent="0.2">
      <c r="A262" s="244" t="s">
        <v>226</v>
      </c>
      <c r="B262" s="244"/>
      <c r="C262" s="35" t="s">
        <v>62</v>
      </c>
      <c r="D262" s="24" t="s">
        <v>51</v>
      </c>
      <c r="E262" s="10"/>
      <c r="F262" s="13"/>
      <c r="G262" s="10"/>
      <c r="H262" s="13"/>
      <c r="I262" s="10"/>
      <c r="J262" s="13"/>
      <c r="K262" s="10"/>
      <c r="L262" s="13"/>
      <c r="M262" s="10"/>
      <c r="N262" s="13"/>
      <c r="O262" s="10"/>
      <c r="P262" s="13"/>
      <c r="Q262" s="10"/>
      <c r="R262" s="13"/>
      <c r="S262" s="10">
        <v>17</v>
      </c>
      <c r="T262" s="13"/>
      <c r="U262" s="10">
        <v>28</v>
      </c>
      <c r="V262" s="13"/>
      <c r="W262" s="10">
        <v>38</v>
      </c>
      <c r="X262" s="13"/>
      <c r="Y262" s="10"/>
      <c r="Z262" s="13"/>
      <c r="AA262" s="205"/>
      <c r="AB262" s="200"/>
      <c r="AC262" s="257"/>
      <c r="AD262" s="205"/>
      <c r="AF262" s="258"/>
      <c r="AH262" s="258"/>
      <c r="AI262" s="259"/>
      <c r="AJ262" s="259"/>
      <c r="AK262" s="259"/>
      <c r="AL262" s="413"/>
      <c r="AM262" s="259"/>
      <c r="AN262" s="413"/>
    </row>
    <row r="263" spans="1:40" customFormat="1" ht="45" x14ac:dyDescent="0.2">
      <c r="A263" s="244" t="s">
        <v>227</v>
      </c>
      <c r="B263" s="244"/>
      <c r="C263" s="35" t="s">
        <v>63</v>
      </c>
      <c r="D263" s="24" t="s">
        <v>51</v>
      </c>
      <c r="E263" s="10">
        <v>107</v>
      </c>
      <c r="F263" s="13" t="s">
        <v>169</v>
      </c>
      <c r="G263" s="10">
        <v>114</v>
      </c>
      <c r="H263" s="13" t="s">
        <v>169</v>
      </c>
      <c r="I263" s="10">
        <v>114</v>
      </c>
      <c r="J263" s="13" t="s">
        <v>169</v>
      </c>
      <c r="K263" s="10">
        <v>82</v>
      </c>
      <c r="L263" s="13" t="s">
        <v>169</v>
      </c>
      <c r="M263" s="10">
        <v>84</v>
      </c>
      <c r="N263" s="13" t="s">
        <v>169</v>
      </c>
      <c r="O263" s="10">
        <v>82</v>
      </c>
      <c r="P263" s="13" t="s">
        <v>169</v>
      </c>
      <c r="Q263" s="10">
        <v>88</v>
      </c>
      <c r="R263" s="13" t="s">
        <v>169</v>
      </c>
      <c r="S263" s="10">
        <v>17</v>
      </c>
      <c r="T263" s="13"/>
      <c r="U263" s="10">
        <v>30</v>
      </c>
      <c r="V263" s="13"/>
      <c r="W263" s="10">
        <v>36</v>
      </c>
      <c r="X263" s="13"/>
      <c r="Y263" s="10"/>
      <c r="Z263" s="13"/>
      <c r="AA263" s="205" t="s">
        <v>326</v>
      </c>
      <c r="AB263" s="200"/>
      <c r="AC263" s="257"/>
      <c r="AD263" s="205" t="s">
        <v>295</v>
      </c>
      <c r="AF263" s="258"/>
      <c r="AH263" s="258"/>
      <c r="AI263" s="259"/>
      <c r="AJ263" s="259"/>
      <c r="AK263" s="259"/>
      <c r="AL263" s="413"/>
      <c r="AM263" s="259"/>
      <c r="AN263" s="413"/>
    </row>
    <row r="264" spans="1:40" customFormat="1" ht="15" x14ac:dyDescent="0.2">
      <c r="A264" s="244" t="s">
        <v>228</v>
      </c>
      <c r="B264" s="244"/>
      <c r="C264" s="35" t="s">
        <v>64</v>
      </c>
      <c r="D264" s="24" t="s">
        <v>51</v>
      </c>
      <c r="E264" s="10"/>
      <c r="F264" s="13"/>
      <c r="G264" s="10"/>
      <c r="H264" s="13"/>
      <c r="I264" s="10"/>
      <c r="J264" s="13"/>
      <c r="K264" s="10"/>
      <c r="L264" s="13"/>
      <c r="M264" s="10"/>
      <c r="N264" s="13"/>
      <c r="O264" s="10"/>
      <c r="P264" s="13"/>
      <c r="Q264" s="10"/>
      <c r="R264" s="13"/>
      <c r="S264" s="10">
        <v>17</v>
      </c>
      <c r="T264" s="13"/>
      <c r="U264" s="10">
        <v>30</v>
      </c>
      <c r="V264" s="13"/>
      <c r="W264" s="10">
        <v>28</v>
      </c>
      <c r="X264" s="13"/>
      <c r="Y264" s="10"/>
      <c r="Z264" s="13"/>
      <c r="AA264" s="205"/>
      <c r="AB264" s="200"/>
      <c r="AC264" s="257"/>
      <c r="AD264" s="205"/>
      <c r="AF264" s="258"/>
      <c r="AH264" s="258"/>
      <c r="AI264" s="259"/>
      <c r="AJ264" s="259"/>
      <c r="AK264" s="259"/>
      <c r="AL264" s="413"/>
      <c r="AM264" s="259"/>
      <c r="AN264" s="413"/>
    </row>
    <row r="265" spans="1:40" customFormat="1" ht="15" x14ac:dyDescent="0.2">
      <c r="A265" s="244" t="s">
        <v>229</v>
      </c>
      <c r="B265" s="244"/>
      <c r="C265" s="35" t="s">
        <v>65</v>
      </c>
      <c r="D265" s="24" t="s">
        <v>51</v>
      </c>
      <c r="E265" s="10"/>
      <c r="F265" s="13"/>
      <c r="G265" s="10"/>
      <c r="H265" s="13"/>
      <c r="I265" s="10"/>
      <c r="J265" s="13"/>
      <c r="K265" s="10"/>
      <c r="L265" s="13"/>
      <c r="M265" s="10"/>
      <c r="N265" s="13"/>
      <c r="O265" s="10"/>
      <c r="P265" s="13"/>
      <c r="Q265" s="10"/>
      <c r="R265" s="13"/>
      <c r="S265" s="10">
        <v>16</v>
      </c>
      <c r="T265" s="13"/>
      <c r="U265" s="10">
        <v>32</v>
      </c>
      <c r="V265" s="13"/>
      <c r="W265" s="10">
        <v>39</v>
      </c>
      <c r="X265" s="13"/>
      <c r="Y265" s="10"/>
      <c r="Z265" s="13"/>
      <c r="AA265" s="205"/>
      <c r="AB265" s="200"/>
      <c r="AC265" s="257"/>
      <c r="AD265" s="205"/>
      <c r="AF265" s="258"/>
      <c r="AH265" s="258"/>
      <c r="AI265" s="259"/>
      <c r="AJ265" s="259"/>
      <c r="AK265" s="259"/>
      <c r="AL265" s="413"/>
      <c r="AM265" s="259"/>
      <c r="AN265" s="413"/>
    </row>
    <row r="266" spans="1:40" customFormat="1" ht="15" x14ac:dyDescent="0.2">
      <c r="A266" s="244" t="s">
        <v>230</v>
      </c>
      <c r="B266" s="244"/>
      <c r="C266" s="35" t="s">
        <v>66</v>
      </c>
      <c r="D266" s="24" t="s">
        <v>51</v>
      </c>
      <c r="E266" s="10"/>
      <c r="F266" s="13"/>
      <c r="G266" s="10"/>
      <c r="H266" s="13"/>
      <c r="I266" s="10"/>
      <c r="J266" s="13"/>
      <c r="K266" s="10"/>
      <c r="L266" s="13"/>
      <c r="M266" s="10"/>
      <c r="N266" s="13"/>
      <c r="O266" s="10"/>
      <c r="P266" s="13"/>
      <c r="Q266" s="10"/>
      <c r="R266" s="13"/>
      <c r="S266" s="10">
        <v>19</v>
      </c>
      <c r="T266" s="13"/>
      <c r="U266" s="10">
        <v>33</v>
      </c>
      <c r="V266" s="13"/>
      <c r="W266" s="10">
        <v>35</v>
      </c>
      <c r="X266" s="13"/>
      <c r="Y266" s="10"/>
      <c r="Z266" s="13"/>
      <c r="AA266" s="205"/>
      <c r="AB266" s="200"/>
      <c r="AC266" s="257"/>
      <c r="AD266" s="205"/>
      <c r="AF266" s="258"/>
      <c r="AH266" s="258"/>
      <c r="AI266" s="259"/>
      <c r="AJ266" s="259"/>
      <c r="AK266" s="259"/>
      <c r="AL266" s="413"/>
      <c r="AM266" s="259"/>
      <c r="AN266" s="413"/>
    </row>
    <row r="267" spans="1:40" customFormat="1" ht="15" x14ac:dyDescent="0.2">
      <c r="A267" s="244" t="s">
        <v>231</v>
      </c>
      <c r="B267" s="244"/>
      <c r="C267" s="35" t="s">
        <v>67</v>
      </c>
      <c r="D267" s="24" t="s">
        <v>51</v>
      </c>
      <c r="E267" s="10">
        <v>84</v>
      </c>
      <c r="F267" s="13" t="s">
        <v>169</v>
      </c>
      <c r="G267" s="10">
        <v>90</v>
      </c>
      <c r="H267" s="13" t="s">
        <v>169</v>
      </c>
      <c r="I267" s="10">
        <v>112</v>
      </c>
      <c r="J267" s="13" t="s">
        <v>169</v>
      </c>
      <c r="K267" s="10">
        <v>85</v>
      </c>
      <c r="L267" s="13" t="s">
        <v>169</v>
      </c>
      <c r="M267" s="10">
        <v>89</v>
      </c>
      <c r="N267" s="13" t="s">
        <v>169</v>
      </c>
      <c r="O267" s="10">
        <v>82</v>
      </c>
      <c r="P267" s="13" t="s">
        <v>169</v>
      </c>
      <c r="Q267" s="10">
        <v>86</v>
      </c>
      <c r="R267" s="13" t="s">
        <v>169</v>
      </c>
      <c r="S267" s="10">
        <v>4</v>
      </c>
      <c r="T267" s="13"/>
      <c r="U267" s="10">
        <v>16</v>
      </c>
      <c r="V267" s="13"/>
      <c r="W267" s="10">
        <v>23</v>
      </c>
      <c r="X267" s="13"/>
      <c r="Y267" s="10"/>
      <c r="Z267" s="13"/>
      <c r="AA267" s="205" t="s">
        <v>297</v>
      </c>
      <c r="AB267" s="200"/>
      <c r="AC267" s="257"/>
      <c r="AD267" s="205" t="s">
        <v>327</v>
      </c>
      <c r="AF267" s="258"/>
      <c r="AH267" s="258"/>
      <c r="AI267" s="259"/>
      <c r="AJ267" s="259"/>
      <c r="AK267" s="259"/>
      <c r="AL267" s="413"/>
      <c r="AM267" s="259"/>
      <c r="AN267" s="413"/>
    </row>
    <row r="268" spans="1:40" customFormat="1" ht="15" x14ac:dyDescent="0.2">
      <c r="A268" s="244" t="s">
        <v>232</v>
      </c>
      <c r="B268" s="244"/>
      <c r="C268" s="35" t="s">
        <v>68</v>
      </c>
      <c r="D268" s="24" t="s">
        <v>51</v>
      </c>
      <c r="E268" s="10"/>
      <c r="F268" s="13"/>
      <c r="G268" s="10"/>
      <c r="H268" s="13"/>
      <c r="I268" s="10"/>
      <c r="J268" s="13"/>
      <c r="K268" s="10"/>
      <c r="L268" s="13"/>
      <c r="M268" s="10"/>
      <c r="N268" s="13"/>
      <c r="O268" s="10"/>
      <c r="P268" s="13"/>
      <c r="Q268" s="10"/>
      <c r="R268" s="13"/>
      <c r="S268" s="10">
        <v>21</v>
      </c>
      <c r="T268" s="13"/>
      <c r="U268" s="10">
        <v>27</v>
      </c>
      <c r="V268" s="13"/>
      <c r="W268" s="10">
        <v>30</v>
      </c>
      <c r="X268" s="13"/>
      <c r="Y268" s="10"/>
      <c r="Z268" s="13"/>
      <c r="AA268" s="205"/>
      <c r="AB268" s="200"/>
      <c r="AC268" s="257"/>
      <c r="AD268" s="205"/>
      <c r="AF268" s="258"/>
      <c r="AH268" s="258"/>
      <c r="AI268" s="259"/>
      <c r="AJ268" s="259"/>
      <c r="AK268" s="259"/>
      <c r="AL268" s="413"/>
      <c r="AM268" s="259"/>
      <c r="AN268" s="413"/>
    </row>
    <row r="269" spans="1:40" customFormat="1" ht="15" x14ac:dyDescent="0.2">
      <c r="A269" s="244" t="s">
        <v>233</v>
      </c>
      <c r="B269" s="244"/>
      <c r="C269" s="35" t="s">
        <v>69</v>
      </c>
      <c r="D269" s="24" t="s">
        <v>51</v>
      </c>
      <c r="E269" s="10"/>
      <c r="F269" s="13"/>
      <c r="G269" s="10"/>
      <c r="H269" s="13"/>
      <c r="I269" s="10"/>
      <c r="J269" s="13"/>
      <c r="K269" s="10"/>
      <c r="L269" s="13"/>
      <c r="M269" s="10"/>
      <c r="N269" s="13"/>
      <c r="O269" s="10"/>
      <c r="P269" s="13"/>
      <c r="Q269" s="10"/>
      <c r="R269" s="13"/>
      <c r="S269" s="10">
        <v>14</v>
      </c>
      <c r="T269" s="13"/>
      <c r="U269" s="10">
        <v>18</v>
      </c>
      <c r="V269" s="13"/>
      <c r="W269" s="10">
        <v>24</v>
      </c>
      <c r="X269" s="13"/>
      <c r="Y269" s="10"/>
      <c r="Z269" s="13"/>
      <c r="AA269" s="205"/>
      <c r="AB269" s="200"/>
      <c r="AC269" s="257"/>
      <c r="AD269" s="205"/>
      <c r="AF269" s="258"/>
      <c r="AH269" s="258"/>
      <c r="AI269" s="259"/>
      <c r="AJ269" s="259"/>
      <c r="AK269" s="259"/>
      <c r="AL269" s="413"/>
      <c r="AM269" s="259"/>
      <c r="AN269" s="413"/>
    </row>
    <row r="270" spans="1:40" customFormat="1" ht="28.5" x14ac:dyDescent="0.2">
      <c r="A270" s="244" t="s">
        <v>234</v>
      </c>
      <c r="B270" s="244"/>
      <c r="C270" s="35" t="s">
        <v>70</v>
      </c>
      <c r="D270" s="24" t="s">
        <v>51</v>
      </c>
      <c r="E270" s="10">
        <v>38</v>
      </c>
      <c r="F270" s="13" t="s">
        <v>169</v>
      </c>
      <c r="G270" s="10">
        <v>32</v>
      </c>
      <c r="H270" s="13" t="s">
        <v>169</v>
      </c>
      <c r="I270" s="10">
        <v>37</v>
      </c>
      <c r="J270" s="13" t="s">
        <v>169</v>
      </c>
      <c r="K270" s="10">
        <v>60</v>
      </c>
      <c r="L270" s="13" t="s">
        <v>169</v>
      </c>
      <c r="M270" s="10">
        <v>67</v>
      </c>
      <c r="N270" s="13" t="s">
        <v>169</v>
      </c>
      <c r="O270" s="10">
        <v>67</v>
      </c>
      <c r="P270" s="13" t="s">
        <v>169</v>
      </c>
      <c r="Q270" s="10">
        <v>68</v>
      </c>
      <c r="R270" s="13" t="s">
        <v>169</v>
      </c>
      <c r="S270" s="10">
        <v>10</v>
      </c>
      <c r="T270" s="13"/>
      <c r="U270" s="10">
        <v>16</v>
      </c>
      <c r="V270" s="13"/>
      <c r="W270" s="10">
        <v>17</v>
      </c>
      <c r="X270" s="13"/>
      <c r="Y270" s="10"/>
      <c r="Z270" s="13"/>
      <c r="AA270" s="205" t="s">
        <v>299</v>
      </c>
      <c r="AB270" s="200"/>
      <c r="AC270" s="257"/>
      <c r="AD270" s="205" t="s">
        <v>328</v>
      </c>
      <c r="AF270" s="219" t="s">
        <v>301</v>
      </c>
      <c r="AH270" s="219" t="s">
        <v>302</v>
      </c>
      <c r="AI270" s="259"/>
      <c r="AJ270" s="259"/>
      <c r="AK270" s="259"/>
      <c r="AL270" s="413"/>
      <c r="AM270" s="259"/>
      <c r="AN270" s="413"/>
    </row>
    <row r="271" spans="1:40" s="23" customFormat="1" ht="57" x14ac:dyDescent="0.2">
      <c r="A271" s="249" t="s">
        <v>329</v>
      </c>
      <c r="B271" s="269"/>
      <c r="C271" s="104" t="s">
        <v>99</v>
      </c>
      <c r="D271" s="24" t="s">
        <v>51</v>
      </c>
      <c r="E271" s="10"/>
      <c r="F271" s="13"/>
      <c r="G271" s="10"/>
      <c r="H271" s="13"/>
      <c r="I271" s="10"/>
      <c r="J271" s="13"/>
      <c r="K271" s="10"/>
      <c r="L271" s="13"/>
      <c r="M271" s="10"/>
      <c r="N271" s="13"/>
      <c r="O271" s="10">
        <v>104</v>
      </c>
      <c r="P271" s="13"/>
      <c r="Q271" s="10">
        <v>77</v>
      </c>
      <c r="R271" s="13"/>
      <c r="S271" s="10">
        <v>113</v>
      </c>
      <c r="T271" s="13"/>
      <c r="U271" s="10">
        <v>135</v>
      </c>
      <c r="V271" s="13"/>
      <c r="W271" s="10">
        <v>164</v>
      </c>
      <c r="X271" s="13"/>
      <c r="Y271" s="10"/>
      <c r="Z271" s="13"/>
      <c r="AA271" s="205"/>
      <c r="AB271" s="199"/>
      <c r="AC271" s="189"/>
      <c r="AD271" s="205"/>
      <c r="AF271" s="219" t="s">
        <v>330</v>
      </c>
      <c r="AH271" s="219"/>
      <c r="AI271" s="236"/>
      <c r="AJ271" s="236"/>
      <c r="AK271" s="236"/>
      <c r="AL271" s="408"/>
      <c r="AM271" s="236"/>
      <c r="AN271" s="408"/>
    </row>
    <row r="272" spans="1:40" s="23" customFormat="1" ht="15.75" x14ac:dyDescent="0.2">
      <c r="A272" s="255"/>
      <c r="B272" s="262"/>
      <c r="C272" s="105"/>
      <c r="D272" s="106"/>
      <c r="E272" s="102" t="str" cm="1">
        <f t="array" ref="E272">_xlfn.IFS(OR(E273="",E271=""),"",OR(E273=0),"",E273&gt;E271,"T7-Error",E273=E271,"T7-Alert-",E273&lt;E271,"")</f>
        <v/>
      </c>
      <c r="F272" s="101"/>
      <c r="G272" s="102" t="str" cm="1">
        <f t="array" ref="G272">_xlfn.IFS(OR(G273="",G271=""),"",OR(G273=0),"",G273&gt;G271,"T7-Error",G273=G271,"T7-Alert-",G273&lt;G271,"")</f>
        <v/>
      </c>
      <c r="H272" s="101"/>
      <c r="I272" s="102" t="str" cm="1">
        <f t="array" ref="I272">_xlfn.IFS(OR(I273="",I271=""),"",OR(I273=0),"",I273&gt;I271,"T7-Error",I273=I271,"T7-Alert-",I273&lt;I271,"")</f>
        <v/>
      </c>
      <c r="J272" s="101"/>
      <c r="K272" s="102" t="str" cm="1">
        <f t="array" ref="K272">_xlfn.IFS(OR(K273="",K271=""),"",OR(K273=0),"",K273&gt;K271,"T7-Error",K273=K271,"T7-Alert-",K273&lt;K271,"")</f>
        <v/>
      </c>
      <c r="L272" s="101"/>
      <c r="M272" s="102" t="str" cm="1">
        <f t="array" ref="M272">_xlfn.IFS(OR(M273="",M271=""),"",OR(M273=0),"",M273&gt;M271,"T7-Error",M273=M271,"T7-Alert-",M273&lt;M271,"")</f>
        <v/>
      </c>
      <c r="N272" s="101"/>
      <c r="O272" s="102" t="str" cm="1">
        <f t="array" ref="O272">_xlfn.IFS(OR(O273="",O271=""),"",OR(O273=0),"",O273&gt;O271,"T7-Error",O273=O271,"T7-Alert-",O273&lt;O271,"")</f>
        <v/>
      </c>
      <c r="P272" s="101"/>
      <c r="Q272" s="102" t="str" cm="1">
        <f t="array" ref="Q272">_xlfn.IFS(OR(Q273="",Q271=""),"",OR(Q273=0),"",Q273&gt;Q271,"T7-Error",Q273=Q271,"T7-Alert-",Q273&lt;Q271,"")</f>
        <v/>
      </c>
      <c r="R272" s="101"/>
      <c r="S272" s="102" t="str" cm="1">
        <f t="array" ref="S272">_xlfn.IFS(OR(S273="",S271=""),"",OR(S273=0),"",S273&gt;S271,"T7-Error",S273=S271,"T7-Alert-",S273&lt;S271,"")</f>
        <v/>
      </c>
      <c r="T272" s="101"/>
      <c r="U272" s="102" t="str" cm="1">
        <f t="array" ref="U272">_xlfn.IFS(OR(U273="",U271=""),"",OR(U273=0),"",U273&gt;U271,"T7-Error",U273=U271,"T7-Alert-",U273&lt;U271,"")</f>
        <v/>
      </c>
      <c r="V272" s="101"/>
      <c r="W272" s="102" t="str" cm="1">
        <f t="array" ref="W272">_xlfn.IFS(OR(W273="",W271=""),"",OR(W273=0),"",W273&gt;W271,"T7-Error",W273=W271,"T7-Alert-",W273&lt;W271,"")</f>
        <v/>
      </c>
      <c r="X272" s="101"/>
      <c r="Y272" s="102" t="str" cm="1">
        <f t="array" ref="Y272">_xlfn.IFS(OR(Y273="",Y271=""),"",OR(Y273=0),"",Y273&gt;Y271,"T7-Error",Y273=Y271,"T7-Alert-",Y273&lt;Y271,"")</f>
        <v/>
      </c>
      <c r="Z272" s="101"/>
      <c r="AA272" s="201"/>
      <c r="AB272" s="202"/>
      <c r="AC272" s="202"/>
      <c r="AD272" s="201"/>
      <c r="AF272" s="192"/>
      <c r="AH272" s="192"/>
      <c r="AI272" s="236"/>
      <c r="AJ272" s="236"/>
      <c r="AK272" s="236"/>
      <c r="AL272" s="408"/>
      <c r="AM272" s="236"/>
      <c r="AN272" s="408"/>
    </row>
    <row r="273" spans="1:40" s="23" customFormat="1" ht="15" x14ac:dyDescent="0.2">
      <c r="A273" s="249"/>
      <c r="B273" s="269"/>
      <c r="C273" s="110" t="s">
        <v>322</v>
      </c>
      <c r="D273" s="24" t="s">
        <v>51</v>
      </c>
      <c r="E273" s="10"/>
      <c r="F273" s="13"/>
      <c r="G273" s="10"/>
      <c r="H273" s="13"/>
      <c r="I273" s="10"/>
      <c r="J273" s="13"/>
      <c r="K273" s="10"/>
      <c r="L273" s="13"/>
      <c r="M273" s="10"/>
      <c r="N273" s="13"/>
      <c r="O273" s="10">
        <v>6</v>
      </c>
      <c r="P273" s="13"/>
      <c r="Q273" s="10">
        <v>6</v>
      </c>
      <c r="R273" s="13"/>
      <c r="S273" s="10">
        <v>3</v>
      </c>
      <c r="T273" s="13"/>
      <c r="U273" s="10">
        <v>9</v>
      </c>
      <c r="V273" s="13"/>
      <c r="W273" s="10">
        <v>11</v>
      </c>
      <c r="X273" s="13"/>
      <c r="Y273" s="10"/>
      <c r="Z273" s="13"/>
      <c r="AA273" s="205"/>
      <c r="AB273" s="199"/>
      <c r="AC273" s="189"/>
      <c r="AD273" s="205"/>
      <c r="AF273" s="192"/>
      <c r="AH273" s="192"/>
      <c r="AI273" s="236"/>
      <c r="AJ273" s="236"/>
      <c r="AK273" s="236"/>
      <c r="AL273" s="408"/>
      <c r="AM273" s="236"/>
      <c r="AN273" s="408"/>
    </row>
    <row r="274" spans="1:40" ht="15.75" x14ac:dyDescent="0.25">
      <c r="A274" s="255"/>
      <c r="B274" s="262"/>
      <c r="C274" s="105" t="s">
        <v>208</v>
      </c>
      <c r="D274" s="33"/>
      <c r="E274" s="136" t="str" cm="1">
        <f t="array" ref="E274">_xlfn.IFS(AND(E271="",E275="",E276=""),"",SUM(E275:E276)&lt;E271*AND(F275="",F276="",E275&lt;&gt;"",E276&lt;&gt;""),"T4-Error",SUM(E275:E276)&gt;E271,"T5-Error",AND(SUM(E275:E276)=E271,F271="",OR(E275="",E276="")),"T2-Error",OR(E275="",E276=""),"",SUM(E275:E276)&lt;E271*OR(F275="pa",F276="pa"),"",AND(SUM(E275:E276)=E271,F271="pa",F275&lt;&gt;"pa",F276&lt;&gt;"pa"),"T3-Error",AND(SUM(E275:E276)=E271,F271="")*OR(F275="pa",F276="pa"),"T1-Error",SUM(E275:E276)=E271,"")</f>
        <v/>
      </c>
      <c r="F274" s="101"/>
      <c r="G274" s="136" t="str" cm="1">
        <f t="array" ref="G274">_xlfn.IFS(AND(G271="",G275="",G276=""),"",SUM(G275:G276)&lt;G271*AND(H275="",H276="",G275&lt;&gt;"",G276&lt;&gt;""),"T4-Error",SUM(G275:G276)&gt;G271,"T5-Error",AND(SUM(G275:G276)=G271,H271="",OR(G275="",G276="")),"T2-Error",OR(G275="",G276=""),"",SUM(G275:G276)&lt;G271*OR(H275="pa",H276="pa"),"",AND(SUM(G275:G276)=G271,H271="pa",H275&lt;&gt;"pa",H276&lt;&gt;"pa"),"T3-Error",AND(SUM(G275:G276)=G271,H271="")*OR(H275="pa",H276="pa"),"T1-Error",SUM(G275:G276)=G271,"")</f>
        <v/>
      </c>
      <c r="H274" s="101"/>
      <c r="I274" s="136" t="str" cm="1">
        <f t="array" ref="I274">_xlfn.IFS(AND(I271="",I275="",I276=""),"",SUM(I275:I276)&lt;I271*AND(J275="",J276="",I275&lt;&gt;"",I276&lt;&gt;""),"T4-Error",SUM(I275:I276)&gt;I271,"T5-Error",AND(SUM(I275:I276)=I271,J271="",OR(I275="",I276="")),"T2-Error",OR(I275="",I276=""),"",SUM(I275:I276)&lt;I271*OR(J275="pa",J276="pa"),"",AND(SUM(I275:I276)=I271,J271="pa",J275&lt;&gt;"pa",J276&lt;&gt;"pa"),"T3-Error",AND(SUM(I275:I276)=I271,J271="")*OR(J275="pa",J276="pa"),"T1-Error",SUM(I275:I276)=I271,"")</f>
        <v/>
      </c>
      <c r="J274" s="101"/>
      <c r="K274" s="136" t="str" cm="1">
        <f t="array" ref="K274">_xlfn.IFS(AND(K271="",K275="",K276=""),"",SUM(K275:K276)&lt;K271*AND(L275="",L276="",K275&lt;&gt;"",K276&lt;&gt;""),"T4-Error",SUM(K275:K276)&gt;K271,"T5-Error",AND(SUM(K275:K276)=K271,L271="",OR(K275="",K276="")),"T2-Error",OR(K275="",K276=""),"",SUM(K275:K276)&lt;K271*OR(L275="pa",L276="pa"),"",AND(SUM(K275:K276)=K271,L271="pa",L275&lt;&gt;"pa",L276&lt;&gt;"pa"),"T3-Error",AND(SUM(K275:K276)=K271,L271="")*OR(L275="pa",L276="pa"),"T1-Error",SUM(K275:K276)=K271,"")</f>
        <v/>
      </c>
      <c r="L274" s="101"/>
      <c r="M274" s="136" t="str" cm="1">
        <f t="array" ref="M274">_xlfn.IFS(AND(M271="",M275="",M276=""),"",SUM(M275:M276)&lt;M271*AND(N275="",N276="",M275&lt;&gt;"",M276&lt;&gt;""),"T4-Error",SUM(M275:M276)&gt;M271,"T5-Error",AND(SUM(M275:M276)=M271,N271="",OR(M275="",M276="")),"T2-Error",OR(M275="",M276=""),"",SUM(M275:M276)&lt;M271*OR(N275="pa",N276="pa"),"",AND(SUM(M275:M276)=M271,N271="pa",N275&lt;&gt;"pa",N276&lt;&gt;"pa"),"T3-Error",AND(SUM(M275:M276)=M271,N271="")*OR(N275="pa",N276="pa"),"T1-Error",SUM(M275:M276)=M271,"")</f>
        <v/>
      </c>
      <c r="N274" s="101"/>
      <c r="O274" s="136" t="str" cm="1">
        <f t="array" ref="O274">_xlfn.IFS(AND(O271="",O275="",O276=""),"",SUM(O275:O276)&lt;O271*AND(P275="",P276="",O275&lt;&gt;"",O276&lt;&gt;""),"T4-Error",SUM(O275:O276)&gt;O271,"T5-Error",AND(SUM(O275:O276)=O271,P271="",OR(O275="",O276="")),"T2-Error",OR(O275="",O276=""),"",SUM(O275:O276)&lt;O271*OR(P275="pa",P276="pa"),"",AND(SUM(O275:O276)=O271,P271="pa",P275&lt;&gt;"pa",P276&lt;&gt;"pa"),"T3-Error",AND(SUM(O275:O276)=O271,P271="")*OR(P275="pa",P276="pa"),"T1-Error",SUM(O275:O276)=O271,"")</f>
        <v/>
      </c>
      <c r="P274" s="101"/>
      <c r="Q274" s="102" t="str" cm="1">
        <f t="array" ref="Q274">_xlfn.IFS(AND(Q271="",Q275="",Q276=""),"",SUM(Q275:Q276)&lt;Q271*AND(R275="",R276="",Q275&lt;&gt;"",Q276&lt;&gt;""),"T4-Error",SUM(Q275:Q276)&gt;Q271,"T5-Error",AND(SUM(Q275:Q276)=Q271,R271="",OR(Q275="",Q276="")),"T2-Error",OR(Q275="",Q276=""),"",SUM(Q275:Q276)&lt;Q271*OR(R275="pa",R276="pa"),"",AND(SUM(Q275:Q276)=Q271,R271="pa",R275&lt;&gt;"pa",R276&lt;&gt;"pa"),"T3-Error",AND(SUM(Q275:Q276)=Q271,R271="")*OR(R275="pa",R276="pa"),"T1-Error",SUM(Q275:Q276)=Q271,"")</f>
        <v/>
      </c>
      <c r="R274" s="101"/>
      <c r="S274" s="102" t="str" cm="1">
        <f t="array" ref="S274">_xlfn.IFS(AND(S271="",S275="",S276=""),"",SUM(S275:S276)&lt;S271*AND(T275="",T276="",S275&lt;&gt;"",S276&lt;&gt;""),"T4-Error",SUM(S275:S276)&gt;S271,"T5-Error",AND(SUM(S275:S276)=S271,T271="",OR(S275="",S276="")),"T2-Error",OR(S275="",S276=""),"",SUM(S275:S276)&lt;S271*OR(T275="pa",T276="pa"),"",AND(SUM(S275:S276)=S271,T271="pa",T275&lt;&gt;"pa",T276&lt;&gt;"pa"),"T3-Error",AND(SUM(S275:S276)=S271,T271="")*OR(T275="pa",T276="pa"),"T1-Error",SUM(S275:S276)=S271,"")</f>
        <v/>
      </c>
      <c r="T274" s="101"/>
      <c r="U274" s="102" t="str" cm="1">
        <f t="array" ref="U274">_xlfn.IFS(AND(U271="",U275="",U276=""),"",SUM(U275:U276)&lt;U271*AND(V275="",V276="",U275&lt;&gt;"",U276&lt;&gt;""),"T4-Error",SUM(U275:U276)&gt;U271,"T5-Error",AND(SUM(U275:U276)=U271,V271="",OR(U275="",U276="")),"T2-Error",OR(U275="",U276=""),"",SUM(U275:U276)&lt;U271*OR(V275="pa",V276="pa"),"",AND(SUM(U275:U276)=U271,V271="pa",V275&lt;&gt;"pa",V276&lt;&gt;"pa"),"T3-Error",AND(SUM(U275:U276)=U271,V271="")*OR(V275="pa",V276="pa"),"T1-Error",SUM(U275:U276)=U271,"")</f>
        <v/>
      </c>
      <c r="V274" s="101"/>
      <c r="W274" s="102" t="str" cm="1">
        <f t="array" ref="W274">_xlfn.IFS(AND(W271="",W275="",W276=""),"",SUM(W275:W276)&lt;W271*AND(X275="",X276="",W275&lt;&gt;"",W276&lt;&gt;""),"T4-Error",SUM(W275:W276)&gt;W271,"T5-Error",AND(SUM(W275:W276)=W271,X271="",OR(W275="",W276="")),"T2-Error",OR(W275="",W276=""),"",SUM(W275:W276)&lt;W271*OR(X275="pa",X276="pa"),"",AND(SUM(W275:W276)=W271,X271="pa",X275&lt;&gt;"pa",X276&lt;&gt;"pa"),"T3-Error",AND(SUM(W275:W276)=W271,X271="")*OR(X275="pa",X276="pa"),"T1-Error",SUM(W275:W276)=W271,"")</f>
        <v/>
      </c>
      <c r="X274" s="101"/>
      <c r="Y274" s="102" t="str" cm="1">
        <f t="array" ref="Y274">_xlfn.IFS(AND(Y271="",Y275="",Y276=""),"",SUM(Y275:Y276)&lt;Y271*AND(Z275="",Z276="",Y275&lt;&gt;"",Y276&lt;&gt;""),"T4-Error",SUM(Y275:Y276)&gt;Y271,"T5-Error",AND(SUM(Y275:Y276)=Y271,Z271="",OR(Y275="",Y276="")),"T2-Error",OR(Y275="",Y276=""),"",SUM(Y275:Y276)&lt;Y271*OR(Z275="pa",Z276="pa"),"",AND(SUM(Y275:Y276)=Y271,Z271="pa",Z275&lt;&gt;"pa",Z276&lt;&gt;"pa"),"T3-Error",AND(SUM(Y275:Y276)=Y271,Z271="")*OR(Z275="pa",Z276="pa"),"T1-Error",SUM(Y275:Y276)=Y271,"")</f>
        <v/>
      </c>
      <c r="Z274" s="101"/>
      <c r="AA274" s="206"/>
      <c r="AB274" s="189"/>
      <c r="AC274" s="196"/>
      <c r="AD274" s="206"/>
      <c r="AF274" s="193"/>
      <c r="AH274" s="193"/>
      <c r="AI274" s="237"/>
      <c r="AJ274" s="237"/>
      <c r="AK274" s="237"/>
      <c r="AL274" s="409"/>
      <c r="AM274" s="237"/>
      <c r="AN274" s="409"/>
    </row>
    <row r="275" spans="1:40" ht="15" x14ac:dyDescent="0.2">
      <c r="A275" s="282" t="s">
        <v>331</v>
      </c>
      <c r="B275" s="264"/>
      <c r="C275" s="110" t="s">
        <v>210</v>
      </c>
      <c r="D275" s="24" t="s">
        <v>51</v>
      </c>
      <c r="E275" s="10"/>
      <c r="F275" s="13"/>
      <c r="G275" s="10"/>
      <c r="H275" s="13"/>
      <c r="I275" s="10"/>
      <c r="J275" s="13"/>
      <c r="K275" s="10"/>
      <c r="L275" s="13"/>
      <c r="M275" s="10"/>
      <c r="N275" s="13"/>
      <c r="O275" s="10">
        <v>47</v>
      </c>
      <c r="P275" s="13"/>
      <c r="Q275" s="10">
        <v>35</v>
      </c>
      <c r="R275" s="13"/>
      <c r="S275" s="10">
        <v>55</v>
      </c>
      <c r="T275" s="13"/>
      <c r="U275" s="10">
        <v>75</v>
      </c>
      <c r="V275" s="13"/>
      <c r="W275" s="10">
        <v>89</v>
      </c>
      <c r="X275" s="13"/>
      <c r="Y275" s="10"/>
      <c r="Z275" s="13"/>
      <c r="AA275" s="205"/>
      <c r="AB275" s="196"/>
      <c r="AC275" s="196"/>
      <c r="AD275" s="205"/>
      <c r="AF275" s="193"/>
      <c r="AH275" s="193"/>
      <c r="AI275" s="237"/>
      <c r="AJ275" s="237"/>
      <c r="AK275" s="237"/>
      <c r="AL275" s="409"/>
      <c r="AM275" s="237"/>
      <c r="AN275" s="409"/>
    </row>
    <row r="276" spans="1:40" ht="15" x14ac:dyDescent="0.2">
      <c r="A276" s="283" t="s">
        <v>332</v>
      </c>
      <c r="B276" s="266"/>
      <c r="C276" s="110" t="s">
        <v>213</v>
      </c>
      <c r="D276" s="24" t="s">
        <v>51</v>
      </c>
      <c r="E276" s="10"/>
      <c r="F276" s="13"/>
      <c r="G276" s="10"/>
      <c r="H276" s="13"/>
      <c r="I276" s="10"/>
      <c r="J276" s="13"/>
      <c r="K276" s="10"/>
      <c r="L276" s="13"/>
      <c r="M276" s="10"/>
      <c r="N276" s="13"/>
      <c r="O276" s="10">
        <v>57</v>
      </c>
      <c r="P276" s="13"/>
      <c r="Q276" s="10">
        <v>42</v>
      </c>
      <c r="R276" s="13"/>
      <c r="S276" s="10">
        <v>58</v>
      </c>
      <c r="T276" s="13"/>
      <c r="U276" s="10">
        <v>60</v>
      </c>
      <c r="V276" s="13"/>
      <c r="W276" s="10">
        <v>75</v>
      </c>
      <c r="X276" s="13"/>
      <c r="Y276" s="10"/>
      <c r="Z276" s="13"/>
      <c r="AA276" s="205"/>
      <c r="AB276" s="196"/>
      <c r="AC276" s="196"/>
      <c r="AD276" s="205"/>
      <c r="AF276" s="193"/>
      <c r="AH276" s="193"/>
      <c r="AI276" s="237"/>
      <c r="AJ276" s="237"/>
      <c r="AK276" s="237"/>
      <c r="AL276" s="409"/>
      <c r="AM276" s="237"/>
      <c r="AN276" s="409"/>
    </row>
    <row r="277" spans="1:40" ht="15.75" x14ac:dyDescent="0.25">
      <c r="A277" s="255"/>
      <c r="B277" s="262"/>
      <c r="C277" s="105" t="s">
        <v>52</v>
      </c>
      <c r="D277" s="33"/>
      <c r="E277" s="136" t="str" cm="1">
        <f t="array" ref="E277">_xlfn.IFS(AND(E271="",E278="",E279="",E280="",E281="",E282="",E283="",E284="",E285="",E286="",E287="",E288="",E289="",E290="",E291="",E292="",E293="",E294="",E295=""),"",SUM(E278:E295)&lt;E271*AND(F278="",F279="",F280="",F281="",F282="",F283="",F284="",F285="",F286="",F287="",F288="",F289="",F290="",F291="",F292="",F293="",F294="",F295="",E278&lt;&gt;"",E279&lt;&gt;"",E280&lt;&gt;"",E281&lt;&gt;"",E282&lt;&gt;"",E283&lt;&gt;"",E284&lt;&gt;"",E285&lt;&gt;"",E286&lt;&gt;"",E287&lt;&gt;"",E288&lt;&gt;"",E289&lt;&gt;"",E290&lt;&gt;"",E291&lt;&gt;"",E292&lt;&gt;"",E293&lt;&gt;"",E294&lt;&gt;"",E295&lt;&gt;""),"T4-Error",SUM(E278:E295)&gt;E271,"T5-Error",AND(SUM(E278:E295)=E271,F271="",OR(E278="",E279="",E280="",E281="",E282="",E283="",E284="",E285="",E286="",E287="",E288="",E289="",E290="",E291="",E292="",E293="",E294="",E295="")),"T2-Error",OR(E278="",E279="",E280="",E281="",E282="",E283="",E284="",E285="",E286="",E287="",E288="",E289="",E290="",E291="",E292="",E293="",E294="",E295=""),"",SUM(E278:E295)&lt;E271*OR(F278="pa",F279="pa",F280="pa",F281="pa",F282="pa",F283="pa",F284="pa",F285="pa",F286="pa",F287="pa",F288="pa",F289="pa",F290="pa",F291="pa",F292="pa",F293="pa",F294="pa",F295="pa"),"",AND(SUM(E278:E295)=E271,F271="pa",F278&lt;&gt;"pa",F279&lt;&gt;"pa",F280&lt;&gt;"pa",F281&lt;&gt;"pa",F282&lt;&gt;"pa",F283&lt;&gt;"pa",F284&lt;&gt;"pa",F285&lt;&gt;"pa",F286&lt;&gt;"pa",F287&lt;&gt;"pa",F288&lt;&gt;"pa",F289&lt;&gt;"pa",F290&lt;&gt;"pa",F291&lt;&gt;"pa",F292&lt;&gt;"pa",F293&lt;&gt;"pa",F294&lt;&gt;"pa",F295&lt;&gt;"pa"),"T3-Error",AND(SUM(E278:E295)=E271,F271="")*OR(F278="pa",F279="pa",F280="pa",F281="pa",F282="pa",F283="pa",F284="pa",F285="pa",F286="pa",F287="pa",F288="pa",F289="pa",F290="pa",F291="pa",F292="pa",F293="pa",F294="pa",F295="pa"),"T1-Error",SUM(E278:E295)=E271,"")</f>
        <v/>
      </c>
      <c r="F277" s="101"/>
      <c r="G277" s="136" t="str" cm="1">
        <f t="array" ref="G277">_xlfn.IFS(AND(G271="",G278="",G279="",G280="",G281="",G282="",G283="",G284="",G285="",G286="",G287="",G288="",G289="",G290="",G291="",G292="",G293="",G294="",G295=""),"",SUM(G278:G295)&lt;G271*AND(H278="",H279="",H280="",H281="",H282="",H283="",H284="",H285="",H286="",H287="",H288="",H289="",H290="",H291="",H292="",H293="",H294="",H295="",G278&lt;&gt;"",G279&lt;&gt;"",G280&lt;&gt;"",G281&lt;&gt;"",G282&lt;&gt;"",G283&lt;&gt;"",G284&lt;&gt;"",G285&lt;&gt;"",G286&lt;&gt;"",G287&lt;&gt;"",G288&lt;&gt;"",G289&lt;&gt;"",G290&lt;&gt;"",G291&lt;&gt;"",G292&lt;&gt;"",G293&lt;&gt;"",G294&lt;&gt;"",G295&lt;&gt;""),"T4-Error",SUM(G278:G295)&gt;G271,"T5-Error",AND(SUM(G278:G295)=G271,H271="",OR(G278="",G279="",G280="",G281="",G282="",G283="",G284="",G285="",G286="",G287="",G288="",G289="",G290="",G291="",G292="",G293="",G294="",G295="")),"T2-Error",OR(G278="",G279="",G280="",G281="",G282="",G283="",G284="",G285="",G286="",G287="",G288="",G289="",G290="",G291="",G292="",G293="",G294="",G295=""),"",SUM(G278:G295)&lt;G271*OR(H278="pa",H279="pa",H280="pa",H281="pa",H282="pa",H283="pa",H284="pa",H285="pa",H286="pa",H287="pa",H288="pa",H289="pa",H290="pa",H291="pa",H292="pa",H293="pa",H294="pa",H295="pa"),"",AND(SUM(G278:G295)=G271,H271="pa",H278&lt;&gt;"pa",H279&lt;&gt;"pa",H280&lt;&gt;"pa",H281&lt;&gt;"pa",H282&lt;&gt;"pa",H283&lt;&gt;"pa",H284&lt;&gt;"pa",H285&lt;&gt;"pa",H286&lt;&gt;"pa",H287&lt;&gt;"pa",H288&lt;&gt;"pa",H289&lt;&gt;"pa",H290&lt;&gt;"pa",H291&lt;&gt;"pa",H292&lt;&gt;"pa",H293&lt;&gt;"pa",H294&lt;&gt;"pa",H295&lt;&gt;"pa"),"T3-Error",AND(SUM(G278:G295)=G271,H271="")*OR(H278="pa",H279="pa",H280="pa",H281="pa",H282="pa",H283="pa",H284="pa",H285="pa",H286="pa",H287="pa",H288="pa",H289="pa",H290="pa",H291="pa",H292="pa",H293="pa",H294="pa",H295="pa"),"T1-Error",SUM(G278:G295)=G271,"")</f>
        <v/>
      </c>
      <c r="H277" s="101"/>
      <c r="I277" s="136" t="str" cm="1">
        <f t="array" ref="I277">_xlfn.IFS(AND(I271="",I278="",I279="",I280="",I281="",I282="",I283="",I284="",I285="",I286="",I287="",I288="",I289="",I290="",I291="",I292="",I293="",I294="",I295=""),"",SUM(I278:I295)&lt;I271*AND(J278="",J279="",J280="",J281="",J282="",J283="",J284="",J285="",J286="",J287="",J288="",J289="",J290="",J291="",J292="",J293="",J294="",J295="",I278&lt;&gt;"",I279&lt;&gt;"",I280&lt;&gt;"",I281&lt;&gt;"",I282&lt;&gt;"",I283&lt;&gt;"",I284&lt;&gt;"",I285&lt;&gt;"",I286&lt;&gt;"",I287&lt;&gt;"",I288&lt;&gt;"",I289&lt;&gt;"",I290&lt;&gt;"",I291&lt;&gt;"",I292&lt;&gt;"",I293&lt;&gt;"",I294&lt;&gt;"",I295&lt;&gt;""),"T4-Error",SUM(I278:I295)&gt;I271,"T5-Error",AND(SUM(I278:I295)=I271,J271="",OR(I278="",I279="",I280="",I281="",I282="",I283="",I284="",I285="",I286="",I287="",I288="",I289="",I290="",I291="",I292="",I293="",I294="",I295="")),"T2-Error",OR(I278="",I279="",I280="",I281="",I282="",I283="",I284="",I285="",I286="",I287="",I288="",I289="",I290="",I291="",I292="",I293="",I294="",I295=""),"",SUM(I278:I295)&lt;I271*OR(J278="pa",J279="pa",J280="pa",J281="pa",J282="pa",J283="pa",J284="pa",J285="pa",J286="pa",J287="pa",J288="pa",J289="pa",J290="pa",J291="pa",J292="pa",J293="pa",J294="pa",J295="pa"),"",AND(SUM(I278:I295)=I271,J271="pa",J278&lt;&gt;"pa",J279&lt;&gt;"pa",J280&lt;&gt;"pa",J281&lt;&gt;"pa",J282&lt;&gt;"pa",J283&lt;&gt;"pa",J284&lt;&gt;"pa",J285&lt;&gt;"pa",J286&lt;&gt;"pa",J287&lt;&gt;"pa",J288&lt;&gt;"pa",J289&lt;&gt;"pa",J290&lt;&gt;"pa",J291&lt;&gt;"pa",J292&lt;&gt;"pa",J293&lt;&gt;"pa",J294&lt;&gt;"pa",J295&lt;&gt;"pa"),"T3-Error",AND(SUM(I278:I295)=I271,J271="")*OR(J278="pa",J279="pa",J280="pa",J281="pa",J282="pa",J283="pa",J284="pa",J285="pa",J286="pa",J287="pa",J288="pa",J289="pa",J290="pa",J291="pa",J292="pa",J293="pa",J294="pa",J295="pa"),"T1-Error",SUM(I278:I295)=I271,"")</f>
        <v/>
      </c>
      <c r="J277" s="101"/>
      <c r="K277" s="136" t="str" cm="1">
        <f t="array" ref="K277">_xlfn.IFS(AND(K271="",K278="",K279="",K280="",K281="",K282="",K283="",K284="",K285="",K286="",K287="",K288="",K289="",K290="",K291="",K292="",K293="",K294="",K295=""),"",SUM(K278:K295)&lt;K271*AND(L278="",L279="",L280="",L281="",L282="",L283="",L284="",L285="",L286="",L287="",L288="",L289="",L290="",L291="",L292="",L293="",L294="",L295="",K278&lt;&gt;"",K279&lt;&gt;"",K280&lt;&gt;"",K281&lt;&gt;"",K282&lt;&gt;"",K283&lt;&gt;"",K284&lt;&gt;"",K285&lt;&gt;"",K286&lt;&gt;"",K287&lt;&gt;"",K288&lt;&gt;"",K289&lt;&gt;"",K290&lt;&gt;"",K291&lt;&gt;"",K292&lt;&gt;"",K293&lt;&gt;"",K294&lt;&gt;"",K295&lt;&gt;""),"T4-Error",SUM(K278:K295)&gt;K271,"T5-Error",AND(SUM(K278:K295)=K271,L271="",OR(K278="",K279="",K280="",K281="",K282="",K283="",K284="",K285="",K286="",K287="",K288="",K289="",K290="",K291="",K292="",K293="",K294="",K295="")),"T2-Error",OR(K278="",K279="",K280="",K281="",K282="",K283="",K284="",K285="",K286="",K287="",K288="",K289="",K290="",K291="",K292="",K293="",K294="",K295=""),"",SUM(K278:K295)&lt;K271*OR(L278="pa",L279="pa",L280="pa",L281="pa",L282="pa",L283="pa",L284="pa",L285="pa",L286="pa",L287="pa",L288="pa",L289="pa",L290="pa",L291="pa",L292="pa",L293="pa",L294="pa",L295="pa"),"",AND(SUM(K278:K295)=K271,L271="pa",L278&lt;&gt;"pa",L279&lt;&gt;"pa",L280&lt;&gt;"pa",L281&lt;&gt;"pa",L282&lt;&gt;"pa",L283&lt;&gt;"pa",L284&lt;&gt;"pa",L285&lt;&gt;"pa",L286&lt;&gt;"pa",L287&lt;&gt;"pa",L288&lt;&gt;"pa",L289&lt;&gt;"pa",L290&lt;&gt;"pa",L291&lt;&gt;"pa",L292&lt;&gt;"pa",L293&lt;&gt;"pa",L294&lt;&gt;"pa",L295&lt;&gt;"pa"),"T3-Error",AND(SUM(K278:K295)=K271,L271="")*OR(L278="pa",L279="pa",L280="pa",L281="pa",L282="pa",L283="pa",L284="pa",L285="pa",L286="pa",L287="pa",L288="pa",L289="pa",L290="pa",L291="pa",L292="pa",L293="pa",L294="pa",L295="pa"),"T1-Error",SUM(K278:K295)=K271,"")</f>
        <v/>
      </c>
      <c r="L277" s="101"/>
      <c r="M277" s="136" t="str" cm="1">
        <f t="array" ref="M277">_xlfn.IFS(AND(M271="",M278="",M279="",M280="",M281="",M282="",M283="",M284="",M285="",M286="",M287="",M288="",M289="",M290="",M291="",M292="",M293="",M294="",M295=""),"",SUM(M278:M295)&lt;M271*AND(N278="",N279="",N280="",N281="",N282="",N283="",N284="",N285="",N286="",N287="",N288="",N289="",N290="",N291="",N292="",N293="",N294="",N295="",M278&lt;&gt;"",M279&lt;&gt;"",M280&lt;&gt;"",M281&lt;&gt;"",M282&lt;&gt;"",M283&lt;&gt;"",M284&lt;&gt;"",M285&lt;&gt;"",M286&lt;&gt;"",M287&lt;&gt;"",M288&lt;&gt;"",M289&lt;&gt;"",M290&lt;&gt;"",M291&lt;&gt;"",M292&lt;&gt;"",M293&lt;&gt;"",M294&lt;&gt;"",M295&lt;&gt;""),"T4-Error",SUM(M278:M295)&gt;M271,"T5-Error",AND(SUM(M278:M295)=M271,N271="",OR(M278="",M279="",M280="",M281="",M282="",M283="",M284="",M285="",M286="",M287="",M288="",M289="",M290="",M291="",M292="",M293="",M294="",M295="")),"T2-Error",OR(M278="",M279="",M280="",M281="",M282="",M283="",M284="",M285="",M286="",M287="",M288="",M289="",M290="",M291="",M292="",M293="",M294="",M295=""),"",SUM(M278:M295)&lt;M271*OR(N278="pa",N279="pa",N280="pa",N281="pa",N282="pa",N283="pa",N284="pa",N285="pa",N286="pa",N287="pa",N288="pa",N289="pa",N290="pa",N291="pa",N292="pa",N293="pa",N294="pa",N295="pa"),"",AND(SUM(M278:M295)=M271,N271="pa",N278&lt;&gt;"pa",N279&lt;&gt;"pa",N280&lt;&gt;"pa",N281&lt;&gt;"pa",N282&lt;&gt;"pa",N283&lt;&gt;"pa",N284&lt;&gt;"pa",N285&lt;&gt;"pa",N286&lt;&gt;"pa",N287&lt;&gt;"pa",N288&lt;&gt;"pa",N289&lt;&gt;"pa",N290&lt;&gt;"pa",N291&lt;&gt;"pa",N292&lt;&gt;"pa",N293&lt;&gt;"pa",N294&lt;&gt;"pa",N295&lt;&gt;"pa"),"T3-Error",AND(SUM(M278:M295)=M271,N271="")*OR(N278="pa",N279="pa",N280="pa",N281="pa",N282="pa",N283="pa",N284="pa",N285="pa",N286="pa",N287="pa",N288="pa",N289="pa",N290="pa",N291="pa",N292="pa",N293="pa",N294="pa",N295="pa"),"T1-Error",SUM(M278:M295)=M271,"")</f>
        <v/>
      </c>
      <c r="N277" s="101"/>
      <c r="O277" s="136" t="str" cm="1">
        <f t="array" ref="O277">_xlfn.IFS(AND(O271="",O278="",O279="",O280="",O281="",O282="",O283="",O284="",O285="",O286="",O287="",O288="",O289="",O290="",O291="",O292="",O293="",O294="",O295=""),"",SUM(O278:O295)&lt;O271*AND(P278="",P279="",P280="",P281="",P282="",P283="",P284="",P285="",P286="",P287="",P288="",P289="",P290="",P291="",P292="",P293="",P294="",P295="",O278&lt;&gt;"",O279&lt;&gt;"",O280&lt;&gt;"",O281&lt;&gt;"",O282&lt;&gt;"",O283&lt;&gt;"",O284&lt;&gt;"",O285&lt;&gt;"",O286&lt;&gt;"",O287&lt;&gt;"",O288&lt;&gt;"",O289&lt;&gt;"",O290&lt;&gt;"",O291&lt;&gt;"",O292&lt;&gt;"",O293&lt;&gt;"",O294&lt;&gt;"",O295&lt;&gt;""),"T4-Error",SUM(O278:O295)&gt;O271,"T5-Error",AND(SUM(O278:O295)=O271,P271="",OR(O278="",O279="",O280="",O281="",O282="",O283="",O284="",O285="",O286="",O287="",O288="",O289="",O290="",O291="",O292="",O293="",O294="",O295="")),"T2-Error",OR(O278="",O279="",O280="",O281="",O282="",O283="",O284="",O285="",O286="",O287="",O288="",O289="",O290="",O291="",O292="",O293="",O294="",O295=""),"",SUM(O278:O295)&lt;O271*OR(P278="pa",P279="pa",P280="pa",P281="pa",P282="pa",P283="pa",P284="pa",P285="pa",P286="pa",P287="pa",P288="pa",P289="pa",P290="pa",P291="pa",P292="pa",P293="pa",P294="pa",P295="pa"),"",AND(SUM(O278:O295)=O271,P271="pa",P278&lt;&gt;"pa",P279&lt;&gt;"pa",P280&lt;&gt;"pa",P281&lt;&gt;"pa",P282&lt;&gt;"pa",P283&lt;&gt;"pa",P284&lt;&gt;"pa",P285&lt;&gt;"pa",P286&lt;&gt;"pa",P287&lt;&gt;"pa",P288&lt;&gt;"pa",P289&lt;&gt;"pa",P290&lt;&gt;"pa",P291&lt;&gt;"pa",P292&lt;&gt;"pa",P293&lt;&gt;"pa",P294&lt;&gt;"pa",P295&lt;&gt;"pa"),"T3-Error",AND(SUM(O278:O295)=O271,P271="")*OR(P278="pa",P279="pa",P280="pa",P281="pa",P282="pa",P283="pa",P284="pa",P285="pa",P286="pa",P287="pa",P288="pa",P289="pa",P290="pa",P291="pa",P292="pa",P293="pa",P294="pa",P295="pa"),"T1-Error",SUM(O278:O295)=O271,"")</f>
        <v>T2-Error</v>
      </c>
      <c r="P277" s="101"/>
      <c r="Q277" s="102" t="str" cm="1">
        <f t="array" ref="Q277">_xlfn.IFS(AND(Q271="",Q278="",Q279="",Q280="",Q281="",Q282="",Q283="",Q284="",Q285="",Q286="",Q287="",Q288="",Q289="",Q290="",Q291="",Q292="",Q293="",Q294="",Q295=""),"",SUM(Q278:Q295)&lt;Q271*AND(R278="",R279="",R280="",R281="",R282="",R283="",R284="",R285="",R286="",R287="",R288="",R289="",R290="",R291="",R292="",R293="",R294="",R295="",Q278&lt;&gt;"",Q279&lt;&gt;"",Q280&lt;&gt;"",Q281&lt;&gt;"",Q282&lt;&gt;"",Q283&lt;&gt;"",Q284&lt;&gt;"",Q285&lt;&gt;"",Q286&lt;&gt;"",Q287&lt;&gt;"",Q288&lt;&gt;"",Q289&lt;&gt;"",Q290&lt;&gt;"",Q291&lt;&gt;"",Q292&lt;&gt;"",Q293&lt;&gt;"",Q294&lt;&gt;"",Q295&lt;&gt;""),"T4-Error",SUM(Q278:Q295)&gt;Q271,"T5-Error",AND(SUM(Q278:Q295)=Q271,R271="",OR(Q278="",Q279="",Q280="",Q281="",Q282="",Q283="",Q284="",Q285="",Q286="",Q287="",Q288="",Q289="",Q290="",Q291="",Q292="",Q293="",Q294="",Q295="")),"T2-Error",OR(Q278="",Q279="",Q280="",Q281="",Q282="",Q283="",Q284="",Q285="",Q286="",Q287="",Q288="",Q289="",Q290="",Q291="",Q292="",Q293="",Q294="",Q295=""),"",SUM(Q278:Q295)&lt;Q271*OR(R278="pa",R279="pa",R280="pa",R281="pa",R282="pa",R283="pa",R284="pa",R285="pa",R286="pa",R287="pa",R288="pa",R289="pa",R290="pa",R291="pa",R292="pa",R293="pa",R294="pa",R295="pa"),"",AND(SUM(Q278:Q295)=Q271,R271="pa",R278&lt;&gt;"pa",R279&lt;&gt;"pa",R280&lt;&gt;"pa",R281&lt;&gt;"pa",R282&lt;&gt;"pa",R283&lt;&gt;"pa",R284&lt;&gt;"pa",R285&lt;&gt;"pa",R286&lt;&gt;"pa",R287&lt;&gt;"pa",R288&lt;&gt;"pa",R289&lt;&gt;"pa",R290&lt;&gt;"pa",R291&lt;&gt;"pa",R292&lt;&gt;"pa",R293&lt;&gt;"pa",R294&lt;&gt;"pa",R295&lt;&gt;"pa"),"T3-Error",AND(SUM(Q278:Q295)=Q271,R271="")*OR(R278="pa",R279="pa",R280="pa",R281="pa",R282="pa",R283="pa",R284="pa",R285="pa",R286="pa",R287="pa",R288="pa",R289="pa",R290="pa",R291="pa",R292="pa",R293="pa",R294="pa",R295="pa"),"T1-Error",SUM(Q278:Q295)=Q271,"")</f>
        <v>T2-Error</v>
      </c>
      <c r="R277" s="101"/>
      <c r="S277" s="102" t="str" cm="1">
        <f t="array" ref="S277">_xlfn.IFS(AND(S271="",S278="",S279="",S280="",S281="",S282="",S283="",S284="",S285="",S286="",S287="",S288="",S289="",S290="",S291="",S292="",S293="",S294="",S295=""),"",SUM(S278:S295)&lt;S271*AND(T278="",T279="",T280="",T281="",T282="",T283="",T284="",T285="",T286="",T287="",T288="",T289="",T290="",T291="",T292="",T293="",T294="",T295="",S278&lt;&gt;"",S279&lt;&gt;"",S280&lt;&gt;"",S281&lt;&gt;"",S282&lt;&gt;"",S283&lt;&gt;"",S284&lt;&gt;"",S285&lt;&gt;"",S286&lt;&gt;"",S287&lt;&gt;"",S288&lt;&gt;"",S289&lt;&gt;"",S290&lt;&gt;"",S291&lt;&gt;"",S292&lt;&gt;"",S293&lt;&gt;"",S294&lt;&gt;"",S295&lt;&gt;""),"T4-Error",SUM(S278:S295)&gt;S271,"T5-Error",AND(SUM(S278:S295)=S271,T271="",OR(S278="",S279="",S280="",S281="",S282="",S283="",S284="",S285="",S286="",S287="",S288="",S289="",S290="",S291="",S292="",S293="",S294="",S295="")),"T2-Error",OR(S278="",S279="",S280="",S281="",S282="",S283="",S284="",S285="",S286="",S287="",S288="",S289="",S290="",S291="",S292="",S293="",S294="",S295=""),"",SUM(S278:S295)&lt;S271*OR(T278="pa",T279="pa",T280="pa",T281="pa",T282="pa",T283="pa",T284="pa",T285="pa",T286="pa",T287="pa",T288="pa",T289="pa",T290="pa",T291="pa",T292="pa",T293="pa",T294="pa",T295="pa"),"",AND(SUM(S278:S295)=S271,T271="pa",T278&lt;&gt;"pa",T279&lt;&gt;"pa",T280&lt;&gt;"pa",T281&lt;&gt;"pa",T282&lt;&gt;"pa",T283&lt;&gt;"pa",T284&lt;&gt;"pa",T285&lt;&gt;"pa",T286&lt;&gt;"pa",T287&lt;&gt;"pa",T288&lt;&gt;"pa",T289&lt;&gt;"pa",T290&lt;&gt;"pa",T291&lt;&gt;"pa",T292&lt;&gt;"pa",T293&lt;&gt;"pa",T294&lt;&gt;"pa",T295&lt;&gt;"pa"),"T3-Error",AND(SUM(S278:S295)=S271,T271="")*OR(T278="pa",T279="pa",T280="pa",T281="pa",T282="pa",T283="pa",T284="pa",T285="pa",T286="pa",T287="pa",T288="pa",T289="pa",T290="pa",T291="pa",T292="pa",T293="pa",T294="pa",T295="pa"),"T1-Error",SUM(S278:S295)=S271,"")</f>
        <v/>
      </c>
      <c r="T277" s="101"/>
      <c r="U277" s="102" t="str" cm="1">
        <f t="array" ref="U277">_xlfn.IFS(AND(U271="",U278="",U279="",U280="",U281="",U282="",U283="",U284="",U285="",U286="",U287="",U288="",U289="",U290="",U291="",U292="",U293="",U294="",U295=""),"",SUM(U278:U295)&lt;U271*AND(V278="",V279="",V280="",V281="",V282="",V283="",V284="",V285="",V286="",V287="",V288="",V289="",V290="",V291="",V292="",V293="",V294="",V295="",U278&lt;&gt;"",U279&lt;&gt;"",U280&lt;&gt;"",U281&lt;&gt;"",U282&lt;&gt;"",U283&lt;&gt;"",U284&lt;&gt;"",U285&lt;&gt;"",U286&lt;&gt;"",U287&lt;&gt;"",U288&lt;&gt;"",U289&lt;&gt;"",U290&lt;&gt;"",U291&lt;&gt;"",U292&lt;&gt;"",U293&lt;&gt;"",U294&lt;&gt;"",U295&lt;&gt;""),"T4-Error",SUM(U278:U295)&gt;U271,"T5-Error",AND(SUM(U278:U295)=U271,V271="",OR(U278="",U279="",U280="",U281="",U282="",U283="",U284="",U285="",U286="",U287="",U288="",U289="",U290="",U291="",U292="",U293="",U294="",U295="")),"T2-Error",OR(U278="",U279="",U280="",U281="",U282="",U283="",U284="",U285="",U286="",U287="",U288="",U289="",U290="",U291="",U292="",U293="",U294="",U295=""),"",SUM(U278:U295)&lt;U271*OR(V278="pa",V279="pa",V280="pa",V281="pa",V282="pa",V283="pa",V284="pa",V285="pa",V286="pa",V287="pa",V288="pa",V289="pa",V290="pa",V291="pa",V292="pa",V293="pa",V294="pa",V295="pa"),"",AND(SUM(U278:U295)=U271,V271="pa",V278&lt;&gt;"pa",V279&lt;&gt;"pa",V280&lt;&gt;"pa",V281&lt;&gt;"pa",V282&lt;&gt;"pa",V283&lt;&gt;"pa",V284&lt;&gt;"pa",V285&lt;&gt;"pa",V286&lt;&gt;"pa",V287&lt;&gt;"pa",V288&lt;&gt;"pa",V289&lt;&gt;"pa",V290&lt;&gt;"pa",V291&lt;&gt;"pa",V292&lt;&gt;"pa",V293&lt;&gt;"pa",V294&lt;&gt;"pa",V295&lt;&gt;"pa"),"T3-Error",AND(SUM(U278:U295)=U271,V271="")*OR(V278="pa",V279="pa",V280="pa",V281="pa",V282="pa",V283="pa",V284="pa",V285="pa",V286="pa",V287="pa",V288="pa",V289="pa",V290="pa",V291="pa",V292="pa",V293="pa",V294="pa",V295="pa"),"T1-Error",SUM(U278:U295)=U271,"")</f>
        <v/>
      </c>
      <c r="V277" s="101"/>
      <c r="W277" s="102" t="str" cm="1">
        <f t="array" ref="W277">_xlfn.IFS(AND(W271="",W278="",W279="",W280="",W281="",W282="",W283="",W284="",W285="",W286="",W287="",W288="",W289="",W290="",W291="",W292="",W293="",W294="",W295=""),"",SUM(W278:W295)&lt;W271*AND(X278="",X279="",X280="",X281="",X282="",X283="",X284="",X285="",X286="",X287="",X288="",X289="",X290="",X291="",X292="",X293="",X294="",X295="",W278&lt;&gt;"",W279&lt;&gt;"",W280&lt;&gt;"",W281&lt;&gt;"",W282&lt;&gt;"",W283&lt;&gt;"",W284&lt;&gt;"",W285&lt;&gt;"",W286&lt;&gt;"",W287&lt;&gt;"",W288&lt;&gt;"",W289&lt;&gt;"",W290&lt;&gt;"",W291&lt;&gt;"",W292&lt;&gt;"",W293&lt;&gt;"",W294&lt;&gt;"",W295&lt;&gt;""),"T4-Error",SUM(W278:W295)&gt;W271,"T5-Error",AND(SUM(W278:W295)=W271,X271="",OR(W278="",W279="",W280="",W281="",W282="",W283="",W284="",W285="",W286="",W287="",W288="",W289="",W290="",W291="",W292="",W293="",W294="",W295="")),"T2-Error",OR(W278="",W279="",W280="",W281="",W282="",W283="",W284="",W285="",W286="",W287="",W288="",W289="",W290="",W291="",W292="",W293="",W294="",W295=""),"",SUM(W278:W295)&lt;W271*OR(X278="pa",X279="pa",X280="pa",X281="pa",X282="pa",X283="pa",X284="pa",X285="pa",X286="pa",X287="pa",X288="pa",X289="pa",X290="pa",X291="pa",X292="pa",X293="pa",X294="pa",X295="pa"),"",AND(SUM(W278:W295)=W271,X271="pa",X278&lt;&gt;"pa",X279&lt;&gt;"pa",X280&lt;&gt;"pa",X281&lt;&gt;"pa",X282&lt;&gt;"pa",X283&lt;&gt;"pa",X284&lt;&gt;"pa",X285&lt;&gt;"pa",X286&lt;&gt;"pa",X287&lt;&gt;"pa",X288&lt;&gt;"pa",X289&lt;&gt;"pa",X290&lt;&gt;"pa",X291&lt;&gt;"pa",X292&lt;&gt;"pa",X293&lt;&gt;"pa",X294&lt;&gt;"pa",X295&lt;&gt;"pa"),"T3-Error",AND(SUM(W278:W295)=W271,X271="")*OR(X278="pa",X279="pa",X280="pa",X281="pa",X282="pa",X283="pa",X284="pa",X285="pa",X286="pa",X287="pa",X288="pa",X289="pa",X290="pa",X291="pa",X292="pa",X293="pa",X294="pa",X295="pa"),"T1-Error",SUM(W278:W295)=W271,"")</f>
        <v/>
      </c>
      <c r="X277" s="101"/>
      <c r="Y277" s="102" t="str" cm="1">
        <f t="array" ref="Y277">_xlfn.IFS(AND(Y271="",Y278="",Y279="",Y280="",Y281="",Y282="",Y283="",Y284="",Y285="",Y286="",Y287="",Y288="",Y289="",Y290="",Y291="",Y292="",Y293="",Y294="",Y295=""),"",SUM(Y278:Y295)&lt;Y271*AND(Z278="",Z279="",Z280="",Z281="",Z282="",Z283="",Z284="",Z285="",Z286="",Z287="",Z288="",Z289="",Z290="",Z291="",Z292="",Z293="",Z294="",Z295="",Y278&lt;&gt;"",Y279&lt;&gt;"",Y280&lt;&gt;"",Y281&lt;&gt;"",Y282&lt;&gt;"",Y283&lt;&gt;"",Y284&lt;&gt;"",Y285&lt;&gt;"",Y286&lt;&gt;"",Y287&lt;&gt;"",Y288&lt;&gt;"",Y289&lt;&gt;"",Y290&lt;&gt;"",Y291&lt;&gt;"",Y292&lt;&gt;"",Y293&lt;&gt;"",Y294&lt;&gt;"",Y295&lt;&gt;""),"T4-Error",SUM(Y278:Y295)&gt;Y271,"T5-Error",AND(SUM(Y278:Y295)=Y271,Z271="",OR(Y278="",Y279="",Y280="",Y281="",Y282="",Y283="",Y284="",Y285="",Y286="",Y287="",Y288="",Y289="",Y290="",Y291="",Y292="",Y293="",Y294="",Y295="")),"T2-Error",OR(Y278="",Y279="",Y280="",Y281="",Y282="",Y283="",Y284="",Y285="",Y286="",Y287="",Y288="",Y289="",Y290="",Y291="",Y292="",Y293="",Y294="",Y295=""),"",SUM(Y278:Y295)&lt;Y271*OR(Z278="pa",Z279="pa",Z280="pa",Z281="pa",Z282="pa",Z283="pa",Z284="pa",Z285="pa",Z286="pa",Z287="pa",Z288="pa",Z289="pa",Z290="pa",Z291="pa",Z292="pa",Z293="pa",Z294="pa",Z295="pa"),"",AND(SUM(Y278:Y295)=Y271,Z271="pa",Z278&lt;&gt;"pa",Z279&lt;&gt;"pa",Z280&lt;&gt;"pa",Z281&lt;&gt;"pa",Z282&lt;&gt;"pa",Z283&lt;&gt;"pa",Z284&lt;&gt;"pa",Z285&lt;&gt;"pa",Z286&lt;&gt;"pa",Z287&lt;&gt;"pa",Z288&lt;&gt;"pa",Z289&lt;&gt;"pa",Z290&lt;&gt;"pa",Z291&lt;&gt;"pa",Z292&lt;&gt;"pa",Z293&lt;&gt;"pa",Z294&lt;&gt;"pa",Z295&lt;&gt;"pa"),"T3-Error",AND(SUM(Y278:Y295)=Y271,Z271="")*OR(Z278="pa",Z279="pa",Z280="pa",Z281="pa",Z282="pa",Z283="pa",Z284="pa",Z285="pa",Z286="pa",Z287="pa",Z288="pa",Z289="pa",Z290="pa",Z291="pa",Z292="pa",Z293="pa",Z294="pa",Z295="pa"),"T1-Error",SUM(Y278:Y295)=Y271,"")</f>
        <v/>
      </c>
      <c r="Z277" s="101"/>
      <c r="AA277" s="206"/>
      <c r="AB277" s="189"/>
      <c r="AC277" s="196"/>
      <c r="AD277" s="206"/>
      <c r="AF277" s="219" t="s">
        <v>308</v>
      </c>
      <c r="AH277" s="219"/>
      <c r="AI277" s="237"/>
      <c r="AJ277" s="237"/>
      <c r="AK277" s="237"/>
      <c r="AL277" s="409"/>
      <c r="AM277" s="237"/>
      <c r="AN277" s="409"/>
    </row>
    <row r="278" spans="1:40" customFormat="1" ht="15" x14ac:dyDescent="0.2">
      <c r="A278" s="248" t="s">
        <v>217</v>
      </c>
      <c r="B278" s="248"/>
      <c r="C278" s="34" t="s">
        <v>53</v>
      </c>
      <c r="D278" s="24" t="s">
        <v>51</v>
      </c>
      <c r="E278" s="10"/>
      <c r="F278" s="13"/>
      <c r="G278" s="10"/>
      <c r="H278" s="13"/>
      <c r="I278" s="10"/>
      <c r="J278" s="13"/>
      <c r="K278" s="10"/>
      <c r="L278" s="13"/>
      <c r="M278" s="10"/>
      <c r="N278" s="13"/>
      <c r="O278" s="10"/>
      <c r="P278" s="13"/>
      <c r="Q278" s="10"/>
      <c r="R278" s="13"/>
      <c r="S278" s="10">
        <v>0</v>
      </c>
      <c r="T278" s="13"/>
      <c r="U278" s="10">
        <v>0</v>
      </c>
      <c r="V278" s="13"/>
      <c r="W278" s="10">
        <v>0</v>
      </c>
      <c r="X278" s="13"/>
      <c r="Y278" s="10"/>
      <c r="Z278" s="13"/>
      <c r="AA278" s="205"/>
      <c r="AB278" s="200"/>
      <c r="AC278" s="257"/>
      <c r="AD278" s="205"/>
      <c r="AF278" s="258"/>
      <c r="AH278" s="258"/>
      <c r="AI278" s="259"/>
      <c r="AJ278" s="259"/>
      <c r="AK278" s="259"/>
      <c r="AL278" s="413"/>
      <c r="AM278" s="259"/>
      <c r="AN278" s="413"/>
    </row>
    <row r="279" spans="1:40" customFormat="1" ht="15" x14ac:dyDescent="0.2">
      <c r="A279" s="244" t="s">
        <v>218</v>
      </c>
      <c r="B279" s="244"/>
      <c r="C279" s="35" t="s">
        <v>54</v>
      </c>
      <c r="D279" s="24" t="s">
        <v>51</v>
      </c>
      <c r="E279" s="10"/>
      <c r="F279" s="13"/>
      <c r="G279" s="10"/>
      <c r="H279" s="13"/>
      <c r="I279" s="10"/>
      <c r="J279" s="13"/>
      <c r="K279" s="10"/>
      <c r="L279" s="13"/>
      <c r="M279" s="10"/>
      <c r="N279" s="13"/>
      <c r="O279" s="10"/>
      <c r="P279" s="13"/>
      <c r="Q279" s="10"/>
      <c r="R279" s="13"/>
      <c r="S279" s="10">
        <v>1</v>
      </c>
      <c r="T279" s="13"/>
      <c r="U279" s="10">
        <v>0</v>
      </c>
      <c r="V279" s="13"/>
      <c r="W279" s="10">
        <v>0</v>
      </c>
      <c r="X279" s="13"/>
      <c r="Y279" s="10"/>
      <c r="Z279" s="13"/>
      <c r="AA279" s="205"/>
      <c r="AB279" s="200"/>
      <c r="AC279" s="257"/>
      <c r="AD279" s="205"/>
      <c r="AF279" s="258"/>
      <c r="AH279" s="258"/>
      <c r="AI279" s="259"/>
      <c r="AJ279" s="259"/>
      <c r="AK279" s="259"/>
      <c r="AL279" s="413"/>
      <c r="AM279" s="259"/>
      <c r="AN279" s="413"/>
    </row>
    <row r="280" spans="1:40" customFormat="1" ht="15" x14ac:dyDescent="0.2">
      <c r="A280" s="244" t="s">
        <v>219</v>
      </c>
      <c r="B280" s="244"/>
      <c r="C280" s="35" t="s">
        <v>55</v>
      </c>
      <c r="D280" s="24" t="s">
        <v>51</v>
      </c>
      <c r="E280" s="10"/>
      <c r="F280" s="13"/>
      <c r="G280" s="10"/>
      <c r="H280" s="13"/>
      <c r="I280" s="10"/>
      <c r="J280" s="13"/>
      <c r="K280" s="10"/>
      <c r="L280" s="13"/>
      <c r="M280" s="10"/>
      <c r="N280" s="13"/>
      <c r="O280" s="10"/>
      <c r="P280" s="13"/>
      <c r="Q280" s="10"/>
      <c r="R280" s="13"/>
      <c r="S280" s="10">
        <v>1</v>
      </c>
      <c r="T280" s="13"/>
      <c r="U280" s="10">
        <v>1</v>
      </c>
      <c r="V280" s="13"/>
      <c r="W280" s="10">
        <v>2</v>
      </c>
      <c r="X280" s="13"/>
      <c r="Y280" s="10"/>
      <c r="Z280" s="13"/>
      <c r="AA280" s="205"/>
      <c r="AB280" s="200"/>
      <c r="AC280" s="257"/>
      <c r="AD280" s="205"/>
      <c r="AF280" s="258"/>
      <c r="AH280" s="258"/>
      <c r="AI280" s="259"/>
      <c r="AJ280" s="259"/>
      <c r="AK280" s="259"/>
      <c r="AL280" s="413"/>
      <c r="AM280" s="259"/>
      <c r="AN280" s="413"/>
    </row>
    <row r="281" spans="1:40" customFormat="1" ht="15" x14ac:dyDescent="0.2">
      <c r="A281" s="244" t="s">
        <v>220</v>
      </c>
      <c r="B281" s="244"/>
      <c r="C281" s="35" t="s">
        <v>56</v>
      </c>
      <c r="D281" s="24" t="s">
        <v>51</v>
      </c>
      <c r="E281" s="10"/>
      <c r="F281" s="13"/>
      <c r="G281" s="10"/>
      <c r="H281" s="13"/>
      <c r="I281" s="10"/>
      <c r="J281" s="13"/>
      <c r="K281" s="10"/>
      <c r="L281" s="13"/>
      <c r="M281" s="10"/>
      <c r="N281" s="13"/>
      <c r="O281" s="10"/>
      <c r="P281" s="13"/>
      <c r="Q281" s="10"/>
      <c r="R281" s="13"/>
      <c r="S281" s="10">
        <v>2</v>
      </c>
      <c r="T281" s="13"/>
      <c r="U281" s="10">
        <v>1</v>
      </c>
      <c r="V281" s="13"/>
      <c r="W281" s="10">
        <v>1</v>
      </c>
      <c r="X281" s="13"/>
      <c r="Y281" s="10"/>
      <c r="Z281" s="13"/>
      <c r="AA281" s="205"/>
      <c r="AB281" s="200"/>
      <c r="AC281" s="257"/>
      <c r="AD281" s="205"/>
      <c r="AF281" s="258"/>
      <c r="AH281" s="258"/>
      <c r="AI281" s="259"/>
      <c r="AJ281" s="259"/>
      <c r="AK281" s="259"/>
      <c r="AL281" s="413"/>
      <c r="AM281" s="259"/>
      <c r="AN281" s="413"/>
    </row>
    <row r="282" spans="1:40" customFormat="1" ht="15" x14ac:dyDescent="0.2">
      <c r="A282" s="244" t="s">
        <v>221</v>
      </c>
      <c r="B282" s="244"/>
      <c r="C282" s="35" t="s">
        <v>57</v>
      </c>
      <c r="D282" s="24" t="s">
        <v>51</v>
      </c>
      <c r="E282" s="10"/>
      <c r="F282" s="13"/>
      <c r="G282" s="10"/>
      <c r="H282" s="13"/>
      <c r="I282" s="10"/>
      <c r="J282" s="13"/>
      <c r="K282" s="10"/>
      <c r="L282" s="13"/>
      <c r="M282" s="10"/>
      <c r="N282" s="13"/>
      <c r="O282" s="10"/>
      <c r="P282" s="13"/>
      <c r="Q282" s="10"/>
      <c r="R282" s="13"/>
      <c r="S282" s="10">
        <v>0</v>
      </c>
      <c r="T282" s="13"/>
      <c r="U282" s="10">
        <v>2</v>
      </c>
      <c r="V282" s="13"/>
      <c r="W282" s="10">
        <v>3</v>
      </c>
      <c r="X282" s="13"/>
      <c r="Y282" s="10"/>
      <c r="Z282" s="13"/>
      <c r="AA282" s="205"/>
      <c r="AB282" s="200"/>
      <c r="AC282" s="257"/>
      <c r="AD282" s="205"/>
      <c r="AF282" s="258"/>
      <c r="AH282" s="258"/>
      <c r="AI282" s="259"/>
      <c r="AJ282" s="259"/>
      <c r="AK282" s="259"/>
      <c r="AL282" s="413"/>
      <c r="AM282" s="259"/>
      <c r="AN282" s="413"/>
    </row>
    <row r="283" spans="1:40" customFormat="1" ht="15" x14ac:dyDescent="0.2">
      <c r="A283" s="244" t="s">
        <v>222</v>
      </c>
      <c r="B283" s="244"/>
      <c r="C283" s="35" t="s">
        <v>58</v>
      </c>
      <c r="D283" s="24" t="s">
        <v>51</v>
      </c>
      <c r="E283" s="10"/>
      <c r="F283" s="13"/>
      <c r="G283" s="10"/>
      <c r="H283" s="13"/>
      <c r="I283" s="10"/>
      <c r="J283" s="13"/>
      <c r="K283" s="10"/>
      <c r="L283" s="13"/>
      <c r="M283" s="10"/>
      <c r="N283" s="13"/>
      <c r="O283" s="10"/>
      <c r="P283" s="13"/>
      <c r="Q283" s="10"/>
      <c r="R283" s="13"/>
      <c r="S283" s="10">
        <v>2</v>
      </c>
      <c r="T283" s="13"/>
      <c r="U283" s="10">
        <v>2</v>
      </c>
      <c r="V283" s="13"/>
      <c r="W283" s="10">
        <v>3</v>
      </c>
      <c r="X283" s="13"/>
      <c r="Y283" s="10"/>
      <c r="Z283" s="13"/>
      <c r="AA283" s="205"/>
      <c r="AB283" s="200"/>
      <c r="AC283" s="257"/>
      <c r="AD283" s="205"/>
      <c r="AF283" s="258"/>
      <c r="AH283" s="258"/>
      <c r="AI283" s="259"/>
      <c r="AJ283" s="259"/>
      <c r="AK283" s="259"/>
      <c r="AL283" s="413"/>
      <c r="AM283" s="259"/>
      <c r="AN283" s="413"/>
    </row>
    <row r="284" spans="1:40" customFormat="1" ht="15" x14ac:dyDescent="0.2">
      <c r="A284" s="244" t="s">
        <v>223</v>
      </c>
      <c r="B284" s="244"/>
      <c r="C284" s="35" t="s">
        <v>59</v>
      </c>
      <c r="D284" s="24" t="s">
        <v>51</v>
      </c>
      <c r="E284" s="10"/>
      <c r="F284" s="13"/>
      <c r="G284" s="10"/>
      <c r="H284" s="13"/>
      <c r="I284" s="10"/>
      <c r="J284" s="13"/>
      <c r="K284" s="10"/>
      <c r="L284" s="13"/>
      <c r="M284" s="10"/>
      <c r="N284" s="13"/>
      <c r="O284" s="10">
        <v>9</v>
      </c>
      <c r="P284" s="13" t="s">
        <v>169</v>
      </c>
      <c r="Q284" s="10">
        <v>8</v>
      </c>
      <c r="R284" s="13" t="s">
        <v>169</v>
      </c>
      <c r="S284" s="10">
        <v>1</v>
      </c>
      <c r="T284" s="13"/>
      <c r="U284" s="10">
        <v>2</v>
      </c>
      <c r="V284" s="13"/>
      <c r="W284" s="10">
        <v>4</v>
      </c>
      <c r="X284" s="13"/>
      <c r="Y284" s="10"/>
      <c r="Z284" s="13"/>
      <c r="AA284" s="205" t="s">
        <v>333</v>
      </c>
      <c r="AB284" s="200"/>
      <c r="AC284" s="257"/>
      <c r="AD284" s="205" t="s">
        <v>294</v>
      </c>
      <c r="AF284" s="258"/>
      <c r="AH284" s="258"/>
      <c r="AI284" s="259"/>
      <c r="AJ284" s="259"/>
      <c r="AK284" s="259"/>
      <c r="AL284" s="413"/>
      <c r="AM284" s="259"/>
      <c r="AN284" s="413"/>
    </row>
    <row r="285" spans="1:40" customFormat="1" ht="15" x14ac:dyDescent="0.2">
      <c r="A285" s="244" t="s">
        <v>224</v>
      </c>
      <c r="B285" s="244"/>
      <c r="C285" s="35" t="s">
        <v>60</v>
      </c>
      <c r="D285" s="24" t="s">
        <v>51</v>
      </c>
      <c r="E285" s="10"/>
      <c r="F285" s="13"/>
      <c r="G285" s="10"/>
      <c r="H285" s="13"/>
      <c r="I285" s="10"/>
      <c r="J285" s="13"/>
      <c r="K285" s="10"/>
      <c r="L285" s="13"/>
      <c r="M285" s="10"/>
      <c r="N285" s="13"/>
      <c r="O285" s="10"/>
      <c r="P285" s="13"/>
      <c r="Q285" s="10"/>
      <c r="R285" s="13"/>
      <c r="S285" s="10">
        <v>1</v>
      </c>
      <c r="T285" s="13"/>
      <c r="U285" s="10">
        <v>4</v>
      </c>
      <c r="V285" s="13"/>
      <c r="W285" s="10">
        <v>0</v>
      </c>
      <c r="X285" s="13"/>
      <c r="Y285" s="10"/>
      <c r="Z285" s="13"/>
      <c r="AA285" s="205"/>
      <c r="AB285" s="200"/>
      <c r="AC285" s="257"/>
      <c r="AD285" s="205"/>
      <c r="AF285" s="258"/>
      <c r="AH285" s="258"/>
      <c r="AI285" s="259"/>
      <c r="AJ285" s="259"/>
      <c r="AK285" s="259"/>
      <c r="AL285" s="413"/>
      <c r="AM285" s="259"/>
      <c r="AN285" s="413"/>
    </row>
    <row r="286" spans="1:40" customFormat="1" ht="15" x14ac:dyDescent="0.2">
      <c r="A286" s="244" t="s">
        <v>225</v>
      </c>
      <c r="B286" s="244"/>
      <c r="C286" s="35" t="s">
        <v>61</v>
      </c>
      <c r="D286" s="24" t="s">
        <v>51</v>
      </c>
      <c r="E286" s="10"/>
      <c r="F286" s="13"/>
      <c r="G286" s="10"/>
      <c r="H286" s="13"/>
      <c r="I286" s="10"/>
      <c r="J286" s="13"/>
      <c r="K286" s="10"/>
      <c r="L286" s="13"/>
      <c r="M286" s="10"/>
      <c r="N286" s="13"/>
      <c r="O286" s="10"/>
      <c r="P286" s="13"/>
      <c r="Q286" s="10"/>
      <c r="R286" s="13"/>
      <c r="S286" s="10">
        <v>6</v>
      </c>
      <c r="T286" s="13"/>
      <c r="U286" s="10">
        <v>2</v>
      </c>
      <c r="V286" s="13"/>
      <c r="W286" s="10">
        <v>5</v>
      </c>
      <c r="X286" s="13"/>
      <c r="Y286" s="10"/>
      <c r="Z286" s="13"/>
      <c r="AA286" s="205"/>
      <c r="AB286" s="200"/>
      <c r="AC286" s="257"/>
      <c r="AD286" s="205"/>
      <c r="AF286" s="258"/>
      <c r="AH286" s="258"/>
      <c r="AI286" s="259"/>
      <c r="AJ286" s="259"/>
      <c r="AK286" s="259"/>
      <c r="AL286" s="413"/>
      <c r="AM286" s="259"/>
      <c r="AN286" s="413"/>
    </row>
    <row r="287" spans="1:40" customFormat="1" ht="15" x14ac:dyDescent="0.2">
      <c r="A287" s="244" t="s">
        <v>226</v>
      </c>
      <c r="B287" s="244"/>
      <c r="C287" s="35" t="s">
        <v>62</v>
      </c>
      <c r="D287" s="24" t="s">
        <v>51</v>
      </c>
      <c r="E287" s="10"/>
      <c r="F287" s="13"/>
      <c r="G287" s="10"/>
      <c r="H287" s="13"/>
      <c r="I287" s="10"/>
      <c r="J287" s="13"/>
      <c r="K287" s="10"/>
      <c r="L287" s="13"/>
      <c r="M287" s="10"/>
      <c r="N287" s="13"/>
      <c r="O287" s="10"/>
      <c r="P287" s="13"/>
      <c r="Q287" s="10"/>
      <c r="R287" s="13"/>
      <c r="S287" s="10">
        <v>9</v>
      </c>
      <c r="T287" s="13"/>
      <c r="U287" s="10">
        <v>9</v>
      </c>
      <c r="V287" s="13"/>
      <c r="W287" s="10">
        <v>10</v>
      </c>
      <c r="X287" s="13"/>
      <c r="Y287" s="10"/>
      <c r="Z287" s="13"/>
      <c r="AA287" s="205"/>
      <c r="AB287" s="200"/>
      <c r="AC287" s="257"/>
      <c r="AD287" s="205"/>
      <c r="AF287" s="258"/>
      <c r="AH287" s="258"/>
      <c r="AI287" s="259"/>
      <c r="AJ287" s="259"/>
      <c r="AK287" s="259"/>
      <c r="AL287" s="413"/>
      <c r="AM287" s="259"/>
      <c r="AN287" s="413"/>
    </row>
    <row r="288" spans="1:40" customFormat="1" ht="15" x14ac:dyDescent="0.2">
      <c r="A288" s="244" t="s">
        <v>227</v>
      </c>
      <c r="B288" s="244"/>
      <c r="C288" s="35" t="s">
        <v>63</v>
      </c>
      <c r="D288" s="24" t="s">
        <v>51</v>
      </c>
      <c r="E288" s="10"/>
      <c r="F288" s="13"/>
      <c r="G288" s="10"/>
      <c r="H288" s="13"/>
      <c r="I288" s="10"/>
      <c r="J288" s="13"/>
      <c r="K288" s="10"/>
      <c r="L288" s="13"/>
      <c r="M288" s="10"/>
      <c r="N288" s="13"/>
      <c r="O288" s="10">
        <v>29</v>
      </c>
      <c r="P288" s="13" t="s">
        <v>169</v>
      </c>
      <c r="Q288" s="10">
        <v>22</v>
      </c>
      <c r="R288" s="13" t="s">
        <v>169</v>
      </c>
      <c r="S288" s="10">
        <v>7</v>
      </c>
      <c r="T288" s="13"/>
      <c r="U288" s="10">
        <v>12</v>
      </c>
      <c r="V288" s="13"/>
      <c r="W288" s="10">
        <v>11</v>
      </c>
      <c r="X288" s="13"/>
      <c r="Y288" s="10"/>
      <c r="Z288" s="13"/>
      <c r="AA288" s="205" t="s">
        <v>334</v>
      </c>
      <c r="AB288" s="200"/>
      <c r="AC288" s="257"/>
      <c r="AD288" s="205" t="s">
        <v>335</v>
      </c>
      <c r="AF288" s="258"/>
      <c r="AH288" s="258"/>
      <c r="AI288" s="259"/>
      <c r="AJ288" s="259"/>
      <c r="AK288" s="259"/>
      <c r="AL288" s="413"/>
      <c r="AM288" s="259"/>
      <c r="AN288" s="413"/>
    </row>
    <row r="289" spans="1:40" customFormat="1" ht="15" x14ac:dyDescent="0.2">
      <c r="A289" s="244" t="s">
        <v>228</v>
      </c>
      <c r="B289" s="244"/>
      <c r="C289" s="35" t="s">
        <v>64</v>
      </c>
      <c r="D289" s="24" t="s">
        <v>51</v>
      </c>
      <c r="E289" s="10"/>
      <c r="F289" s="13"/>
      <c r="G289" s="10"/>
      <c r="H289" s="13"/>
      <c r="I289" s="10"/>
      <c r="J289" s="13"/>
      <c r="K289" s="10"/>
      <c r="L289" s="13"/>
      <c r="M289" s="10"/>
      <c r="N289" s="13"/>
      <c r="O289" s="10"/>
      <c r="P289" s="13"/>
      <c r="Q289" s="10"/>
      <c r="R289" s="13"/>
      <c r="S289" s="10">
        <v>7</v>
      </c>
      <c r="T289" s="13"/>
      <c r="U289" s="10">
        <v>9</v>
      </c>
      <c r="V289" s="13"/>
      <c r="W289" s="10">
        <v>11</v>
      </c>
      <c r="X289" s="13"/>
      <c r="Y289" s="10"/>
      <c r="Z289" s="13"/>
      <c r="AA289" s="205"/>
      <c r="AB289" s="200"/>
      <c r="AC289" s="257"/>
      <c r="AD289" s="205"/>
      <c r="AF289" s="258"/>
      <c r="AH289" s="258"/>
      <c r="AI289" s="259"/>
      <c r="AJ289" s="259"/>
      <c r="AK289" s="259"/>
      <c r="AL289" s="413"/>
      <c r="AM289" s="259"/>
      <c r="AN289" s="413"/>
    </row>
    <row r="290" spans="1:40" customFormat="1" ht="15" x14ac:dyDescent="0.2">
      <c r="A290" s="244" t="s">
        <v>229</v>
      </c>
      <c r="B290" s="244"/>
      <c r="C290" s="35" t="s">
        <v>65</v>
      </c>
      <c r="D290" s="24" t="s">
        <v>51</v>
      </c>
      <c r="E290" s="10"/>
      <c r="F290" s="13"/>
      <c r="G290" s="10"/>
      <c r="H290" s="13"/>
      <c r="I290" s="10"/>
      <c r="J290" s="13"/>
      <c r="K290" s="10"/>
      <c r="L290" s="13"/>
      <c r="M290" s="10"/>
      <c r="N290" s="13"/>
      <c r="O290" s="10"/>
      <c r="P290" s="13"/>
      <c r="Q290" s="10"/>
      <c r="R290" s="13"/>
      <c r="S290" s="10">
        <v>12</v>
      </c>
      <c r="T290" s="13"/>
      <c r="U290" s="10">
        <v>14</v>
      </c>
      <c r="V290" s="13"/>
      <c r="W290" s="10">
        <v>11</v>
      </c>
      <c r="X290" s="13"/>
      <c r="Y290" s="10"/>
      <c r="Z290" s="13"/>
      <c r="AA290" s="205"/>
      <c r="AB290" s="200"/>
      <c r="AC290" s="257"/>
      <c r="AD290" s="205"/>
      <c r="AF290" s="258"/>
      <c r="AH290" s="258"/>
      <c r="AI290" s="259"/>
      <c r="AJ290" s="259"/>
      <c r="AK290" s="259"/>
      <c r="AL290" s="413"/>
      <c r="AM290" s="259"/>
      <c r="AN290" s="413"/>
    </row>
    <row r="291" spans="1:40" customFormat="1" ht="15" x14ac:dyDescent="0.2">
      <c r="A291" s="244" t="s">
        <v>230</v>
      </c>
      <c r="B291" s="244"/>
      <c r="C291" s="35" t="s">
        <v>66</v>
      </c>
      <c r="D291" s="24" t="s">
        <v>51</v>
      </c>
      <c r="E291" s="10"/>
      <c r="F291" s="13"/>
      <c r="G291" s="10"/>
      <c r="H291" s="13"/>
      <c r="I291" s="10"/>
      <c r="J291" s="13"/>
      <c r="K291" s="10"/>
      <c r="L291" s="13"/>
      <c r="M291" s="10"/>
      <c r="N291" s="13"/>
      <c r="O291" s="10"/>
      <c r="P291" s="13"/>
      <c r="Q291" s="10"/>
      <c r="R291" s="13"/>
      <c r="S291" s="10">
        <v>6</v>
      </c>
      <c r="T291" s="13"/>
      <c r="U291" s="10">
        <v>14</v>
      </c>
      <c r="V291" s="13"/>
      <c r="W291" s="10">
        <v>19</v>
      </c>
      <c r="X291" s="13"/>
      <c r="Y291" s="10"/>
      <c r="Z291" s="13"/>
      <c r="AA291" s="205"/>
      <c r="AB291" s="200"/>
      <c r="AC291" s="257"/>
      <c r="AD291" s="205"/>
      <c r="AF291" s="258"/>
      <c r="AH291" s="258"/>
      <c r="AI291" s="259"/>
      <c r="AJ291" s="259"/>
      <c r="AK291" s="259"/>
      <c r="AL291" s="413"/>
      <c r="AM291" s="259"/>
      <c r="AN291" s="413"/>
    </row>
    <row r="292" spans="1:40" customFormat="1" ht="30" x14ac:dyDescent="0.2">
      <c r="A292" s="244" t="s">
        <v>231</v>
      </c>
      <c r="B292" s="244"/>
      <c r="C292" s="35" t="s">
        <v>67</v>
      </c>
      <c r="D292" s="24" t="s">
        <v>51</v>
      </c>
      <c r="E292" s="10"/>
      <c r="F292" s="13"/>
      <c r="G292" s="10"/>
      <c r="H292" s="13"/>
      <c r="I292" s="10"/>
      <c r="J292" s="13"/>
      <c r="K292" s="10"/>
      <c r="L292" s="13"/>
      <c r="M292" s="10"/>
      <c r="N292" s="13"/>
      <c r="O292" s="10">
        <v>30</v>
      </c>
      <c r="P292" s="13" t="s">
        <v>169</v>
      </c>
      <c r="Q292" s="10">
        <v>19</v>
      </c>
      <c r="R292" s="13" t="s">
        <v>169</v>
      </c>
      <c r="S292" s="10">
        <v>12</v>
      </c>
      <c r="T292" s="13"/>
      <c r="U292" s="10">
        <v>18</v>
      </c>
      <c r="V292" s="13"/>
      <c r="W292" s="10">
        <v>21</v>
      </c>
      <c r="X292" s="13"/>
      <c r="Y292" s="10"/>
      <c r="Z292" s="13"/>
      <c r="AA292" s="205" t="s">
        <v>336</v>
      </c>
      <c r="AB292" s="200"/>
      <c r="AC292" s="257"/>
      <c r="AD292" s="205" t="s">
        <v>337</v>
      </c>
      <c r="AF292" s="258"/>
      <c r="AH292" s="258"/>
      <c r="AI292" s="259"/>
      <c r="AJ292" s="259"/>
      <c r="AK292" s="259"/>
      <c r="AL292" s="413"/>
      <c r="AM292" s="259"/>
      <c r="AN292" s="413"/>
    </row>
    <row r="293" spans="1:40" customFormat="1" ht="15" x14ac:dyDescent="0.2">
      <c r="A293" s="244" t="s">
        <v>232</v>
      </c>
      <c r="B293" s="244"/>
      <c r="C293" s="35" t="s">
        <v>68</v>
      </c>
      <c r="D293" s="24" t="s">
        <v>51</v>
      </c>
      <c r="E293" s="10"/>
      <c r="F293" s="13"/>
      <c r="G293" s="10"/>
      <c r="H293" s="13"/>
      <c r="I293" s="10"/>
      <c r="J293" s="13"/>
      <c r="K293" s="10"/>
      <c r="L293" s="13"/>
      <c r="M293" s="10"/>
      <c r="N293" s="13"/>
      <c r="O293" s="10"/>
      <c r="P293" s="13"/>
      <c r="Q293" s="10"/>
      <c r="R293" s="13"/>
      <c r="S293" s="10">
        <v>8</v>
      </c>
      <c r="T293" s="13"/>
      <c r="U293" s="10">
        <v>11</v>
      </c>
      <c r="V293" s="13"/>
      <c r="W293" s="10">
        <v>19</v>
      </c>
      <c r="X293" s="13"/>
      <c r="Y293" s="10"/>
      <c r="Z293" s="13"/>
      <c r="AA293" s="205"/>
      <c r="AB293" s="200"/>
      <c r="AC293" s="257"/>
      <c r="AD293" s="205"/>
      <c r="AF293" s="258"/>
      <c r="AH293" s="258"/>
      <c r="AI293" s="259"/>
      <c r="AJ293" s="259"/>
      <c r="AK293" s="259"/>
      <c r="AL293" s="413"/>
      <c r="AM293" s="259"/>
      <c r="AN293" s="413"/>
    </row>
    <row r="294" spans="1:40" customFormat="1" ht="15" x14ac:dyDescent="0.2">
      <c r="A294" s="244" t="s">
        <v>233</v>
      </c>
      <c r="B294" s="244"/>
      <c r="C294" s="35" t="s">
        <v>69</v>
      </c>
      <c r="D294" s="24" t="s">
        <v>51</v>
      </c>
      <c r="E294" s="10"/>
      <c r="F294" s="13"/>
      <c r="G294" s="10"/>
      <c r="H294" s="13"/>
      <c r="I294" s="10"/>
      <c r="J294" s="13"/>
      <c r="K294" s="10"/>
      <c r="L294" s="13"/>
      <c r="M294" s="10"/>
      <c r="N294" s="13"/>
      <c r="O294" s="10"/>
      <c r="P294" s="13"/>
      <c r="Q294" s="10"/>
      <c r="R294" s="13"/>
      <c r="S294" s="10">
        <v>9</v>
      </c>
      <c r="T294" s="13"/>
      <c r="U294" s="10">
        <v>15</v>
      </c>
      <c r="V294" s="13"/>
      <c r="W294" s="10">
        <v>17</v>
      </c>
      <c r="X294" s="13"/>
      <c r="Y294" s="10"/>
      <c r="Z294" s="13"/>
      <c r="AA294" s="205"/>
      <c r="AB294" s="200"/>
      <c r="AC294" s="257"/>
      <c r="AD294" s="205"/>
      <c r="AF294" s="258"/>
      <c r="AH294" s="258"/>
      <c r="AI294" s="259"/>
      <c r="AJ294" s="259"/>
      <c r="AK294" s="259"/>
      <c r="AL294" s="413"/>
      <c r="AM294" s="259"/>
      <c r="AN294" s="413"/>
    </row>
    <row r="295" spans="1:40" customFormat="1" ht="30" x14ac:dyDescent="0.2">
      <c r="A295" s="244" t="s">
        <v>234</v>
      </c>
      <c r="B295" s="244"/>
      <c r="C295" s="35" t="s">
        <v>70</v>
      </c>
      <c r="D295" s="24" t="s">
        <v>51</v>
      </c>
      <c r="E295" s="10"/>
      <c r="F295" s="13"/>
      <c r="G295" s="10"/>
      <c r="H295" s="13"/>
      <c r="I295" s="10"/>
      <c r="J295" s="13"/>
      <c r="K295" s="10"/>
      <c r="L295" s="13"/>
      <c r="M295" s="10"/>
      <c r="N295" s="13"/>
      <c r="O295" s="10">
        <v>36</v>
      </c>
      <c r="P295" s="13" t="s">
        <v>169</v>
      </c>
      <c r="Q295" s="10">
        <v>28</v>
      </c>
      <c r="R295" s="13" t="s">
        <v>169</v>
      </c>
      <c r="S295" s="10">
        <v>29</v>
      </c>
      <c r="T295" s="13"/>
      <c r="U295" s="10">
        <v>19</v>
      </c>
      <c r="V295" s="13"/>
      <c r="W295" s="10">
        <v>27</v>
      </c>
      <c r="X295" s="13"/>
      <c r="Y295" s="10"/>
      <c r="Z295" s="13"/>
      <c r="AA295" s="205" t="s">
        <v>338</v>
      </c>
      <c r="AB295" s="200"/>
      <c r="AC295" s="257"/>
      <c r="AD295" s="205" t="s">
        <v>339</v>
      </c>
      <c r="AF295" s="219" t="s">
        <v>301</v>
      </c>
      <c r="AH295" s="219" t="s">
        <v>302</v>
      </c>
      <c r="AI295" s="259"/>
      <c r="AJ295" s="259"/>
      <c r="AK295" s="259"/>
      <c r="AL295" s="413"/>
      <c r="AM295" s="259"/>
      <c r="AN295" s="413"/>
    </row>
    <row r="296" spans="1:40" s="23" customFormat="1" ht="71.25" x14ac:dyDescent="0.2">
      <c r="A296" s="249" t="s">
        <v>340</v>
      </c>
      <c r="B296" s="269"/>
      <c r="C296" s="104" t="s">
        <v>100</v>
      </c>
      <c r="D296" s="24"/>
      <c r="E296" s="10">
        <v>0</v>
      </c>
      <c r="F296" s="13"/>
      <c r="G296" s="10">
        <v>0</v>
      </c>
      <c r="H296" s="13"/>
      <c r="I296" s="10">
        <v>0</v>
      </c>
      <c r="J296" s="13"/>
      <c r="K296" s="10">
        <v>0</v>
      </c>
      <c r="L296" s="13"/>
      <c r="M296" s="10">
        <v>0</v>
      </c>
      <c r="N296" s="13"/>
      <c r="O296" s="10">
        <v>0</v>
      </c>
      <c r="P296" s="13"/>
      <c r="Q296" s="10">
        <v>0</v>
      </c>
      <c r="R296" s="13"/>
      <c r="S296" s="10">
        <v>0</v>
      </c>
      <c r="T296" s="13"/>
      <c r="U296" s="10">
        <v>0</v>
      </c>
      <c r="V296" s="13"/>
      <c r="W296" s="10"/>
      <c r="X296" s="13"/>
      <c r="Y296" s="10"/>
      <c r="Z296" s="13"/>
      <c r="AA296" s="205"/>
      <c r="AB296" s="199"/>
      <c r="AC296" s="189"/>
      <c r="AD296" s="205"/>
      <c r="AF296" s="219" t="s">
        <v>341</v>
      </c>
      <c r="AH296" s="219" t="s">
        <v>342</v>
      </c>
      <c r="AI296" s="238" t="s">
        <v>343</v>
      </c>
      <c r="AJ296" s="238" t="s">
        <v>344</v>
      </c>
      <c r="AK296" s="238"/>
      <c r="AL296" s="238"/>
      <c r="AM296" s="435"/>
      <c r="AN296" s="435"/>
    </row>
    <row r="297" spans="1:40" s="23" customFormat="1" ht="15.75" x14ac:dyDescent="0.2">
      <c r="A297" s="255"/>
      <c r="B297" s="262"/>
      <c r="C297" s="105"/>
      <c r="D297" s="106"/>
      <c r="E297" s="102" t="str" cm="1">
        <f t="array" ref="E297">_xlfn.IFS(OR(E298="",E296=""),"",OR(E298=0),"",E298&gt;E296,"T7-Error",E298=E296,"T7-Alert-",E298&lt;E296,"")</f>
        <v/>
      </c>
      <c r="F297" s="101"/>
      <c r="G297" s="102" t="str" cm="1">
        <f t="array" ref="G297">_xlfn.IFS(OR(G298="",G296=""),"",OR(G298=0),"",G298&gt;G296,"T7-Error",G298=G296,"T7-Alert-",G298&lt;G296,"")</f>
        <v/>
      </c>
      <c r="H297" s="101"/>
      <c r="I297" s="102" t="str" cm="1">
        <f t="array" ref="I297">_xlfn.IFS(OR(I298="",I296=""),"",OR(I298=0),"",I298&gt;I296,"T7-Error",I298=I296,"T7-Alert-",I298&lt;I296,"")</f>
        <v/>
      </c>
      <c r="J297" s="101"/>
      <c r="K297" s="102" t="str" cm="1">
        <f t="array" ref="K297">_xlfn.IFS(OR(K298="",K296=""),"",OR(K298=0),"",K298&gt;K296,"T7-Error",K298=K296,"T7-Alert-",K298&lt;K296,"")</f>
        <v/>
      </c>
      <c r="L297" s="101"/>
      <c r="M297" s="102" t="str" cm="1">
        <f t="array" ref="M297">_xlfn.IFS(OR(M298="",M296=""),"",OR(M298=0),"",M298&gt;M296,"T7-Error",M298=M296,"T7-Alert-",M298&lt;M296,"")</f>
        <v/>
      </c>
      <c r="N297" s="101"/>
      <c r="O297" s="102" t="str" cm="1">
        <f t="array" ref="O297">_xlfn.IFS(OR(O298="",O296=""),"",OR(O298=0),"",O298&gt;O296,"T7-Error",O298=O296,"T7-Alert-",O298&lt;O296,"")</f>
        <v/>
      </c>
      <c r="P297" s="101"/>
      <c r="Q297" s="102" t="str" cm="1">
        <f t="array" ref="Q297">_xlfn.IFS(OR(Q298="",Q296=""),"",OR(Q298=0),"",Q298&gt;Q296,"T7-Error",Q298=Q296,"T7-Alert-",Q298&lt;Q296,"")</f>
        <v/>
      </c>
      <c r="R297" s="101"/>
      <c r="S297" s="102" t="str" cm="1">
        <f t="array" ref="S297">_xlfn.IFS(OR(S298="",S296=""),"",OR(S298=0),"",S298&gt;S296,"T7-Error",S298=S296,"T7-Alert-",S298&lt;S296,"")</f>
        <v/>
      </c>
      <c r="T297" s="101"/>
      <c r="U297" s="102" t="str" cm="1">
        <f t="array" ref="U297">_xlfn.IFS(OR(U298="",U296=""),"",OR(U298=0),"",U298&gt;U296,"T7-Error",U298=U296,"T7-Alert-",U298&lt;U296,"")</f>
        <v/>
      </c>
      <c r="V297" s="101"/>
      <c r="W297" s="102" t="str" cm="1">
        <f t="array" ref="W297">_xlfn.IFS(OR(W298="",W296=""),"",OR(W298=0),"",W298&gt;W296,"T7-Error",W298=W296,"T7-Alert-",W298&lt;W296,"")</f>
        <v/>
      </c>
      <c r="X297" s="101"/>
      <c r="Y297" s="102" t="str" cm="1">
        <f t="array" ref="Y297">_xlfn.IFS(OR(Y298="",Y296=""),"",OR(Y298=0),"",Y298&gt;Y296,"T7-Error",Y298=Y296,"T7-Alert-",Y298&lt;Y296,"")</f>
        <v/>
      </c>
      <c r="Z297" s="101"/>
      <c r="AA297" s="201"/>
      <c r="AB297" s="202"/>
      <c r="AC297" s="202"/>
      <c r="AD297" s="201"/>
      <c r="AF297" s="192"/>
      <c r="AH297" s="192"/>
      <c r="AI297" s="236"/>
      <c r="AJ297" s="236"/>
      <c r="AK297" s="236"/>
      <c r="AL297" s="408"/>
      <c r="AM297" s="236"/>
      <c r="AN297" s="408"/>
    </row>
    <row r="298" spans="1:40" s="23" customFormat="1" ht="15" x14ac:dyDescent="0.2">
      <c r="A298" s="249"/>
      <c r="B298" s="269"/>
      <c r="C298" s="110" t="s">
        <v>322</v>
      </c>
      <c r="D298" s="24"/>
      <c r="E298" s="10">
        <v>0</v>
      </c>
      <c r="F298" s="13"/>
      <c r="G298" s="10">
        <v>0</v>
      </c>
      <c r="H298" s="13"/>
      <c r="I298" s="10">
        <v>0</v>
      </c>
      <c r="J298" s="13"/>
      <c r="K298" s="10">
        <v>0</v>
      </c>
      <c r="L298" s="13"/>
      <c r="M298" s="10">
        <v>0</v>
      </c>
      <c r="N298" s="13"/>
      <c r="O298" s="10">
        <v>0</v>
      </c>
      <c r="P298" s="13"/>
      <c r="Q298" s="10">
        <v>0</v>
      </c>
      <c r="R298" s="13"/>
      <c r="S298" s="10">
        <v>0</v>
      </c>
      <c r="T298" s="13"/>
      <c r="U298" s="10">
        <v>0</v>
      </c>
      <c r="V298" s="13"/>
      <c r="W298" s="10"/>
      <c r="X298" s="13"/>
      <c r="Y298" s="10"/>
      <c r="Z298" s="13"/>
      <c r="AA298" s="205"/>
      <c r="AB298" s="199"/>
      <c r="AC298" s="189"/>
      <c r="AD298" s="205"/>
      <c r="AF298" s="192"/>
      <c r="AH298" s="192"/>
      <c r="AI298" s="236"/>
      <c r="AJ298" s="236"/>
      <c r="AK298" s="236"/>
      <c r="AL298" s="408"/>
      <c r="AM298" s="236"/>
      <c r="AN298" s="408"/>
    </row>
    <row r="299" spans="1:40" ht="15.75" x14ac:dyDescent="0.25">
      <c r="A299" s="255"/>
      <c r="B299" s="262"/>
      <c r="C299" s="105" t="s">
        <v>208</v>
      </c>
      <c r="D299" s="33"/>
      <c r="E299" s="136"/>
      <c r="F299" s="101"/>
      <c r="G299" s="136"/>
      <c r="H299" s="101"/>
      <c r="I299" s="136"/>
      <c r="J299" s="101"/>
      <c r="K299" s="136"/>
      <c r="L299" s="101"/>
      <c r="M299" s="136"/>
      <c r="N299" s="101"/>
      <c r="O299" s="136"/>
      <c r="P299" s="101"/>
      <c r="Q299" s="136"/>
      <c r="R299" s="101"/>
      <c r="S299" s="136"/>
      <c r="T299" s="101"/>
      <c r="U299" s="136"/>
      <c r="V299" s="101"/>
      <c r="W299" s="136"/>
      <c r="X299" s="101"/>
      <c r="Y299" s="136"/>
      <c r="Z299" s="101"/>
      <c r="AA299" s="206"/>
      <c r="AB299" s="189"/>
      <c r="AC299" s="196"/>
      <c r="AD299" s="206"/>
      <c r="AF299" s="193"/>
      <c r="AH299" s="193"/>
      <c r="AI299" s="237"/>
      <c r="AJ299" s="237"/>
      <c r="AK299" s="237"/>
      <c r="AL299" s="409"/>
      <c r="AM299" s="237"/>
      <c r="AN299" s="409"/>
    </row>
    <row r="300" spans="1:40" ht="15" x14ac:dyDescent="0.2">
      <c r="A300" s="263" t="s">
        <v>345</v>
      </c>
      <c r="B300" s="264"/>
      <c r="C300" s="107" t="s">
        <v>210</v>
      </c>
      <c r="D300" s="113"/>
      <c r="E300" s="10">
        <v>0</v>
      </c>
      <c r="F300" s="13"/>
      <c r="G300" s="10">
        <v>0</v>
      </c>
      <c r="H300" s="13"/>
      <c r="I300" s="10">
        <v>0</v>
      </c>
      <c r="J300" s="13"/>
      <c r="K300" s="10">
        <v>0</v>
      </c>
      <c r="L300" s="13"/>
      <c r="M300" s="10">
        <v>0</v>
      </c>
      <c r="N300" s="13"/>
      <c r="O300" s="10">
        <v>0</v>
      </c>
      <c r="P300" s="13"/>
      <c r="Q300" s="10">
        <v>0</v>
      </c>
      <c r="R300" s="13"/>
      <c r="S300" s="10">
        <v>0</v>
      </c>
      <c r="T300" s="13"/>
      <c r="U300" s="10">
        <v>0</v>
      </c>
      <c r="V300" s="13"/>
      <c r="W300" s="10"/>
      <c r="X300" s="13"/>
      <c r="Y300" s="10"/>
      <c r="Z300" s="13"/>
      <c r="AA300" s="205"/>
      <c r="AB300" s="196"/>
      <c r="AC300" s="196"/>
      <c r="AD300" s="205"/>
      <c r="AF300" s="193"/>
      <c r="AH300" s="193"/>
      <c r="AI300" s="237"/>
      <c r="AJ300" s="237"/>
      <c r="AK300" s="237"/>
      <c r="AL300" s="409"/>
      <c r="AM300" s="237"/>
      <c r="AN300" s="409"/>
    </row>
    <row r="301" spans="1:40" ht="15" x14ac:dyDescent="0.2">
      <c r="A301" s="265" t="s">
        <v>346</v>
      </c>
      <c r="B301" s="266"/>
      <c r="C301" s="108" t="s">
        <v>292</v>
      </c>
      <c r="D301" s="111"/>
      <c r="E301" s="10">
        <v>0</v>
      </c>
      <c r="F301" s="13"/>
      <c r="G301" s="10">
        <v>0</v>
      </c>
      <c r="H301" s="13"/>
      <c r="I301" s="10">
        <v>0</v>
      </c>
      <c r="J301" s="13"/>
      <c r="K301" s="10">
        <v>0</v>
      </c>
      <c r="L301" s="13"/>
      <c r="M301" s="10">
        <v>0</v>
      </c>
      <c r="N301" s="13"/>
      <c r="O301" s="10">
        <v>0</v>
      </c>
      <c r="P301" s="13"/>
      <c r="Q301" s="10">
        <v>0</v>
      </c>
      <c r="R301" s="13"/>
      <c r="S301" s="10">
        <v>0</v>
      </c>
      <c r="T301" s="13"/>
      <c r="U301" s="10">
        <v>0</v>
      </c>
      <c r="V301" s="13"/>
      <c r="W301" s="10"/>
      <c r="X301" s="13"/>
      <c r="Y301" s="10"/>
      <c r="Z301" s="13"/>
      <c r="AA301" s="205"/>
      <c r="AB301" s="196"/>
      <c r="AC301" s="196"/>
      <c r="AD301" s="205"/>
      <c r="AF301" s="193"/>
      <c r="AH301" s="193"/>
      <c r="AI301" s="237"/>
      <c r="AJ301" s="237"/>
      <c r="AK301" s="237"/>
      <c r="AL301" s="409"/>
      <c r="AM301" s="237"/>
      <c r="AN301" s="409"/>
    </row>
    <row r="302" spans="1:40" ht="15.75" x14ac:dyDescent="0.25">
      <c r="A302" s="255"/>
      <c r="B302" s="262"/>
      <c r="C302" s="105" t="s">
        <v>52</v>
      </c>
      <c r="D302" s="33"/>
      <c r="E302" s="136"/>
      <c r="F302" s="101"/>
      <c r="G302" s="136"/>
      <c r="H302" s="101"/>
      <c r="I302" s="136"/>
      <c r="J302" s="101"/>
      <c r="K302" s="136"/>
      <c r="L302" s="101"/>
      <c r="M302" s="136"/>
      <c r="N302" s="101"/>
      <c r="O302" s="136"/>
      <c r="P302" s="101"/>
      <c r="Q302" s="136"/>
      <c r="R302" s="101"/>
      <c r="S302" s="136"/>
      <c r="T302" s="101"/>
      <c r="U302" s="136"/>
      <c r="V302" s="101"/>
      <c r="W302" s="136"/>
      <c r="X302" s="101"/>
      <c r="Y302" s="136"/>
      <c r="Z302" s="101"/>
      <c r="AA302" s="206"/>
      <c r="AB302" s="189"/>
      <c r="AC302" s="196"/>
      <c r="AD302" s="206"/>
      <c r="AF302" s="219"/>
      <c r="AH302" s="219"/>
      <c r="AI302" s="237"/>
      <c r="AJ302" s="237"/>
      <c r="AK302" s="237"/>
      <c r="AL302" s="409"/>
      <c r="AM302" s="237"/>
      <c r="AN302" s="409"/>
    </row>
    <row r="303" spans="1:40" customFormat="1" ht="15" x14ac:dyDescent="0.2">
      <c r="A303" s="248" t="s">
        <v>217</v>
      </c>
      <c r="B303" s="248"/>
      <c r="C303" s="34" t="s">
        <v>53</v>
      </c>
      <c r="D303" s="24"/>
      <c r="E303" s="10">
        <v>0</v>
      </c>
      <c r="F303" s="13"/>
      <c r="G303" s="10">
        <v>0</v>
      </c>
      <c r="H303" s="13"/>
      <c r="I303" s="10">
        <v>0</v>
      </c>
      <c r="J303" s="13"/>
      <c r="K303" s="10">
        <v>0</v>
      </c>
      <c r="L303" s="13"/>
      <c r="M303" s="10">
        <v>0</v>
      </c>
      <c r="N303" s="13"/>
      <c r="O303" s="10">
        <v>0</v>
      </c>
      <c r="P303" s="13"/>
      <c r="Q303" s="10">
        <v>0</v>
      </c>
      <c r="R303" s="13"/>
      <c r="S303" s="10">
        <v>0</v>
      </c>
      <c r="T303" s="13"/>
      <c r="U303" s="10">
        <v>0</v>
      </c>
      <c r="V303" s="13"/>
      <c r="W303" s="10"/>
      <c r="X303" s="13"/>
      <c r="Y303" s="10"/>
      <c r="Z303" s="13"/>
      <c r="AA303" s="205"/>
      <c r="AB303" s="200"/>
      <c r="AC303" s="257"/>
      <c r="AD303" s="205"/>
      <c r="AF303" s="258"/>
      <c r="AH303" s="258"/>
      <c r="AI303" s="259"/>
      <c r="AJ303" s="259"/>
      <c r="AK303" s="259"/>
      <c r="AL303" s="413"/>
      <c r="AM303" s="259"/>
      <c r="AN303" s="413"/>
    </row>
    <row r="304" spans="1:40" customFormat="1" ht="15" x14ac:dyDescent="0.2">
      <c r="A304" s="244" t="s">
        <v>218</v>
      </c>
      <c r="B304" s="244"/>
      <c r="C304" s="35" t="s">
        <v>54</v>
      </c>
      <c r="D304" s="24"/>
      <c r="E304" s="10">
        <v>0</v>
      </c>
      <c r="F304" s="13"/>
      <c r="G304" s="10">
        <v>0</v>
      </c>
      <c r="H304" s="13"/>
      <c r="I304" s="10">
        <v>0</v>
      </c>
      <c r="J304" s="13"/>
      <c r="K304" s="10">
        <v>0</v>
      </c>
      <c r="L304" s="13"/>
      <c r="M304" s="10">
        <v>0</v>
      </c>
      <c r="N304" s="13"/>
      <c r="O304" s="10">
        <v>0</v>
      </c>
      <c r="P304" s="13"/>
      <c r="Q304" s="10">
        <v>0</v>
      </c>
      <c r="R304" s="13"/>
      <c r="S304" s="10">
        <v>0</v>
      </c>
      <c r="T304" s="13"/>
      <c r="U304" s="10">
        <v>0</v>
      </c>
      <c r="V304" s="13"/>
      <c r="W304" s="10"/>
      <c r="X304" s="13"/>
      <c r="Y304" s="10"/>
      <c r="Z304" s="13"/>
      <c r="AA304" s="205"/>
      <c r="AB304" s="200"/>
      <c r="AC304" s="257"/>
      <c r="AD304" s="205"/>
      <c r="AF304" s="195"/>
      <c r="AH304" s="195"/>
      <c r="AI304" s="259"/>
      <c r="AJ304" s="259"/>
      <c r="AK304" s="259"/>
      <c r="AL304" s="413"/>
      <c r="AM304" s="259"/>
      <c r="AN304" s="413"/>
    </row>
    <row r="305" spans="1:40" customFormat="1" ht="15" x14ac:dyDescent="0.2">
      <c r="A305" s="244" t="s">
        <v>219</v>
      </c>
      <c r="B305" s="244"/>
      <c r="C305" s="35" t="s">
        <v>55</v>
      </c>
      <c r="D305" s="24"/>
      <c r="E305" s="10">
        <v>0</v>
      </c>
      <c r="F305" s="13"/>
      <c r="G305" s="10">
        <v>0</v>
      </c>
      <c r="H305" s="13"/>
      <c r="I305" s="10">
        <v>0</v>
      </c>
      <c r="J305" s="13"/>
      <c r="K305" s="10">
        <v>0</v>
      </c>
      <c r="L305" s="13"/>
      <c r="M305" s="10">
        <v>0</v>
      </c>
      <c r="N305" s="13"/>
      <c r="O305" s="10">
        <v>0</v>
      </c>
      <c r="P305" s="13"/>
      <c r="Q305" s="10">
        <v>0</v>
      </c>
      <c r="R305" s="13"/>
      <c r="S305" s="10">
        <v>0</v>
      </c>
      <c r="T305" s="13"/>
      <c r="U305" s="10">
        <v>0</v>
      </c>
      <c r="V305" s="13"/>
      <c r="W305" s="10"/>
      <c r="X305" s="13"/>
      <c r="Y305" s="10"/>
      <c r="Z305" s="13"/>
      <c r="AA305" s="205"/>
      <c r="AB305" s="200"/>
      <c r="AC305" s="257"/>
      <c r="AD305" s="205"/>
      <c r="AF305" s="258"/>
      <c r="AH305" s="258"/>
      <c r="AI305" s="259"/>
      <c r="AJ305" s="259"/>
      <c r="AK305" s="259"/>
      <c r="AL305" s="413"/>
      <c r="AM305" s="259"/>
      <c r="AN305" s="413"/>
    </row>
    <row r="306" spans="1:40" customFormat="1" ht="15" x14ac:dyDescent="0.2">
      <c r="A306" s="244" t="s">
        <v>220</v>
      </c>
      <c r="B306" s="244"/>
      <c r="C306" s="35" t="s">
        <v>56</v>
      </c>
      <c r="D306" s="24"/>
      <c r="E306" s="10">
        <v>0</v>
      </c>
      <c r="F306" s="13"/>
      <c r="G306" s="10">
        <v>0</v>
      </c>
      <c r="H306" s="13"/>
      <c r="I306" s="10">
        <v>0</v>
      </c>
      <c r="J306" s="13"/>
      <c r="K306" s="10">
        <v>0</v>
      </c>
      <c r="L306" s="13"/>
      <c r="M306" s="10">
        <v>0</v>
      </c>
      <c r="N306" s="13"/>
      <c r="O306" s="10">
        <v>0</v>
      </c>
      <c r="P306" s="13"/>
      <c r="Q306" s="10">
        <v>0</v>
      </c>
      <c r="R306" s="13"/>
      <c r="S306" s="10">
        <v>0</v>
      </c>
      <c r="T306" s="13"/>
      <c r="U306" s="10">
        <v>0</v>
      </c>
      <c r="V306" s="13"/>
      <c r="W306" s="10"/>
      <c r="X306" s="13"/>
      <c r="Y306" s="10"/>
      <c r="Z306" s="13"/>
      <c r="AA306" s="205"/>
      <c r="AB306" s="200"/>
      <c r="AC306" s="257"/>
      <c r="AD306" s="205"/>
      <c r="AF306" s="258"/>
      <c r="AH306" s="258"/>
      <c r="AI306" s="259"/>
      <c r="AJ306" s="259"/>
      <c r="AK306" s="259"/>
      <c r="AL306" s="413"/>
      <c r="AM306" s="259"/>
      <c r="AN306" s="413"/>
    </row>
    <row r="307" spans="1:40" customFormat="1" ht="15" x14ac:dyDescent="0.2">
      <c r="A307" s="244" t="s">
        <v>221</v>
      </c>
      <c r="B307" s="244"/>
      <c r="C307" s="35" t="s">
        <v>57</v>
      </c>
      <c r="D307" s="24"/>
      <c r="E307" s="10">
        <v>0</v>
      </c>
      <c r="F307" s="13"/>
      <c r="G307" s="10">
        <v>0</v>
      </c>
      <c r="H307" s="13"/>
      <c r="I307" s="10">
        <v>0</v>
      </c>
      <c r="J307" s="13"/>
      <c r="K307" s="10">
        <v>0</v>
      </c>
      <c r="L307" s="13"/>
      <c r="M307" s="10">
        <v>0</v>
      </c>
      <c r="N307" s="13"/>
      <c r="O307" s="10">
        <v>0</v>
      </c>
      <c r="P307" s="13"/>
      <c r="Q307" s="10">
        <v>0</v>
      </c>
      <c r="R307" s="13"/>
      <c r="S307" s="10">
        <v>0</v>
      </c>
      <c r="T307" s="13"/>
      <c r="U307" s="10">
        <v>0</v>
      </c>
      <c r="V307" s="13"/>
      <c r="W307" s="10"/>
      <c r="X307" s="13"/>
      <c r="Y307" s="10"/>
      <c r="Z307" s="13"/>
      <c r="AA307" s="205"/>
      <c r="AB307" s="200"/>
      <c r="AC307" s="257"/>
      <c r="AD307" s="205"/>
      <c r="AF307" s="258"/>
      <c r="AH307" s="258"/>
      <c r="AI307" s="259"/>
      <c r="AJ307" s="259"/>
      <c r="AK307" s="259"/>
      <c r="AL307" s="413"/>
      <c r="AM307" s="259"/>
      <c r="AN307" s="413"/>
    </row>
    <row r="308" spans="1:40" customFormat="1" ht="15" x14ac:dyDescent="0.2">
      <c r="A308" s="244" t="s">
        <v>222</v>
      </c>
      <c r="B308" s="244"/>
      <c r="C308" s="35" t="s">
        <v>58</v>
      </c>
      <c r="D308" s="24"/>
      <c r="E308" s="10">
        <v>0</v>
      </c>
      <c r="F308" s="13"/>
      <c r="G308" s="10">
        <v>0</v>
      </c>
      <c r="H308" s="13"/>
      <c r="I308" s="10">
        <v>0</v>
      </c>
      <c r="J308" s="13"/>
      <c r="K308" s="10">
        <v>0</v>
      </c>
      <c r="L308" s="13"/>
      <c r="M308" s="10">
        <v>0</v>
      </c>
      <c r="N308" s="13"/>
      <c r="O308" s="10">
        <v>0</v>
      </c>
      <c r="P308" s="13"/>
      <c r="Q308" s="10">
        <v>0</v>
      </c>
      <c r="R308" s="13"/>
      <c r="S308" s="10">
        <v>0</v>
      </c>
      <c r="T308" s="13"/>
      <c r="U308" s="10">
        <v>0</v>
      </c>
      <c r="V308" s="13"/>
      <c r="W308" s="10"/>
      <c r="X308" s="13"/>
      <c r="Y308" s="10"/>
      <c r="Z308" s="13"/>
      <c r="AA308" s="205"/>
      <c r="AB308" s="200"/>
      <c r="AC308" s="257"/>
      <c r="AD308" s="205"/>
      <c r="AF308" s="258"/>
      <c r="AH308" s="258"/>
      <c r="AI308" s="259"/>
      <c r="AJ308" s="259"/>
      <c r="AK308" s="259"/>
      <c r="AL308" s="413"/>
      <c r="AM308" s="259"/>
      <c r="AN308" s="413"/>
    </row>
    <row r="309" spans="1:40" customFormat="1" ht="15" x14ac:dyDescent="0.2">
      <c r="A309" s="244" t="s">
        <v>223</v>
      </c>
      <c r="B309" s="244"/>
      <c r="C309" s="35" t="s">
        <v>59</v>
      </c>
      <c r="D309" s="24"/>
      <c r="E309" s="10">
        <v>0</v>
      </c>
      <c r="F309" s="13"/>
      <c r="G309" s="10">
        <v>0</v>
      </c>
      <c r="H309" s="13"/>
      <c r="I309" s="10">
        <v>0</v>
      </c>
      <c r="J309" s="13"/>
      <c r="K309" s="10">
        <v>0</v>
      </c>
      <c r="L309" s="13"/>
      <c r="M309" s="10">
        <v>0</v>
      </c>
      <c r="N309" s="13"/>
      <c r="O309" s="10">
        <v>0</v>
      </c>
      <c r="P309" s="13"/>
      <c r="Q309" s="10">
        <v>0</v>
      </c>
      <c r="R309" s="13"/>
      <c r="S309" s="10">
        <v>0</v>
      </c>
      <c r="T309" s="13"/>
      <c r="U309" s="10">
        <v>0</v>
      </c>
      <c r="V309" s="13"/>
      <c r="W309" s="10"/>
      <c r="X309" s="13"/>
      <c r="Y309" s="10"/>
      <c r="Z309" s="13"/>
      <c r="AA309" s="205"/>
      <c r="AB309" s="200"/>
      <c r="AC309" s="257"/>
      <c r="AD309" s="205"/>
      <c r="AF309" s="258"/>
      <c r="AH309" s="258"/>
      <c r="AI309" s="259"/>
      <c r="AJ309" s="259"/>
      <c r="AK309" s="259"/>
      <c r="AL309" s="413"/>
      <c r="AM309" s="259"/>
      <c r="AN309" s="413"/>
    </row>
    <row r="310" spans="1:40" customFormat="1" ht="15" x14ac:dyDescent="0.2">
      <c r="A310" s="244" t="s">
        <v>224</v>
      </c>
      <c r="B310" s="244"/>
      <c r="C310" s="35" t="s">
        <v>60</v>
      </c>
      <c r="D310" s="24"/>
      <c r="E310" s="10">
        <v>0</v>
      </c>
      <c r="F310" s="13"/>
      <c r="G310" s="10">
        <v>0</v>
      </c>
      <c r="H310" s="13"/>
      <c r="I310" s="10">
        <v>0</v>
      </c>
      <c r="J310" s="13"/>
      <c r="K310" s="10">
        <v>0</v>
      </c>
      <c r="L310" s="13"/>
      <c r="M310" s="10">
        <v>0</v>
      </c>
      <c r="N310" s="13"/>
      <c r="O310" s="10">
        <v>0</v>
      </c>
      <c r="P310" s="13"/>
      <c r="Q310" s="10">
        <v>0</v>
      </c>
      <c r="R310" s="13"/>
      <c r="S310" s="10">
        <v>0</v>
      </c>
      <c r="T310" s="13"/>
      <c r="U310" s="10">
        <v>0</v>
      </c>
      <c r="V310" s="13"/>
      <c r="W310" s="10"/>
      <c r="X310" s="13"/>
      <c r="Y310" s="10"/>
      <c r="Z310" s="13"/>
      <c r="AA310" s="205"/>
      <c r="AB310" s="200"/>
      <c r="AC310" s="257"/>
      <c r="AD310" s="205"/>
      <c r="AF310" s="258"/>
      <c r="AH310" s="258"/>
      <c r="AI310" s="259"/>
      <c r="AJ310" s="259"/>
      <c r="AK310" s="259"/>
      <c r="AL310" s="413"/>
      <c r="AM310" s="259"/>
      <c r="AN310" s="413"/>
    </row>
    <row r="311" spans="1:40" customFormat="1" ht="15" x14ac:dyDescent="0.2">
      <c r="A311" s="244" t="s">
        <v>225</v>
      </c>
      <c r="B311" s="244"/>
      <c r="C311" s="35" t="s">
        <v>61</v>
      </c>
      <c r="D311" s="24"/>
      <c r="E311" s="10">
        <v>0</v>
      </c>
      <c r="F311" s="13"/>
      <c r="G311" s="10">
        <v>0</v>
      </c>
      <c r="H311" s="13"/>
      <c r="I311" s="10">
        <v>0</v>
      </c>
      <c r="J311" s="13"/>
      <c r="K311" s="10">
        <v>0</v>
      </c>
      <c r="L311" s="13"/>
      <c r="M311" s="10">
        <v>0</v>
      </c>
      <c r="N311" s="13"/>
      <c r="O311" s="10">
        <v>0</v>
      </c>
      <c r="P311" s="13"/>
      <c r="Q311" s="10">
        <v>0</v>
      </c>
      <c r="R311" s="13"/>
      <c r="S311" s="10">
        <v>0</v>
      </c>
      <c r="T311" s="13"/>
      <c r="U311" s="10">
        <v>0</v>
      </c>
      <c r="V311" s="13"/>
      <c r="W311" s="10"/>
      <c r="X311" s="13"/>
      <c r="Y311" s="10"/>
      <c r="Z311" s="13"/>
      <c r="AA311" s="205"/>
      <c r="AB311" s="200"/>
      <c r="AC311" s="257"/>
      <c r="AD311" s="205"/>
      <c r="AF311" s="258"/>
      <c r="AH311" s="258"/>
      <c r="AI311" s="259"/>
      <c r="AJ311" s="259"/>
      <c r="AK311" s="259"/>
      <c r="AL311" s="413"/>
      <c r="AM311" s="259"/>
      <c r="AN311" s="413"/>
    </row>
    <row r="312" spans="1:40" customFormat="1" ht="15" x14ac:dyDescent="0.2">
      <c r="A312" s="244" t="s">
        <v>226</v>
      </c>
      <c r="B312" s="244"/>
      <c r="C312" s="35" t="s">
        <v>62</v>
      </c>
      <c r="D312" s="24"/>
      <c r="E312" s="10">
        <v>0</v>
      </c>
      <c r="F312" s="13"/>
      <c r="G312" s="10">
        <v>0</v>
      </c>
      <c r="H312" s="13"/>
      <c r="I312" s="10">
        <v>0</v>
      </c>
      <c r="J312" s="13"/>
      <c r="K312" s="10">
        <v>0</v>
      </c>
      <c r="L312" s="13"/>
      <c r="M312" s="10">
        <v>0</v>
      </c>
      <c r="N312" s="13"/>
      <c r="O312" s="10">
        <v>0</v>
      </c>
      <c r="P312" s="13"/>
      <c r="Q312" s="10">
        <v>0</v>
      </c>
      <c r="R312" s="13"/>
      <c r="S312" s="10">
        <v>0</v>
      </c>
      <c r="T312" s="13"/>
      <c r="U312" s="10">
        <v>0</v>
      </c>
      <c r="V312" s="13"/>
      <c r="W312" s="10"/>
      <c r="X312" s="13"/>
      <c r="Y312" s="10"/>
      <c r="Z312" s="13"/>
      <c r="AA312" s="205"/>
      <c r="AB312" s="200"/>
      <c r="AC312" s="257"/>
      <c r="AD312" s="205"/>
      <c r="AF312" s="258"/>
      <c r="AH312" s="258"/>
      <c r="AI312" s="259"/>
      <c r="AJ312" s="259"/>
      <c r="AK312" s="259"/>
      <c r="AL312" s="413"/>
      <c r="AM312" s="259"/>
      <c r="AN312" s="413"/>
    </row>
    <row r="313" spans="1:40" customFormat="1" ht="15" x14ac:dyDescent="0.2">
      <c r="A313" s="244" t="s">
        <v>227</v>
      </c>
      <c r="B313" s="244"/>
      <c r="C313" s="35" t="s">
        <v>63</v>
      </c>
      <c r="D313" s="24"/>
      <c r="E313" s="10">
        <v>0</v>
      </c>
      <c r="F313" s="13"/>
      <c r="G313" s="10">
        <v>0</v>
      </c>
      <c r="H313" s="13"/>
      <c r="I313" s="10">
        <v>0</v>
      </c>
      <c r="J313" s="13"/>
      <c r="K313" s="10">
        <v>0</v>
      </c>
      <c r="L313" s="13"/>
      <c r="M313" s="10">
        <v>0</v>
      </c>
      <c r="N313" s="13"/>
      <c r="O313" s="10">
        <v>0</v>
      </c>
      <c r="P313" s="13"/>
      <c r="Q313" s="10">
        <v>0</v>
      </c>
      <c r="R313" s="13"/>
      <c r="S313" s="10">
        <v>0</v>
      </c>
      <c r="T313" s="13"/>
      <c r="U313" s="10">
        <v>0</v>
      </c>
      <c r="V313" s="13"/>
      <c r="W313" s="10"/>
      <c r="X313" s="13"/>
      <c r="Y313" s="10"/>
      <c r="Z313" s="13"/>
      <c r="AA313" s="205"/>
      <c r="AB313" s="200"/>
      <c r="AC313" s="257"/>
      <c r="AD313" s="205"/>
      <c r="AF313" s="258"/>
      <c r="AH313" s="258"/>
      <c r="AI313" s="259"/>
      <c r="AJ313" s="259"/>
      <c r="AK313" s="259"/>
      <c r="AL313" s="413"/>
      <c r="AM313" s="259"/>
      <c r="AN313" s="413"/>
    </row>
    <row r="314" spans="1:40" customFormat="1" ht="15" x14ac:dyDescent="0.2">
      <c r="A314" s="244" t="s">
        <v>228</v>
      </c>
      <c r="B314" s="244"/>
      <c r="C314" s="35" t="s">
        <v>64</v>
      </c>
      <c r="D314" s="24"/>
      <c r="E314" s="10">
        <v>0</v>
      </c>
      <c r="F314" s="13"/>
      <c r="G314" s="10">
        <v>0</v>
      </c>
      <c r="H314" s="13"/>
      <c r="I314" s="10">
        <v>0</v>
      </c>
      <c r="J314" s="13"/>
      <c r="K314" s="10">
        <v>0</v>
      </c>
      <c r="L314" s="13"/>
      <c r="M314" s="10">
        <v>0</v>
      </c>
      <c r="N314" s="13"/>
      <c r="O314" s="10">
        <v>0</v>
      </c>
      <c r="P314" s="13"/>
      <c r="Q314" s="10">
        <v>0</v>
      </c>
      <c r="R314" s="13"/>
      <c r="S314" s="10">
        <v>0</v>
      </c>
      <c r="T314" s="13"/>
      <c r="U314" s="10">
        <v>0</v>
      </c>
      <c r="V314" s="13"/>
      <c r="W314" s="10"/>
      <c r="X314" s="13"/>
      <c r="Y314" s="10"/>
      <c r="Z314" s="13"/>
      <c r="AA314" s="205"/>
      <c r="AB314" s="200"/>
      <c r="AC314" s="257"/>
      <c r="AD314" s="205"/>
      <c r="AF314" s="258"/>
      <c r="AH314" s="258"/>
      <c r="AI314" s="259"/>
      <c r="AJ314" s="259"/>
      <c r="AK314" s="259"/>
      <c r="AL314" s="413"/>
      <c r="AM314" s="259"/>
      <c r="AN314" s="413"/>
    </row>
    <row r="315" spans="1:40" customFormat="1" ht="15" x14ac:dyDescent="0.2">
      <c r="A315" s="244" t="s">
        <v>229</v>
      </c>
      <c r="B315" s="244"/>
      <c r="C315" s="35" t="s">
        <v>65</v>
      </c>
      <c r="D315" s="24"/>
      <c r="E315" s="10">
        <v>0</v>
      </c>
      <c r="F315" s="13"/>
      <c r="G315" s="10">
        <v>0</v>
      </c>
      <c r="H315" s="13"/>
      <c r="I315" s="10">
        <v>0</v>
      </c>
      <c r="J315" s="13"/>
      <c r="K315" s="10">
        <v>0</v>
      </c>
      <c r="L315" s="13"/>
      <c r="M315" s="10">
        <v>0</v>
      </c>
      <c r="N315" s="13"/>
      <c r="O315" s="10">
        <v>0</v>
      </c>
      <c r="P315" s="13"/>
      <c r="Q315" s="10">
        <v>0</v>
      </c>
      <c r="R315" s="13"/>
      <c r="S315" s="10">
        <v>0</v>
      </c>
      <c r="T315" s="13"/>
      <c r="U315" s="10">
        <v>0</v>
      </c>
      <c r="V315" s="13"/>
      <c r="W315" s="10"/>
      <c r="X315" s="13"/>
      <c r="Y315" s="10"/>
      <c r="Z315" s="13"/>
      <c r="AA315" s="205"/>
      <c r="AB315" s="200"/>
      <c r="AC315" s="257"/>
      <c r="AD315" s="205"/>
      <c r="AF315" s="258"/>
      <c r="AH315" s="258"/>
      <c r="AI315" s="259"/>
      <c r="AJ315" s="259"/>
      <c r="AK315" s="259"/>
      <c r="AL315" s="413"/>
      <c r="AM315" s="259"/>
      <c r="AN315" s="413"/>
    </row>
    <row r="316" spans="1:40" customFormat="1" ht="15" x14ac:dyDescent="0.2">
      <c r="A316" s="244" t="s">
        <v>230</v>
      </c>
      <c r="B316" s="244"/>
      <c r="C316" s="35" t="s">
        <v>66</v>
      </c>
      <c r="D316" s="24"/>
      <c r="E316" s="10">
        <v>0</v>
      </c>
      <c r="F316" s="13"/>
      <c r="G316" s="10">
        <v>0</v>
      </c>
      <c r="H316" s="13"/>
      <c r="I316" s="10">
        <v>0</v>
      </c>
      <c r="J316" s="13"/>
      <c r="K316" s="10">
        <v>0</v>
      </c>
      <c r="L316" s="13"/>
      <c r="M316" s="10">
        <v>0</v>
      </c>
      <c r="N316" s="13"/>
      <c r="O316" s="10">
        <v>0</v>
      </c>
      <c r="P316" s="13"/>
      <c r="Q316" s="10">
        <v>0</v>
      </c>
      <c r="R316" s="13"/>
      <c r="S316" s="10">
        <v>0</v>
      </c>
      <c r="T316" s="13"/>
      <c r="U316" s="10">
        <v>0</v>
      </c>
      <c r="V316" s="13"/>
      <c r="W316" s="10"/>
      <c r="X316" s="13"/>
      <c r="Y316" s="10"/>
      <c r="Z316" s="13"/>
      <c r="AA316" s="205"/>
      <c r="AB316" s="200"/>
      <c r="AC316" s="257"/>
      <c r="AD316" s="205"/>
      <c r="AF316" s="258"/>
      <c r="AH316" s="258"/>
      <c r="AI316" s="259"/>
      <c r="AJ316" s="259"/>
      <c r="AK316" s="259"/>
      <c r="AL316" s="413"/>
      <c r="AM316" s="259"/>
      <c r="AN316" s="413"/>
    </row>
    <row r="317" spans="1:40" customFormat="1" ht="15" x14ac:dyDescent="0.2">
      <c r="A317" s="244" t="s">
        <v>231</v>
      </c>
      <c r="B317" s="244"/>
      <c r="C317" s="35" t="s">
        <v>67</v>
      </c>
      <c r="D317" s="24"/>
      <c r="E317" s="10">
        <v>0</v>
      </c>
      <c r="F317" s="13"/>
      <c r="G317" s="10">
        <v>0</v>
      </c>
      <c r="H317" s="13"/>
      <c r="I317" s="10">
        <v>0</v>
      </c>
      <c r="J317" s="13"/>
      <c r="K317" s="10">
        <v>0</v>
      </c>
      <c r="L317" s="13"/>
      <c r="M317" s="10">
        <v>0</v>
      </c>
      <c r="N317" s="13"/>
      <c r="O317" s="10">
        <v>0</v>
      </c>
      <c r="P317" s="13"/>
      <c r="Q317" s="10">
        <v>0</v>
      </c>
      <c r="R317" s="13"/>
      <c r="S317" s="10">
        <v>0</v>
      </c>
      <c r="T317" s="13"/>
      <c r="U317" s="10">
        <v>0</v>
      </c>
      <c r="V317" s="13"/>
      <c r="W317" s="10"/>
      <c r="X317" s="13"/>
      <c r="Y317" s="10"/>
      <c r="Z317" s="13"/>
      <c r="AA317" s="205"/>
      <c r="AB317" s="200"/>
      <c r="AC317" s="257"/>
      <c r="AD317" s="205"/>
      <c r="AF317" s="258"/>
      <c r="AH317" s="258"/>
      <c r="AI317" s="259"/>
      <c r="AJ317" s="259"/>
      <c r="AK317" s="259"/>
      <c r="AL317" s="413"/>
      <c r="AM317" s="259"/>
      <c r="AN317" s="413"/>
    </row>
    <row r="318" spans="1:40" customFormat="1" ht="15" x14ac:dyDescent="0.2">
      <c r="A318" s="244" t="s">
        <v>232</v>
      </c>
      <c r="B318" s="244"/>
      <c r="C318" s="35" t="s">
        <v>68</v>
      </c>
      <c r="D318" s="24"/>
      <c r="E318" s="10">
        <v>0</v>
      </c>
      <c r="F318" s="13"/>
      <c r="G318" s="10">
        <v>0</v>
      </c>
      <c r="H318" s="13"/>
      <c r="I318" s="10">
        <v>0</v>
      </c>
      <c r="J318" s="13"/>
      <c r="K318" s="10">
        <v>0</v>
      </c>
      <c r="L318" s="13"/>
      <c r="M318" s="10">
        <v>0</v>
      </c>
      <c r="N318" s="13"/>
      <c r="O318" s="10">
        <v>0</v>
      </c>
      <c r="P318" s="13"/>
      <c r="Q318" s="10">
        <v>0</v>
      </c>
      <c r="R318" s="13"/>
      <c r="S318" s="10">
        <v>0</v>
      </c>
      <c r="T318" s="13"/>
      <c r="U318" s="10">
        <v>0</v>
      </c>
      <c r="V318" s="13"/>
      <c r="W318" s="10"/>
      <c r="X318" s="13"/>
      <c r="Y318" s="10"/>
      <c r="Z318" s="13"/>
      <c r="AA318" s="205"/>
      <c r="AB318" s="200"/>
      <c r="AC318" s="257"/>
      <c r="AD318" s="205"/>
      <c r="AF318" s="258"/>
      <c r="AH318" s="258"/>
      <c r="AI318" s="259"/>
      <c r="AJ318" s="259"/>
      <c r="AK318" s="259"/>
      <c r="AL318" s="413"/>
      <c r="AM318" s="259"/>
      <c r="AN318" s="413"/>
    </row>
    <row r="319" spans="1:40" customFormat="1" ht="15" x14ac:dyDescent="0.2">
      <c r="A319" s="244" t="s">
        <v>233</v>
      </c>
      <c r="B319" s="244"/>
      <c r="C319" s="35" t="s">
        <v>69</v>
      </c>
      <c r="D319" s="24"/>
      <c r="E319" s="10">
        <v>0</v>
      </c>
      <c r="F319" s="13"/>
      <c r="G319" s="10">
        <v>0</v>
      </c>
      <c r="H319" s="13"/>
      <c r="I319" s="10">
        <v>0</v>
      </c>
      <c r="J319" s="13"/>
      <c r="K319" s="10">
        <v>0</v>
      </c>
      <c r="L319" s="13"/>
      <c r="M319" s="10">
        <v>0</v>
      </c>
      <c r="N319" s="13"/>
      <c r="O319" s="10">
        <v>0</v>
      </c>
      <c r="P319" s="13"/>
      <c r="Q319" s="10">
        <v>0</v>
      </c>
      <c r="R319" s="13"/>
      <c r="S319" s="10">
        <v>0</v>
      </c>
      <c r="T319" s="13"/>
      <c r="U319" s="10">
        <v>0</v>
      </c>
      <c r="V319" s="13"/>
      <c r="W319" s="10"/>
      <c r="X319" s="13"/>
      <c r="Y319" s="10"/>
      <c r="Z319" s="13"/>
      <c r="AA319" s="205"/>
      <c r="AB319" s="200"/>
      <c r="AC319" s="257"/>
      <c r="AD319" s="205"/>
      <c r="AF319" s="258"/>
      <c r="AH319" s="258"/>
      <c r="AI319" s="259"/>
      <c r="AJ319" s="259"/>
      <c r="AK319" s="259"/>
      <c r="AL319" s="413"/>
      <c r="AM319" s="259"/>
      <c r="AN319" s="413"/>
    </row>
    <row r="320" spans="1:40" customFormat="1" ht="15" x14ac:dyDescent="0.2">
      <c r="A320" s="244" t="s">
        <v>234</v>
      </c>
      <c r="B320" s="244"/>
      <c r="C320" s="35" t="s">
        <v>70</v>
      </c>
      <c r="D320" s="24"/>
      <c r="E320" s="10">
        <v>0</v>
      </c>
      <c r="F320" s="13"/>
      <c r="G320" s="10">
        <v>0</v>
      </c>
      <c r="H320" s="13"/>
      <c r="I320" s="10">
        <v>0</v>
      </c>
      <c r="J320" s="13"/>
      <c r="K320" s="10">
        <v>0</v>
      </c>
      <c r="L320" s="13"/>
      <c r="M320" s="10">
        <v>0</v>
      </c>
      <c r="N320" s="13"/>
      <c r="O320" s="10">
        <v>0</v>
      </c>
      <c r="P320" s="13"/>
      <c r="Q320" s="10">
        <v>0</v>
      </c>
      <c r="R320" s="13"/>
      <c r="S320" s="10">
        <v>0</v>
      </c>
      <c r="T320" s="13"/>
      <c r="U320" s="10">
        <v>0</v>
      </c>
      <c r="V320" s="13"/>
      <c r="W320" s="10"/>
      <c r="X320" s="13"/>
      <c r="Y320" s="10"/>
      <c r="Z320" s="13"/>
      <c r="AA320" s="205"/>
      <c r="AB320" s="200"/>
      <c r="AC320" s="257"/>
      <c r="AD320" s="205"/>
      <c r="AF320" s="258"/>
      <c r="AH320" s="258"/>
      <c r="AI320" s="259"/>
      <c r="AJ320" s="259"/>
      <c r="AK320" s="259"/>
      <c r="AL320" s="413"/>
      <c r="AM320" s="259"/>
      <c r="AN320" s="413"/>
    </row>
    <row r="321" spans="1:40" s="23" customFormat="1" ht="15.75" x14ac:dyDescent="0.2">
      <c r="A321" s="255"/>
      <c r="B321" s="262"/>
      <c r="C321" s="105"/>
      <c r="D321" s="106"/>
      <c r="E321" s="102" t="str" cm="1">
        <f t="array" ref="E321">_xlfn.IFS(OR(E323="",E192=""),"",AND(E323=0,E192=0),"",E323=E192,"T8-Alert",E323&lt;&gt;E192,"")</f>
        <v/>
      </c>
      <c r="F321" s="101"/>
      <c r="G321" s="102" t="str" cm="1">
        <f t="array" ref="G321">_xlfn.IFS(OR(G323="",G192=""),"",AND(G323=0,G192=0),"",G323=G192,"T8-Alert",G323&lt;&gt;G192,"")</f>
        <v/>
      </c>
      <c r="H321" s="101"/>
      <c r="I321" s="102" t="str" cm="1">
        <f t="array" ref="I321">_xlfn.IFS(OR(I323="",I192=""),"",AND(I323=0,I192=0),"",I323=I192,"T8-Alert",I323&lt;&gt;I192,"")</f>
        <v/>
      </c>
      <c r="J321" s="101"/>
      <c r="K321" s="102" t="str" cm="1">
        <f t="array" ref="K321">_xlfn.IFS(OR(K323="",K192=""),"",AND(K323=0,K192=0),"",K323=K192,"T8-Alert",K323&lt;&gt;K192,"")</f>
        <v/>
      </c>
      <c r="L321" s="101"/>
      <c r="M321" s="102" t="str" cm="1">
        <f t="array" ref="M321">_xlfn.IFS(OR(M323="",M192=""),"",AND(M323=0,M192=0),"",M323=M192,"T8-Alert",M323&lt;&gt;M192,"")</f>
        <v/>
      </c>
      <c r="N321" s="101"/>
      <c r="O321" s="102" t="str" cm="1">
        <f t="array" ref="O321">_xlfn.IFS(OR(O323="",O192=""),"",AND(O323=0,O192=0),"",O323=O192,"T8-Alert",O323&lt;&gt;O192,"")</f>
        <v/>
      </c>
      <c r="P321" s="101"/>
      <c r="Q321" s="102" t="str" cm="1">
        <f t="array" ref="Q321">_xlfn.IFS(OR(Q323="",Q192=""),"",AND(Q323=0,Q192=0),"",Q323=Q192,"T8-Alert",Q323&lt;&gt;Q192,"")</f>
        <v/>
      </c>
      <c r="R321" s="101"/>
      <c r="S321" s="102" t="str" cm="1">
        <f t="array" ref="S321">_xlfn.IFS(OR(S323="",S192=""),"",AND(S323=0,S192=0),"",S323=S192,"T8-Alert",S323&lt;&gt;S192,"")</f>
        <v/>
      </c>
      <c r="T321" s="101"/>
      <c r="U321" s="102" t="str" cm="1">
        <f t="array" ref="U321">_xlfn.IFS(OR(U323="",U192=""),"",AND(U323=0,U192=0),"",U323=U192,"T8-Alert",U323&lt;&gt;U192,"")</f>
        <v/>
      </c>
      <c r="V321" s="101"/>
      <c r="W321" s="102" t="str" cm="1">
        <f t="array" ref="W321">_xlfn.IFS(OR(W323="",W192=""),"",AND(W323=0,W192=0),"",W323=W192,"T8-Alert",W323&lt;&gt;W192,"")</f>
        <v/>
      </c>
      <c r="X321" s="101"/>
      <c r="Y321" s="102" t="str" cm="1">
        <f t="array" ref="Y321">_xlfn.IFS(OR(Y323="",Y192=""),"",AND(Y323=0,Y192=0),"",Y323=Y192,"T8-Alert",Y323&lt;&gt;Y192,"")</f>
        <v/>
      </c>
      <c r="Z321" s="101"/>
      <c r="AA321" s="201"/>
      <c r="AB321" s="202"/>
      <c r="AC321" s="202"/>
      <c r="AD321" s="201"/>
      <c r="AF321" s="192"/>
      <c r="AH321" s="192"/>
      <c r="AI321" s="236"/>
      <c r="AJ321" s="236"/>
      <c r="AK321" s="236"/>
      <c r="AL321" s="408"/>
      <c r="AM321" s="236"/>
      <c r="AN321" s="408"/>
    </row>
    <row r="322" spans="1:40" s="23" customFormat="1" ht="16.5" thickBot="1" x14ac:dyDescent="0.25">
      <c r="A322" s="255"/>
      <c r="B322" s="262"/>
      <c r="C322" s="137"/>
      <c r="D322" s="138"/>
      <c r="E322" s="102" t="str" cm="1">
        <f t="array" ref="E322">_xlfn.IFS(OR(E373="",E399="",E425="",F373="pa",F399="pa",F425="pa"),"",E323&lt;(E373+E399+E425),"",E323&gt;(E373+E399+E425),"T12-Error",E323=(E373+E399+E425),"T12-Alert")</f>
        <v/>
      </c>
      <c r="F322" s="101"/>
      <c r="G322" s="102" t="str" cm="1">
        <f t="array" ref="G322">_xlfn.IFS(OR(G373="",G399="",G425="",H373="pa",H399="pa",H425="pa"),"",G323&lt;(G373+G399+G425),"",G323&gt;(G373+G399+G425),"T12-Error",G323=(G373+G399+G425),"T12-Alert")</f>
        <v/>
      </c>
      <c r="H322" s="101"/>
      <c r="I322" s="102" t="str" cm="1">
        <f t="array" ref="I322">_xlfn.IFS(OR(I373="",I399="",I425="",J373="pa",J399="pa",J425="pa"),"",I323&lt;(I373+I399+I425),"",I323&gt;(I373+I399+I425),"T12-Error",I323=(I373+I399+I425),"T12-Alert")</f>
        <v/>
      </c>
      <c r="J322" s="101"/>
      <c r="K322" s="102" t="str" cm="1">
        <f t="array" ref="K322">_xlfn.IFS(OR(K373="",K399="",K425="",L373="pa",L399="pa",L425="pa"),"",K323&lt;(K373+K399+K425),"",K323&gt;(K373+K399+K425),"T12-Error",K323=(K373+K399+K425),"T12-Alert")</f>
        <v/>
      </c>
      <c r="L322" s="101"/>
      <c r="M322" s="102" t="str" cm="1">
        <f t="array" ref="M322">_xlfn.IFS(OR(M373="",M399="",M425="",N373="pa",N399="pa",N425="pa"),"",M323&lt;(M373+M399+M425),"",M323&gt;(M373+M399+M425),"T12-Error",M323=(M373+M399+M425),"T12-Alert")</f>
        <v/>
      </c>
      <c r="N322" s="101"/>
      <c r="O322" s="102" t="str" cm="1">
        <f t="array" ref="O322">_xlfn.IFS(OR(O373="",O399="",O425="",P373="pa",P399="pa",P425="pa"),"",O323&lt;(O373+O399+O425),"",O323&gt;(O373+O399+O425),"T12-Error",O323=(O373+O399+O425),"T12-Alert")</f>
        <v/>
      </c>
      <c r="P322" s="101"/>
      <c r="Q322" s="102" t="str" cm="1">
        <f t="array" ref="Q322">_xlfn.IFS(OR(Q373="",Q399="",Q425="",R373="pa",R399="pa",R425="pa"),"",Q323&lt;(Q373+Q399+Q425),"",Q323&gt;(Q373+Q399+Q425),"T12-Error",Q323=(Q373+Q399+Q425),"T12-Alert")</f>
        <v/>
      </c>
      <c r="R322" s="101"/>
      <c r="S322" s="102" t="str" cm="1">
        <f t="array" ref="S322">_xlfn.IFS(OR(S373="",S399="",S425="",T373="pa",T399="pa",T425="pa"),"",S323&lt;(S373+S399+S425),"",S323&gt;(S373+S399+S425),"T12-Error",S323=(S373+S399+S425),"T12-Alert")</f>
        <v/>
      </c>
      <c r="T322" s="101"/>
      <c r="U322" s="102" t="str" cm="1">
        <f t="array" ref="U322">_xlfn.IFS(OR(U373="",U399="",U425="",V373="pa",V399="pa",V425="pa"),"",U323&lt;(U373+U399+U425),"",U323&gt;(U373+U399+U425),"T12-Error",U323=(U373+U399+U425),"T12-Alert")</f>
        <v>T12-Alert</v>
      </c>
      <c r="V322" s="101"/>
      <c r="W322" s="102" t="str" cm="1">
        <f t="array" ref="W322">_xlfn.IFS(OR(W373="",W399="",W425="",X373="pa",X399="pa",X425="pa"),"",W323&lt;(W373+W399+W425),"",W323&gt;(W373+W399+W425),"T12-Error",W323=(W373+W399+W425),"T12-Alert")</f>
        <v/>
      </c>
      <c r="X322" s="101"/>
      <c r="Y322" s="102" t="str" cm="1">
        <f t="array" ref="Y322">_xlfn.IFS(OR(Y373="",Y399="",Y425="",Z373="pa",Z399="pa",Z425="pa"),"",Y323&lt;(Y373+Y399+Y425),"",Y323&gt;(Y373+Y399+Y425),"T12-Error",Y323=(Y373+Y399+Y425),"T12-Alert")</f>
        <v/>
      </c>
      <c r="Z322" s="101"/>
      <c r="AA322" s="201"/>
      <c r="AB322" s="202"/>
      <c r="AC322" s="202"/>
      <c r="AD322" s="201"/>
      <c r="AF322" s="192"/>
      <c r="AH322" s="192"/>
      <c r="AI322" s="236"/>
      <c r="AJ322" s="236"/>
      <c r="AK322" s="236"/>
      <c r="AL322" s="408"/>
      <c r="AM322" s="236"/>
      <c r="AN322" s="408"/>
    </row>
    <row r="323" spans="1:40" ht="49.5" customHeight="1" thickBot="1" x14ac:dyDescent="0.25">
      <c r="A323" s="265" t="s">
        <v>347</v>
      </c>
      <c r="B323" s="266"/>
      <c r="C323" s="104" t="s">
        <v>101</v>
      </c>
      <c r="D323" s="111" t="s">
        <v>51</v>
      </c>
      <c r="E323" s="10"/>
      <c r="F323" s="13"/>
      <c r="G323" s="10"/>
      <c r="H323" s="13"/>
      <c r="I323" s="10"/>
      <c r="J323" s="13"/>
      <c r="K323" s="10"/>
      <c r="L323" s="13"/>
      <c r="M323" s="10"/>
      <c r="N323" s="13"/>
      <c r="O323" s="10"/>
      <c r="P323" s="13"/>
      <c r="Q323" s="10"/>
      <c r="R323" s="13"/>
      <c r="S323" s="10"/>
      <c r="T323" s="13"/>
      <c r="U323" s="10">
        <v>159</v>
      </c>
      <c r="V323" s="13"/>
      <c r="W323" s="10">
        <v>128</v>
      </c>
      <c r="X323" s="13"/>
      <c r="Y323" s="10"/>
      <c r="Z323" s="13"/>
      <c r="AA323" s="205" t="s">
        <v>348</v>
      </c>
      <c r="AB323" s="196"/>
      <c r="AC323" s="196"/>
      <c r="AD323" s="205"/>
      <c r="AF323" s="193"/>
      <c r="AH323" s="193"/>
      <c r="AI323" s="237"/>
      <c r="AJ323" s="237"/>
      <c r="AK323" s="237"/>
      <c r="AL323" s="409"/>
      <c r="AM323" s="438" t="s">
        <v>349</v>
      </c>
      <c r="AN323" s="438" t="s">
        <v>350</v>
      </c>
    </row>
    <row r="324" spans="1:40" ht="15.75" x14ac:dyDescent="0.25">
      <c r="A324" s="255"/>
      <c r="B324" s="262"/>
      <c r="C324" s="105" t="s">
        <v>208</v>
      </c>
      <c r="D324" s="33"/>
      <c r="E324" s="102" t="str" cm="1">
        <f t="array" ref="E324">_xlfn.IFS(AND(E323="",E325="",E326=""),"",SUM(E325:E326)&lt;E323*AND(F325="",F326="",E325&lt;&gt;"",E326&lt;&gt;""),"T4-Error",SUM(E325:E326)&gt;E323,"T5-Error",AND(SUM(E325:E326)=E323,F323="",OR(E325="",E326="")),"T2-Error",OR(E325="",E326=""),"",SUM(E325:E326)&lt;E323*OR(F325="pa",F326="pa"),"",AND(SUM(E325:E326)=E323,F323="pa",F325&lt;&gt;"pa",F326&lt;&gt;"pa"),"T3-Error",AND(SUM(E325:E326)=E323,F323="")*OR(F325="pa",F326="pa"),"T1-Error",SUM(E325:E326)=E323,"")</f>
        <v/>
      </c>
      <c r="F324" s="101"/>
      <c r="G324" s="102" t="str" cm="1">
        <f t="array" ref="G324">_xlfn.IFS(AND(G323="",G325="",G326=""),"",SUM(G325:G326)&lt;G323*AND(H325="",H326="",G325&lt;&gt;"",G326&lt;&gt;""),"T4-Error",SUM(G325:G326)&gt;G323,"T5-Error",AND(SUM(G325:G326)=G323,H323="",OR(G325="",G326="")),"T2-Error",OR(G325="",G326=""),"",SUM(G325:G326)&lt;G323*OR(H325="pa",H326="pa"),"",AND(SUM(G325:G326)=G323,H323="pa",H325&lt;&gt;"pa",H326&lt;&gt;"pa"),"T3-Error",AND(SUM(G325:G326)=G323,H323="")*OR(H325="pa",H326="pa"),"T1-Error",SUM(G325:G326)=G323,"")</f>
        <v/>
      </c>
      <c r="H324" s="101"/>
      <c r="I324" s="102" t="str" cm="1">
        <f t="array" ref="I324">_xlfn.IFS(AND(I323="",I325="",I326=""),"",SUM(I325:I326)&lt;I323*AND(J325="",J326="",I325&lt;&gt;"",I326&lt;&gt;""),"T4-Error",SUM(I325:I326)&gt;I323,"T5-Error",AND(SUM(I325:I326)=I323,J323="",OR(I325="",I326="")),"T2-Error",OR(I325="",I326=""),"",SUM(I325:I326)&lt;I323*OR(J325="pa",J326="pa"),"",AND(SUM(I325:I326)=I323,J323="pa",J325&lt;&gt;"pa",J326&lt;&gt;"pa"),"T3-Error",AND(SUM(I325:I326)=I323,J323="")*OR(J325="pa",J326="pa"),"T1-Error",SUM(I325:I326)=I323,"")</f>
        <v/>
      </c>
      <c r="J324" s="101"/>
      <c r="K324" s="102" t="str" cm="1">
        <f t="array" ref="K324">_xlfn.IFS(AND(K323="",K325="",K326=""),"",SUM(K325:K326)&lt;K323*AND(L325="",L326="",K325&lt;&gt;"",K326&lt;&gt;""),"T4-Error",SUM(K325:K326)&gt;K323,"T5-Error",AND(SUM(K325:K326)=K323,L323="",OR(K325="",K326="")),"T2-Error",OR(K325="",K326=""),"",SUM(K325:K326)&lt;K323*OR(L325="pa",L326="pa"),"",AND(SUM(K325:K326)=K323,L323="pa",L325&lt;&gt;"pa",L326&lt;&gt;"pa"),"T3-Error",AND(SUM(K325:K326)=K323,L323="")*OR(L325="pa",L326="pa"),"T1-Error",SUM(K325:K326)=K323,"")</f>
        <v/>
      </c>
      <c r="L324" s="101"/>
      <c r="M324" s="102" t="str" cm="1">
        <f t="array" ref="M324">_xlfn.IFS(AND(M323="",M325="",M326=""),"",SUM(M325:M326)&lt;M323*AND(N325="",N326="",M325&lt;&gt;"",M326&lt;&gt;""),"T4-Error",SUM(M325:M326)&gt;M323,"T5-Error",AND(SUM(M325:M326)=M323,N323="",OR(M325="",M326="")),"T2-Error",OR(M325="",M326=""),"",SUM(M325:M326)&lt;M323*OR(N325="pa",N326="pa"),"",AND(SUM(M325:M326)=M323,N323="pa",N325&lt;&gt;"pa",N326&lt;&gt;"pa"),"T3-Error",AND(SUM(M325:M326)=M323,N323="")*OR(N325="pa",N326="pa"),"T1-Error",SUM(M325:M326)=M323,"")</f>
        <v/>
      </c>
      <c r="N324" s="101"/>
      <c r="O324" s="102" t="str" cm="1">
        <f t="array" ref="O324">_xlfn.IFS(AND(O323="",O325="",O326=""),"",SUM(O325:O326)&lt;O323*AND(P325="",P326="",O325&lt;&gt;"",O326&lt;&gt;""),"T4-Error",SUM(O325:O326)&gt;O323,"T5-Error",AND(SUM(O325:O326)=O323,P323="",OR(O325="",O326="")),"T2-Error",OR(O325="",O326=""),"",SUM(O325:O326)&lt;O323*OR(P325="pa",P326="pa"),"",AND(SUM(O325:O326)=O323,P323="pa",P325&lt;&gt;"pa",P326&lt;&gt;"pa"),"T3-Error",AND(SUM(O325:O326)=O323,P323="")*OR(P325="pa",P326="pa"),"T1-Error",SUM(O325:O326)=O323,"")</f>
        <v/>
      </c>
      <c r="P324" s="101"/>
      <c r="Q324" s="102" t="str" cm="1">
        <f t="array" ref="Q324">_xlfn.IFS(AND(Q323="",Q325="",Q326=""),"",SUM(Q325:Q326)&lt;Q323*AND(R325="",R326="",Q325&lt;&gt;"",Q326&lt;&gt;""),"T4-Error",SUM(Q325:Q326)&gt;Q323,"T5-Error",AND(SUM(Q325:Q326)=Q323,R323="",OR(Q325="",Q326="")),"T2-Error",OR(Q325="",Q326=""),"",SUM(Q325:Q326)&lt;Q323*OR(R325="pa",R326="pa"),"",AND(SUM(Q325:Q326)=Q323,R323="pa",R325&lt;&gt;"pa",R326&lt;&gt;"pa"),"T3-Error",AND(SUM(Q325:Q326)=Q323,R323="")*OR(R325="pa",R326="pa"),"T1-Error",SUM(Q325:Q326)=Q323,"")</f>
        <v/>
      </c>
      <c r="R324" s="101"/>
      <c r="S324" s="102" t="str" cm="1">
        <f t="array" ref="S324">_xlfn.IFS(AND(S323="",S325="",S326=""),"",SUM(S325:S326)&lt;S323*AND(T325="",T326="",S325&lt;&gt;"",S326&lt;&gt;""),"T4-Error",SUM(S325:S326)&gt;S323,"T5-Error",AND(SUM(S325:S326)=S323,T323="",OR(S325="",S326="")),"T2-Error",OR(S325="",S326=""),"",SUM(S325:S326)&lt;S323*OR(T325="pa",T326="pa"),"",AND(SUM(S325:S326)=S323,T323="pa",T325&lt;&gt;"pa",T326&lt;&gt;"pa"),"T3-Error",AND(SUM(S325:S326)=S323,T323="")*OR(T325="pa",T326="pa"),"T1-Error",SUM(S325:S326)=S323,"")</f>
        <v/>
      </c>
      <c r="T324" s="101"/>
      <c r="U324" s="102" t="str" cm="1">
        <f t="array" ref="U324">_xlfn.IFS(AND(U323="",U325="",U326=""),"",SUM(U325:U326)&lt;U323*AND(V325="",V326="",U325&lt;&gt;"",U326&lt;&gt;""),"T4-Error",SUM(U325:U326)&gt;U323,"T5-Error",AND(SUM(U325:U326)=U323,V323="",OR(U325="",U326="")),"T2-Error",OR(U325="",U326=""),"",SUM(U325:U326)&lt;U323*OR(V325="pa",V326="pa"),"",AND(SUM(U325:U326)=U323,V323="pa",V325&lt;&gt;"pa",V326&lt;&gt;"pa"),"T3-Error",AND(SUM(U325:U326)=U323,V323="")*OR(V325="pa",V326="pa"),"T1-Error",SUM(U325:U326)=U323,"")</f>
        <v/>
      </c>
      <c r="V324" s="101"/>
      <c r="W324" s="102" t="str" cm="1">
        <f t="array" ref="W324">_xlfn.IFS(AND(W323="",W325="",W326=""),"",SUM(W325:W326)&lt;W323*AND(X325="",X326="",W325&lt;&gt;"",W326&lt;&gt;""),"T4-Error",SUM(W325:W326)&gt;W323,"T5-Error",AND(SUM(W325:W326)=W323,X323="",OR(W325="",W326="")),"T2-Error",OR(W325="",W326=""),"",SUM(W325:W326)&lt;W323*OR(X325="pa",X326="pa"),"",AND(SUM(W325:W326)=W323,X323="pa",X325&lt;&gt;"pa",X326&lt;&gt;"pa"),"T3-Error",AND(SUM(W325:W326)=W323,X323="")*OR(X325="pa",X326="pa"),"T1-Error",SUM(W325:W326)=W323,"")</f>
        <v/>
      </c>
      <c r="X324" s="101"/>
      <c r="Y324" s="102" t="str" cm="1">
        <f t="array" ref="Y324">_xlfn.IFS(AND(Y323="",Y325="",Y326=""),"",SUM(Y325:Y326)&lt;Y323*AND(Z325="",Z326="",Y325&lt;&gt;"",Y326&lt;&gt;""),"T4-Error",SUM(Y325:Y326)&gt;Y323,"T5-Error",AND(SUM(Y325:Y326)=Y323,Z323="",OR(Y325="",Y326="")),"T2-Error",OR(Y325="",Y326=""),"",SUM(Y325:Y326)&lt;Y323*OR(Z325="pa",Z326="pa"),"",AND(SUM(Y325:Y326)=Y323,Z323="pa",Z325&lt;&gt;"pa",Z326&lt;&gt;"pa"),"T3-Error",AND(SUM(Y325:Y326)=Y323,Z323="")*OR(Z325="pa",Z326="pa"),"T1-Error",SUM(Y325:Y326)=Y323,"")</f>
        <v/>
      </c>
      <c r="Z324" s="101"/>
      <c r="AA324" s="206"/>
      <c r="AB324" s="189"/>
      <c r="AC324" s="196"/>
      <c r="AD324" s="206"/>
      <c r="AF324" s="193"/>
      <c r="AH324" s="193"/>
      <c r="AI324" s="237"/>
      <c r="AJ324" s="237"/>
      <c r="AK324" s="237"/>
      <c r="AL324" s="409"/>
      <c r="AM324" s="237"/>
      <c r="AN324" s="409"/>
    </row>
    <row r="325" spans="1:40" ht="15" x14ac:dyDescent="0.2">
      <c r="A325" s="263" t="s">
        <v>345</v>
      </c>
      <c r="B325" s="264"/>
      <c r="C325" s="107" t="s">
        <v>210</v>
      </c>
      <c r="D325" s="113" t="s">
        <v>51</v>
      </c>
      <c r="E325" s="10"/>
      <c r="F325" s="13"/>
      <c r="G325" s="10"/>
      <c r="H325" s="13"/>
      <c r="I325" s="10"/>
      <c r="J325" s="13"/>
      <c r="K325" s="10"/>
      <c r="L325" s="13"/>
      <c r="M325" s="10"/>
      <c r="N325" s="13"/>
      <c r="O325" s="10"/>
      <c r="P325" s="13"/>
      <c r="Q325" s="10"/>
      <c r="R325" s="13"/>
      <c r="S325" s="10"/>
      <c r="T325" s="13"/>
      <c r="U325" s="10">
        <v>85</v>
      </c>
      <c r="V325" s="13"/>
      <c r="W325" s="10">
        <v>62</v>
      </c>
      <c r="X325" s="13"/>
      <c r="Y325" s="10"/>
      <c r="Z325" s="13"/>
      <c r="AA325" s="205"/>
      <c r="AB325" s="196"/>
      <c r="AC325" s="196"/>
      <c r="AD325" s="205"/>
      <c r="AF325" s="193"/>
      <c r="AH325" s="193"/>
      <c r="AI325" s="237"/>
      <c r="AJ325" s="237"/>
      <c r="AK325" s="237"/>
      <c r="AL325" s="409"/>
      <c r="AM325" s="237"/>
      <c r="AN325" s="409"/>
    </row>
    <row r="326" spans="1:40" ht="15" x14ac:dyDescent="0.2">
      <c r="A326" s="265" t="s">
        <v>346</v>
      </c>
      <c r="B326" s="266"/>
      <c r="C326" s="108" t="s">
        <v>292</v>
      </c>
      <c r="D326" s="111" t="s">
        <v>51</v>
      </c>
      <c r="E326" s="10"/>
      <c r="F326" s="13"/>
      <c r="G326" s="10"/>
      <c r="H326" s="13"/>
      <c r="I326" s="10"/>
      <c r="J326" s="13"/>
      <c r="K326" s="10"/>
      <c r="L326" s="13"/>
      <c r="M326" s="10"/>
      <c r="N326" s="13"/>
      <c r="O326" s="10"/>
      <c r="P326" s="13"/>
      <c r="Q326" s="10"/>
      <c r="R326" s="13"/>
      <c r="S326" s="10"/>
      <c r="T326" s="13"/>
      <c r="U326" s="10">
        <v>74</v>
      </c>
      <c r="V326" s="13"/>
      <c r="W326" s="10">
        <v>66</v>
      </c>
      <c r="X326" s="13"/>
      <c r="Y326" s="10"/>
      <c r="Z326" s="13"/>
      <c r="AA326" s="205"/>
      <c r="AB326" s="196"/>
      <c r="AC326" s="196"/>
      <c r="AD326" s="205"/>
      <c r="AF326" s="193"/>
      <c r="AH326" s="193"/>
      <c r="AI326" s="237"/>
      <c r="AJ326" s="237"/>
      <c r="AK326" s="237"/>
      <c r="AL326" s="409"/>
      <c r="AM326" s="237"/>
      <c r="AN326" s="409"/>
    </row>
    <row r="327" spans="1:40" ht="15.75" x14ac:dyDescent="0.25">
      <c r="A327" s="255"/>
      <c r="B327" s="262"/>
      <c r="C327" s="105" t="s">
        <v>52</v>
      </c>
      <c r="D327" s="33"/>
      <c r="E327" s="102" t="str" cm="1">
        <f t="array" ref="E327">_xlfn.IFS(AND(E323="",E328="",E329="",E330="",E331="",E332="",E333="",E334="",E335="",E336="",E337="",E338="",E339="",E340="",E341="",E342="",E343="",E344="",E345=""),"",SUM(E328:E345)&lt;E323*AND(F328="",F329="",F330="",F331="",F332="",F333="",F334="",F335="",F336="",F337="",F338="",F339="",F340="",F341="",F342="",F343="",F344="",F345="",E328&lt;&gt;"",E329&lt;&gt;"",E330&lt;&gt;"",E331&lt;&gt;"",E332&lt;&gt;"",E333&lt;&gt;"",E334&lt;&gt;"",E335&lt;&gt;"",E336&lt;&gt;"",E337&lt;&gt;"",E338&lt;&gt;"",E339&lt;&gt;"",E340&lt;&gt;"",E341&lt;&gt;"",E342&lt;&gt;"",E343&lt;&gt;"",E344&lt;&gt;"",E345&lt;&gt;""),"T4-Error",SUM(E328:E345)&gt;E323,"T5-Error",AND(SUM(E328:E345)=E323,F323="",OR(E328="",E329="",E330="",E331="",E332="",E333="",E334="",E335="",E336="",E337="",E338="",E339="",E340="",E341="",E342="",E343="",E344="",E345="")),"T2-Error",OR(E328="",E329="",E330="",E331="",E332="",E333="",E334="",E335="",E336="",E337="",E338="",E339="",E340="",E341="",E342="",E343="",E344="",E345=""),"",SUM(E328:E345)&lt;E323*OR(F328="pa",F329="pa",F330="pa",F331="pa",F332="pa",F333="pa",F334="pa",F335="pa",F336="pa",F337="pa",F338="pa",F339="pa",F340="pa",F341="pa",F342="pa",F343="pa",F344="pa",F345="pa"),"",AND(SUM(E328:E345)=E323,F323="pa",F328&lt;&gt;"pa",F329&lt;&gt;"pa",F330&lt;&gt;"pa",F331&lt;&gt;"pa",F332&lt;&gt;"pa",F333&lt;&gt;"pa",F334&lt;&gt;"pa",F335&lt;&gt;"pa",F336&lt;&gt;"pa",F337&lt;&gt;"pa",F338&lt;&gt;"pa",F339&lt;&gt;"pa",F340&lt;&gt;"pa",F341&lt;&gt;"pa",F342&lt;&gt;"pa",F343&lt;&gt;"pa",F344&lt;&gt;"pa",F345&lt;&gt;"pa"),"T3-Error",AND(SUM(E328:E345)=E323,F323="")*OR(F328="pa",F329="pa",F330="pa",F331="pa",F332="pa",F333="pa",F334="pa",F335="pa",F336="pa",F337="pa",F338="pa",F339="pa",F340="pa",F341="pa",F342="pa",F343="pa",F344="pa",F345="pa"),"T1-Error",SUM(E328:E345)=E323,"")</f>
        <v/>
      </c>
      <c r="F327" s="101"/>
      <c r="G327" s="102" t="str" cm="1">
        <f t="array" ref="G327">_xlfn.IFS(AND(G323="",G328="",G329="",G330="",G331="",G332="",G333="",G334="",G335="",G336="",G337="",G338="",G339="",G340="",G341="",G342="",G343="",G344="",G345=""),"",SUM(G328:G345)&lt;G323*AND(H328="",H329="",H330="",H331="",H332="",H333="",H334="",H335="",H336="",H337="",H338="",H339="",H340="",H341="",H342="",H343="",H344="",H345="",G328&lt;&gt;"",G329&lt;&gt;"",G330&lt;&gt;"",G331&lt;&gt;"",G332&lt;&gt;"",G333&lt;&gt;"",G334&lt;&gt;"",G335&lt;&gt;"",G336&lt;&gt;"",G337&lt;&gt;"",G338&lt;&gt;"",G339&lt;&gt;"",G340&lt;&gt;"",G341&lt;&gt;"",G342&lt;&gt;"",G343&lt;&gt;"",G344&lt;&gt;"",G345&lt;&gt;""),"T4-Error",SUM(G328:G345)&gt;G323,"T5-Error",AND(SUM(G328:G345)=G323,H323="",OR(G328="",G329="",G330="",G331="",G332="",G333="",G334="",G335="",G336="",G337="",G338="",G339="",G340="",G341="",G342="",G343="",G344="",G345="")),"T2-Error",OR(G328="",G329="",G330="",G331="",G332="",G333="",G334="",G335="",G336="",G337="",G338="",G339="",G340="",G341="",G342="",G343="",G344="",G345=""),"",SUM(G328:G345)&lt;G323*OR(H328="pa",H329="pa",H330="pa",H331="pa",H332="pa",H333="pa",H334="pa",H335="pa",H336="pa",H337="pa",H338="pa",H339="pa",H340="pa",H341="pa",H342="pa",H343="pa",H344="pa",H345="pa"),"",AND(SUM(G328:G345)=G323,H323="pa",H328&lt;&gt;"pa",H329&lt;&gt;"pa",H330&lt;&gt;"pa",H331&lt;&gt;"pa",H332&lt;&gt;"pa",H333&lt;&gt;"pa",H334&lt;&gt;"pa",H335&lt;&gt;"pa",H336&lt;&gt;"pa",H337&lt;&gt;"pa",H338&lt;&gt;"pa",H339&lt;&gt;"pa",H340&lt;&gt;"pa",H341&lt;&gt;"pa",H342&lt;&gt;"pa",H343&lt;&gt;"pa",H344&lt;&gt;"pa",H345&lt;&gt;"pa"),"T3-Error",AND(SUM(G328:G345)=G323,H323="")*OR(H328="pa",H329="pa",H330="pa",H331="pa",H332="pa",H333="pa",H334="pa",H335="pa",H336="pa",H337="pa",H338="pa",H339="pa",H340="pa",H341="pa",H342="pa",H343="pa",H344="pa",H345="pa"),"T1-Error",SUM(G328:G345)=G323,"")</f>
        <v/>
      </c>
      <c r="H327" s="101"/>
      <c r="I327" s="102" t="str" cm="1">
        <f t="array" ref="I327">_xlfn.IFS(AND(I323="",I328="",I329="",I330="",I331="",I332="",I333="",I334="",I335="",I336="",I337="",I338="",I339="",I340="",I341="",I342="",I343="",I344="",I345=""),"",SUM(I328:I345)&lt;I323*AND(J328="",J329="",J330="",J331="",J332="",J333="",J334="",J335="",J336="",J337="",J338="",J339="",J340="",J341="",J342="",J343="",J344="",J345="",I328&lt;&gt;"",I329&lt;&gt;"",I330&lt;&gt;"",I331&lt;&gt;"",I332&lt;&gt;"",I333&lt;&gt;"",I334&lt;&gt;"",I335&lt;&gt;"",I336&lt;&gt;"",I337&lt;&gt;"",I338&lt;&gt;"",I339&lt;&gt;"",I340&lt;&gt;"",I341&lt;&gt;"",I342&lt;&gt;"",I343&lt;&gt;"",I344&lt;&gt;"",I345&lt;&gt;""),"T4-Error",SUM(I328:I345)&gt;I323,"T5-Error",AND(SUM(I328:I345)=I323,J323="",OR(I328="",I329="",I330="",I331="",I332="",I333="",I334="",I335="",I336="",I337="",I338="",I339="",I340="",I341="",I342="",I343="",I344="",I345="")),"T2-Error",OR(I328="",I329="",I330="",I331="",I332="",I333="",I334="",I335="",I336="",I337="",I338="",I339="",I340="",I341="",I342="",I343="",I344="",I345=""),"",SUM(I328:I345)&lt;I323*OR(J328="pa",J329="pa",J330="pa",J331="pa",J332="pa",J333="pa",J334="pa",J335="pa",J336="pa",J337="pa",J338="pa",J339="pa",J340="pa",J341="pa",J342="pa",J343="pa",J344="pa",J345="pa"),"",AND(SUM(I328:I345)=I323,J323="pa",J328&lt;&gt;"pa",J329&lt;&gt;"pa",J330&lt;&gt;"pa",J331&lt;&gt;"pa",J332&lt;&gt;"pa",J333&lt;&gt;"pa",J334&lt;&gt;"pa",J335&lt;&gt;"pa",J336&lt;&gt;"pa",J337&lt;&gt;"pa",J338&lt;&gt;"pa",J339&lt;&gt;"pa",J340&lt;&gt;"pa",J341&lt;&gt;"pa",J342&lt;&gt;"pa",J343&lt;&gt;"pa",J344&lt;&gt;"pa",J345&lt;&gt;"pa"),"T3-Error",AND(SUM(I328:I345)=I323,J323="")*OR(J328="pa",J329="pa",J330="pa",J331="pa",J332="pa",J333="pa",J334="pa",J335="pa",J336="pa",J337="pa",J338="pa",J339="pa",J340="pa",J341="pa",J342="pa",J343="pa",J344="pa",J345="pa"),"T1-Error",SUM(I328:I345)=I323,"")</f>
        <v/>
      </c>
      <c r="J327" s="101"/>
      <c r="K327" s="102" t="str" cm="1">
        <f t="array" ref="K327">_xlfn.IFS(AND(K323="",K328="",K329="",K330="",K331="",K332="",K333="",K334="",K335="",K336="",K337="",K338="",K339="",K340="",K341="",K342="",K343="",K344="",K345=""),"",SUM(K328:K345)&lt;K323*AND(L328="",L329="",L330="",L331="",L332="",L333="",L334="",L335="",L336="",L337="",L338="",L339="",L340="",L341="",L342="",L343="",L344="",L345="",K328&lt;&gt;"",K329&lt;&gt;"",K330&lt;&gt;"",K331&lt;&gt;"",K332&lt;&gt;"",K333&lt;&gt;"",K334&lt;&gt;"",K335&lt;&gt;"",K336&lt;&gt;"",K337&lt;&gt;"",K338&lt;&gt;"",K339&lt;&gt;"",K340&lt;&gt;"",K341&lt;&gt;"",K342&lt;&gt;"",K343&lt;&gt;"",K344&lt;&gt;"",K345&lt;&gt;""),"T4-Error",SUM(K328:K345)&gt;K323,"T5-Error",AND(SUM(K328:K345)=K323,L323="",OR(K328="",K329="",K330="",K331="",K332="",K333="",K334="",K335="",K336="",K337="",K338="",K339="",K340="",K341="",K342="",K343="",K344="",K345="")),"T2-Error",OR(K328="",K329="",K330="",K331="",K332="",K333="",K334="",K335="",K336="",K337="",K338="",K339="",K340="",K341="",K342="",K343="",K344="",K345=""),"",SUM(K328:K345)&lt;K323*OR(L328="pa",L329="pa",L330="pa",L331="pa",L332="pa",L333="pa",L334="pa",L335="pa",L336="pa",L337="pa",L338="pa",L339="pa",L340="pa",L341="pa",L342="pa",L343="pa",L344="pa",L345="pa"),"",AND(SUM(K328:K345)=K323,L323="pa",L328&lt;&gt;"pa",L329&lt;&gt;"pa",L330&lt;&gt;"pa",L331&lt;&gt;"pa",L332&lt;&gt;"pa",L333&lt;&gt;"pa",L334&lt;&gt;"pa",L335&lt;&gt;"pa",L336&lt;&gt;"pa",L337&lt;&gt;"pa",L338&lt;&gt;"pa",L339&lt;&gt;"pa",L340&lt;&gt;"pa",L341&lt;&gt;"pa",L342&lt;&gt;"pa",L343&lt;&gt;"pa",L344&lt;&gt;"pa",L345&lt;&gt;"pa"),"T3-Error",AND(SUM(K328:K345)=K323,L323="")*OR(L328="pa",L329="pa",L330="pa",L331="pa",L332="pa",L333="pa",L334="pa",L335="pa",L336="pa",L337="pa",L338="pa",L339="pa",L340="pa",L341="pa",L342="pa",L343="pa",L344="pa",L345="pa"),"T1-Error",SUM(K328:K345)=K323,"")</f>
        <v/>
      </c>
      <c r="L327" s="101"/>
      <c r="M327" s="102" t="str" cm="1">
        <f t="array" ref="M327">_xlfn.IFS(AND(M323="",M328="",M329="",M330="",M331="",M332="",M333="",M334="",M335="",M336="",M337="",M338="",M339="",M340="",M341="",M342="",M343="",M344="",M345=""),"",SUM(M328:M345)&lt;M323*AND(N328="",N329="",N330="",N331="",N332="",N333="",N334="",N335="",N336="",N337="",N338="",N339="",N340="",N341="",N342="",N343="",N344="",N345="",M328&lt;&gt;"",M329&lt;&gt;"",M330&lt;&gt;"",M331&lt;&gt;"",M332&lt;&gt;"",M333&lt;&gt;"",M334&lt;&gt;"",M335&lt;&gt;"",M336&lt;&gt;"",M337&lt;&gt;"",M338&lt;&gt;"",M339&lt;&gt;"",M340&lt;&gt;"",M341&lt;&gt;"",M342&lt;&gt;"",M343&lt;&gt;"",M344&lt;&gt;"",M345&lt;&gt;""),"T4-Error",SUM(M328:M345)&gt;M323,"T5-Error",AND(SUM(M328:M345)=M323,N323="",OR(M328="",M329="",M330="",M331="",M332="",M333="",M334="",M335="",M336="",M337="",M338="",M339="",M340="",M341="",M342="",M343="",M344="",M345="")),"T2-Error",OR(M328="",M329="",M330="",M331="",M332="",M333="",M334="",M335="",M336="",M337="",M338="",M339="",M340="",M341="",M342="",M343="",M344="",M345=""),"",SUM(M328:M345)&lt;M323*OR(N328="pa",N329="pa",N330="pa",N331="pa",N332="pa",N333="pa",N334="pa",N335="pa",N336="pa",N337="pa",N338="pa",N339="pa",N340="pa",N341="pa",N342="pa",N343="pa",N344="pa",N345="pa"),"",AND(SUM(M328:M345)=M323,N323="pa",N328&lt;&gt;"pa",N329&lt;&gt;"pa",N330&lt;&gt;"pa",N331&lt;&gt;"pa",N332&lt;&gt;"pa",N333&lt;&gt;"pa",N334&lt;&gt;"pa",N335&lt;&gt;"pa",N336&lt;&gt;"pa",N337&lt;&gt;"pa",N338&lt;&gt;"pa",N339&lt;&gt;"pa",N340&lt;&gt;"pa",N341&lt;&gt;"pa",N342&lt;&gt;"pa",N343&lt;&gt;"pa",N344&lt;&gt;"pa",N345&lt;&gt;"pa"),"T3-Error",AND(SUM(M328:M345)=M323,N323="")*OR(N328="pa",N329="pa",N330="pa",N331="pa",N332="pa",N333="pa",N334="pa",N335="pa",N336="pa",N337="pa",N338="pa",N339="pa",N340="pa",N341="pa",N342="pa",N343="pa",N344="pa",N345="pa"),"T1-Error",SUM(M328:M345)=M323,"")</f>
        <v/>
      </c>
      <c r="N327" s="101"/>
      <c r="O327" s="102" t="str" cm="1">
        <f t="array" ref="O327">_xlfn.IFS(AND(O323="",O328="",O329="",O330="",O331="",O332="",O333="",O334="",O335="",O336="",O337="",O338="",O339="",O340="",O341="",O342="",O343="",O344="",O345=""),"",SUM(O328:O345)&lt;O323*AND(P328="",P329="",P330="",P331="",P332="",P333="",P334="",P335="",P336="",P337="",P338="",P339="",P340="",P341="",P342="",P343="",P344="",P345="",O328&lt;&gt;"",O329&lt;&gt;"",O330&lt;&gt;"",O331&lt;&gt;"",O332&lt;&gt;"",O333&lt;&gt;"",O334&lt;&gt;"",O335&lt;&gt;"",O336&lt;&gt;"",O337&lt;&gt;"",O338&lt;&gt;"",O339&lt;&gt;"",O340&lt;&gt;"",O341&lt;&gt;"",O342&lt;&gt;"",O343&lt;&gt;"",O344&lt;&gt;"",O345&lt;&gt;""),"T4-Error",SUM(O328:O345)&gt;O323,"T5-Error",AND(SUM(O328:O345)=O323,P323="",OR(O328="",O329="",O330="",O331="",O332="",O333="",O334="",O335="",O336="",O337="",O338="",O339="",O340="",O341="",O342="",O343="",O344="",O345="")),"T2-Error",OR(O328="",O329="",O330="",O331="",O332="",O333="",O334="",O335="",O336="",O337="",O338="",O339="",O340="",O341="",O342="",O343="",O344="",O345=""),"",SUM(O328:O345)&lt;O323*OR(P328="pa",P329="pa",P330="pa",P331="pa",P332="pa",P333="pa",P334="pa",P335="pa",P336="pa",P337="pa",P338="pa",P339="pa",P340="pa",P341="pa",P342="pa",P343="pa",P344="pa",P345="pa"),"",AND(SUM(O328:O345)=O323,P323="pa",P328&lt;&gt;"pa",P329&lt;&gt;"pa",P330&lt;&gt;"pa",P331&lt;&gt;"pa",P332&lt;&gt;"pa",P333&lt;&gt;"pa",P334&lt;&gt;"pa",P335&lt;&gt;"pa",P336&lt;&gt;"pa",P337&lt;&gt;"pa",P338&lt;&gt;"pa",P339&lt;&gt;"pa",P340&lt;&gt;"pa",P341&lt;&gt;"pa",P342&lt;&gt;"pa",P343&lt;&gt;"pa",P344&lt;&gt;"pa",P345&lt;&gt;"pa"),"T3-Error",AND(SUM(O328:O345)=O323,P323="")*OR(P328="pa",P329="pa",P330="pa",P331="pa",P332="pa",P333="pa",P334="pa",P335="pa",P336="pa",P337="pa",P338="pa",P339="pa",P340="pa",P341="pa",P342="pa",P343="pa",P344="pa",P345="pa"),"T1-Error",SUM(O328:O345)=O323,"")</f>
        <v/>
      </c>
      <c r="P327" s="101"/>
      <c r="Q327" s="102" t="str" cm="1">
        <f t="array" ref="Q327">_xlfn.IFS(AND(Q323="",Q328="",Q329="",Q330="",Q331="",Q332="",Q333="",Q334="",Q335="",Q336="",Q337="",Q338="",Q339="",Q340="",Q341="",Q342="",Q343="",Q344="",Q345=""),"",SUM(Q328:Q345)&lt;Q323*AND(R328="",R329="",R330="",R331="",R332="",R333="",R334="",R335="",R336="",R337="",R338="",R339="",R340="",R341="",R342="",R343="",R344="",R345="",Q328&lt;&gt;"",Q329&lt;&gt;"",Q330&lt;&gt;"",Q331&lt;&gt;"",Q332&lt;&gt;"",Q333&lt;&gt;"",Q334&lt;&gt;"",Q335&lt;&gt;"",Q336&lt;&gt;"",Q337&lt;&gt;"",Q338&lt;&gt;"",Q339&lt;&gt;"",Q340&lt;&gt;"",Q341&lt;&gt;"",Q342&lt;&gt;"",Q343&lt;&gt;"",Q344&lt;&gt;"",Q345&lt;&gt;""),"T4-Error",SUM(Q328:Q345)&gt;Q323,"T5-Error",AND(SUM(Q328:Q345)=Q323,R323="",OR(Q328="",Q329="",Q330="",Q331="",Q332="",Q333="",Q334="",Q335="",Q336="",Q337="",Q338="",Q339="",Q340="",Q341="",Q342="",Q343="",Q344="",Q345="")),"T2-Error",OR(Q328="",Q329="",Q330="",Q331="",Q332="",Q333="",Q334="",Q335="",Q336="",Q337="",Q338="",Q339="",Q340="",Q341="",Q342="",Q343="",Q344="",Q345=""),"",SUM(Q328:Q345)&lt;Q323*OR(R328="pa",R329="pa",R330="pa",R331="pa",R332="pa",R333="pa",R334="pa",R335="pa",R336="pa",R337="pa",R338="pa",R339="pa",R340="pa",R341="pa",R342="pa",R343="pa",R344="pa",R345="pa"),"",AND(SUM(Q328:Q345)=Q323,R323="pa",R328&lt;&gt;"pa",R329&lt;&gt;"pa",R330&lt;&gt;"pa",R331&lt;&gt;"pa",R332&lt;&gt;"pa",R333&lt;&gt;"pa",R334&lt;&gt;"pa",R335&lt;&gt;"pa",R336&lt;&gt;"pa",R337&lt;&gt;"pa",R338&lt;&gt;"pa",R339&lt;&gt;"pa",R340&lt;&gt;"pa",R341&lt;&gt;"pa",R342&lt;&gt;"pa",R343&lt;&gt;"pa",R344&lt;&gt;"pa",R345&lt;&gt;"pa"),"T3-Error",AND(SUM(Q328:Q345)=Q323,R323="")*OR(R328="pa",R329="pa",R330="pa",R331="pa",R332="pa",R333="pa",R334="pa",R335="pa",R336="pa",R337="pa",R338="pa",R339="pa",R340="pa",R341="pa",R342="pa",R343="pa",R344="pa",R345="pa"),"T1-Error",SUM(Q328:Q345)=Q323,"")</f>
        <v/>
      </c>
      <c r="R327" s="101"/>
      <c r="S327" s="102" t="str" cm="1">
        <f t="array" ref="S327">_xlfn.IFS(AND(S323="",S328="",S329="",S330="",S331="",S332="",S333="",S334="",S335="",S336="",S337="",S338="",S339="",S340="",S341="",S342="",S343="",S344="",S345=""),"",SUM(S328:S345)&lt;S323*AND(T328="",T329="",T330="",T331="",T332="",T333="",T334="",T335="",T336="",T337="",T338="",T339="",T340="",T341="",T342="",T343="",T344="",T345="",S328&lt;&gt;"",S329&lt;&gt;"",S330&lt;&gt;"",S331&lt;&gt;"",S332&lt;&gt;"",S333&lt;&gt;"",S334&lt;&gt;"",S335&lt;&gt;"",S336&lt;&gt;"",S337&lt;&gt;"",S338&lt;&gt;"",S339&lt;&gt;"",S340&lt;&gt;"",S341&lt;&gt;"",S342&lt;&gt;"",S343&lt;&gt;"",S344&lt;&gt;"",S345&lt;&gt;""),"T4-Error",SUM(S328:S345)&gt;S323,"T5-Error",AND(SUM(S328:S345)=S323,T323="",OR(S328="",S329="",S330="",S331="",S332="",S333="",S334="",S335="",S336="",S337="",S338="",S339="",S340="",S341="",S342="",S343="",S344="",S345="")),"T2-Error",OR(S328="",S329="",S330="",S331="",S332="",S333="",S334="",S335="",S336="",S337="",S338="",S339="",S340="",S341="",S342="",S343="",S344="",S345=""),"",SUM(S328:S345)&lt;S323*OR(T328="pa",T329="pa",T330="pa",T331="pa",T332="pa",T333="pa",T334="pa",T335="pa",T336="pa",T337="pa",T338="pa",T339="pa",T340="pa",T341="pa",T342="pa",T343="pa",T344="pa",T345="pa"),"",AND(SUM(S328:S345)=S323,T323="pa",T328&lt;&gt;"pa",T329&lt;&gt;"pa",T330&lt;&gt;"pa",T331&lt;&gt;"pa",T332&lt;&gt;"pa",T333&lt;&gt;"pa",T334&lt;&gt;"pa",T335&lt;&gt;"pa",T336&lt;&gt;"pa",T337&lt;&gt;"pa",T338&lt;&gt;"pa",T339&lt;&gt;"pa",T340&lt;&gt;"pa",T341&lt;&gt;"pa",T342&lt;&gt;"pa",T343&lt;&gt;"pa",T344&lt;&gt;"pa",T345&lt;&gt;"pa"),"T3-Error",AND(SUM(S328:S345)=S323,T323="")*OR(T328="pa",T329="pa",T330="pa",T331="pa",T332="pa",T333="pa",T334="pa",T335="pa",T336="pa",T337="pa",T338="pa",T339="pa",T340="pa",T341="pa",T342="pa",T343="pa",T344="pa",T345="pa"),"T1-Error",SUM(S328:S345)=S323,"")</f>
        <v/>
      </c>
      <c r="T327" s="101"/>
      <c r="U327" s="102" t="str" cm="1">
        <f t="array" ref="U327">_xlfn.IFS(AND(U323="",U328="",U329="",U330="",U331="",U332="",U333="",U334="",U335="",U336="",U337="",U338="",U339="",U340="",U341="",U342="",U343="",U344="",U345=""),"",SUM(U328:U345)&lt;U323*AND(V328="",V329="",V330="",V331="",V332="",V333="",V334="",V335="",V336="",V337="",V338="",V339="",V340="",V341="",V342="",V343="",V344="",V345="",U328&lt;&gt;"",U329&lt;&gt;"",U330&lt;&gt;"",U331&lt;&gt;"",U332&lt;&gt;"",U333&lt;&gt;"",U334&lt;&gt;"",U335&lt;&gt;"",U336&lt;&gt;"",U337&lt;&gt;"",U338&lt;&gt;"",U339&lt;&gt;"",U340&lt;&gt;"",U341&lt;&gt;"",U342&lt;&gt;"",U343&lt;&gt;"",U344&lt;&gt;"",U345&lt;&gt;""),"T4-Error",SUM(U328:U345)&gt;U323,"T5-Error",AND(SUM(U328:U345)=U323,V323="",OR(U328="",U329="",U330="",U331="",U332="",U333="",U334="",U335="",U336="",U337="",U338="",U339="",U340="",U341="",U342="",U343="",U344="",U345="")),"T2-Error",OR(U328="",U329="",U330="",U331="",U332="",U333="",U334="",U335="",U336="",U337="",U338="",U339="",U340="",U341="",U342="",U343="",U344="",U345=""),"",SUM(U328:U345)&lt;U323*OR(V328="pa",V329="pa",V330="pa",V331="pa",V332="pa",V333="pa",V334="pa",V335="pa",V336="pa",V337="pa",V338="pa",V339="pa",V340="pa",V341="pa",V342="pa",V343="pa",V344="pa",V345="pa"),"",AND(SUM(U328:U345)=U323,V323="pa",V328&lt;&gt;"pa",V329&lt;&gt;"pa",V330&lt;&gt;"pa",V331&lt;&gt;"pa",V332&lt;&gt;"pa",V333&lt;&gt;"pa",V334&lt;&gt;"pa",V335&lt;&gt;"pa",V336&lt;&gt;"pa",V337&lt;&gt;"pa",V338&lt;&gt;"pa",V339&lt;&gt;"pa",V340&lt;&gt;"pa",V341&lt;&gt;"pa",V342&lt;&gt;"pa",V343&lt;&gt;"pa",V344&lt;&gt;"pa",V345&lt;&gt;"pa"),"T3-Error",AND(SUM(U328:U345)=U323,V323="")*OR(V328="pa",V329="pa",V330="pa",V331="pa",V332="pa",V333="pa",V334="pa",V335="pa",V336="pa",V337="pa",V338="pa",V339="pa",V340="pa",V341="pa",V342="pa",V343="pa",V344="pa",V345="pa"),"T1-Error",SUM(U328:U345)=U323,"")</f>
        <v/>
      </c>
      <c r="V327" s="101"/>
      <c r="W327" s="102" t="str" cm="1">
        <f t="array" ref="W327">_xlfn.IFS(AND(W323="",W328="",W329="",W330="",W331="",W332="",W333="",W334="",W335="",W336="",W337="",W338="",W339="",W340="",W341="",W342="",W343="",W344="",W345=""),"",SUM(W328:W345)&lt;W323*AND(X328="",X329="",X330="",X331="",X332="",X333="",X334="",X335="",X336="",X337="",X338="",X339="",X340="",X341="",X342="",X343="",X344="",X345="",W328&lt;&gt;"",W329&lt;&gt;"",W330&lt;&gt;"",W331&lt;&gt;"",W332&lt;&gt;"",W333&lt;&gt;"",W334&lt;&gt;"",W335&lt;&gt;"",W336&lt;&gt;"",W337&lt;&gt;"",W338&lt;&gt;"",W339&lt;&gt;"",W340&lt;&gt;"",W341&lt;&gt;"",W342&lt;&gt;"",W343&lt;&gt;"",W344&lt;&gt;"",W345&lt;&gt;""),"T4-Error",SUM(W328:W345)&gt;W323,"T5-Error",AND(SUM(W328:W345)=W323,X323="",OR(W328="",W329="",W330="",W331="",W332="",W333="",W334="",W335="",W336="",W337="",W338="",W339="",W340="",W341="",W342="",W343="",W344="",W345="")),"T2-Error",OR(W328="",W329="",W330="",W331="",W332="",W333="",W334="",W335="",W336="",W337="",W338="",W339="",W340="",W341="",W342="",W343="",W344="",W345=""),"",SUM(W328:W345)&lt;W323*OR(X328="pa",X329="pa",X330="pa",X331="pa",X332="pa",X333="pa",X334="pa",X335="pa",X336="pa",X337="pa",X338="pa",X339="pa",X340="pa",X341="pa",X342="pa",X343="pa",X344="pa",X345="pa"),"",AND(SUM(W328:W345)=W323,X323="pa",X328&lt;&gt;"pa",X329&lt;&gt;"pa",X330&lt;&gt;"pa",X331&lt;&gt;"pa",X332&lt;&gt;"pa",X333&lt;&gt;"pa",X334&lt;&gt;"pa",X335&lt;&gt;"pa",X336&lt;&gt;"pa",X337&lt;&gt;"pa",X338&lt;&gt;"pa",X339&lt;&gt;"pa",X340&lt;&gt;"pa",X341&lt;&gt;"pa",X342&lt;&gt;"pa",X343&lt;&gt;"pa",X344&lt;&gt;"pa",X345&lt;&gt;"pa"),"T3-Error",AND(SUM(W328:W345)=W323,X323="")*OR(X328="pa",X329="pa",X330="pa",X331="pa",X332="pa",X333="pa",X334="pa",X335="pa",X336="pa",X337="pa",X338="pa",X339="pa",X340="pa",X341="pa",X342="pa",X343="pa",X344="pa",X345="pa"),"T1-Error",SUM(W328:W345)=W323,"")</f>
        <v/>
      </c>
      <c r="X327" s="101"/>
      <c r="Y327" s="102" t="str" cm="1">
        <f t="array" ref="Y327">_xlfn.IFS(AND(Y323="",Y328="",Y329="",Y330="",Y331="",Y332="",Y333="",Y334="",Y335="",Y336="",Y337="",Y338="",Y339="",Y340="",Y341="",Y342="",Y343="",Y344="",Y345=""),"",SUM(Y328:Y345)&lt;Y323*AND(Z328="",Z329="",Z330="",Z331="",Z332="",Z333="",Z334="",Z335="",Z336="",Z337="",Z338="",Z339="",Z340="",Z341="",Z342="",Z343="",Z344="",Z345="",Y328&lt;&gt;"",Y329&lt;&gt;"",Y330&lt;&gt;"",Y331&lt;&gt;"",Y332&lt;&gt;"",Y333&lt;&gt;"",Y334&lt;&gt;"",Y335&lt;&gt;"",Y336&lt;&gt;"",Y337&lt;&gt;"",Y338&lt;&gt;"",Y339&lt;&gt;"",Y340&lt;&gt;"",Y341&lt;&gt;"",Y342&lt;&gt;"",Y343&lt;&gt;"",Y344&lt;&gt;"",Y345&lt;&gt;""),"T4-Error",SUM(Y328:Y345)&gt;Y323,"T5-Error",AND(SUM(Y328:Y345)=Y323,Z323="",OR(Y328="",Y329="",Y330="",Y331="",Y332="",Y333="",Y334="",Y335="",Y336="",Y337="",Y338="",Y339="",Y340="",Y341="",Y342="",Y343="",Y344="",Y345="")),"T2-Error",OR(Y328="",Y329="",Y330="",Y331="",Y332="",Y333="",Y334="",Y335="",Y336="",Y337="",Y338="",Y339="",Y340="",Y341="",Y342="",Y343="",Y344="",Y345=""),"",SUM(Y328:Y345)&lt;Y323*OR(Z328="pa",Z329="pa",Z330="pa",Z331="pa",Z332="pa",Z333="pa",Z334="pa",Z335="pa",Z336="pa",Z337="pa",Z338="pa",Z339="pa",Z340="pa",Z341="pa",Z342="pa",Z343="pa",Z344="pa",Z345="pa"),"",AND(SUM(Y328:Y345)=Y323,Z323="pa",Z328&lt;&gt;"pa",Z329&lt;&gt;"pa",Z330&lt;&gt;"pa",Z331&lt;&gt;"pa",Z332&lt;&gt;"pa",Z333&lt;&gt;"pa",Z334&lt;&gt;"pa",Z335&lt;&gt;"pa",Z336&lt;&gt;"pa",Z337&lt;&gt;"pa",Z338&lt;&gt;"pa",Z339&lt;&gt;"pa",Z340&lt;&gt;"pa",Z341&lt;&gt;"pa",Z342&lt;&gt;"pa",Z343&lt;&gt;"pa",Z344&lt;&gt;"pa",Z345&lt;&gt;"pa"),"T3-Error",AND(SUM(Y328:Y345)=Y323,Z323="")*OR(Z328="pa",Z329="pa",Z330="pa",Z331="pa",Z332="pa",Z333="pa",Z334="pa",Z335="pa",Z336="pa",Z337="pa",Z338="pa",Z339="pa",Z340="pa",Z341="pa",Z342="pa",Z343="pa",Z344="pa",Z345="pa"),"T1-Error",SUM(Y328:Y345)=Y323,"")</f>
        <v/>
      </c>
      <c r="Z327" s="101"/>
      <c r="AA327" s="206"/>
      <c r="AB327" s="189"/>
      <c r="AC327" s="196"/>
      <c r="AD327" s="206"/>
      <c r="AF327" s="193"/>
      <c r="AH327" s="193"/>
      <c r="AI327" s="237"/>
      <c r="AJ327" s="237"/>
      <c r="AK327" s="237"/>
      <c r="AL327" s="409"/>
      <c r="AM327" s="237"/>
      <c r="AN327" s="409"/>
    </row>
    <row r="328" spans="1:40" customFormat="1" ht="15" x14ac:dyDescent="0.2">
      <c r="A328" s="248" t="s">
        <v>217</v>
      </c>
      <c r="B328" s="248"/>
      <c r="C328" s="34" t="s">
        <v>53</v>
      </c>
      <c r="D328" s="24" t="s">
        <v>51</v>
      </c>
      <c r="E328" s="10"/>
      <c r="F328" s="13"/>
      <c r="G328" s="10"/>
      <c r="H328" s="13"/>
      <c r="I328" s="10"/>
      <c r="J328" s="13"/>
      <c r="K328" s="10"/>
      <c r="L328" s="13"/>
      <c r="M328" s="10"/>
      <c r="N328" s="13"/>
      <c r="O328" s="10"/>
      <c r="P328" s="13"/>
      <c r="Q328" s="10"/>
      <c r="R328" s="13"/>
      <c r="S328" s="10"/>
      <c r="T328" s="13"/>
      <c r="U328" s="10">
        <v>0</v>
      </c>
      <c r="V328" s="13"/>
      <c r="W328" s="10">
        <v>6</v>
      </c>
      <c r="X328" s="13"/>
      <c r="Y328" s="10"/>
      <c r="Z328" s="13"/>
      <c r="AA328" s="205"/>
      <c r="AB328" s="200"/>
      <c r="AC328" s="257"/>
      <c r="AD328" s="205"/>
      <c r="AF328" s="258"/>
      <c r="AH328" s="258"/>
      <c r="AI328" s="259"/>
      <c r="AJ328" s="259"/>
      <c r="AK328" s="259"/>
      <c r="AL328" s="413"/>
      <c r="AM328" s="259"/>
      <c r="AN328" s="413"/>
    </row>
    <row r="329" spans="1:40" customFormat="1" ht="15" x14ac:dyDescent="0.2">
      <c r="A329" s="244" t="s">
        <v>218</v>
      </c>
      <c r="B329" s="244"/>
      <c r="C329" s="35" t="s">
        <v>54</v>
      </c>
      <c r="D329" s="24" t="s">
        <v>51</v>
      </c>
      <c r="E329" s="10"/>
      <c r="F329" s="13"/>
      <c r="G329" s="10"/>
      <c r="H329" s="13"/>
      <c r="I329" s="10"/>
      <c r="J329" s="13"/>
      <c r="K329" s="10"/>
      <c r="L329" s="13"/>
      <c r="M329" s="10"/>
      <c r="N329" s="13"/>
      <c r="O329" s="10"/>
      <c r="P329" s="13"/>
      <c r="Q329" s="10"/>
      <c r="R329" s="13"/>
      <c r="S329" s="10"/>
      <c r="T329" s="13"/>
      <c r="U329" s="10">
        <v>19</v>
      </c>
      <c r="V329" s="13"/>
      <c r="W329" s="10">
        <v>10</v>
      </c>
      <c r="X329" s="13"/>
      <c r="Y329" s="10"/>
      <c r="Z329" s="13"/>
      <c r="AA329" s="205"/>
      <c r="AB329" s="200"/>
      <c r="AC329" s="257"/>
      <c r="AD329" s="205"/>
      <c r="AF329" s="258"/>
      <c r="AH329" s="258"/>
      <c r="AI329" s="259"/>
      <c r="AJ329" s="259"/>
      <c r="AK329" s="259"/>
      <c r="AL329" s="413"/>
      <c r="AM329" s="259"/>
      <c r="AN329" s="413"/>
    </row>
    <row r="330" spans="1:40" customFormat="1" ht="15" x14ac:dyDescent="0.2">
      <c r="A330" s="244" t="s">
        <v>219</v>
      </c>
      <c r="B330" s="244"/>
      <c r="C330" s="35" t="s">
        <v>55</v>
      </c>
      <c r="D330" s="24" t="s">
        <v>51</v>
      </c>
      <c r="E330" s="10"/>
      <c r="F330" s="13"/>
      <c r="G330" s="10"/>
      <c r="H330" s="13"/>
      <c r="I330" s="10"/>
      <c r="J330" s="13"/>
      <c r="K330" s="10"/>
      <c r="L330" s="13"/>
      <c r="M330" s="10"/>
      <c r="N330" s="13"/>
      <c r="O330" s="10"/>
      <c r="P330" s="13"/>
      <c r="Q330" s="10"/>
      <c r="R330" s="13"/>
      <c r="S330" s="10"/>
      <c r="T330" s="13"/>
      <c r="U330" s="10">
        <v>4</v>
      </c>
      <c r="V330" s="13"/>
      <c r="W330" s="10">
        <v>6</v>
      </c>
      <c r="X330" s="13"/>
      <c r="Y330" s="10"/>
      <c r="Z330" s="13"/>
      <c r="AA330" s="205"/>
      <c r="AB330" s="200"/>
      <c r="AC330" s="257"/>
      <c r="AD330" s="205"/>
      <c r="AF330" s="258"/>
      <c r="AH330" s="258"/>
      <c r="AI330" s="259"/>
      <c r="AJ330" s="259"/>
      <c r="AK330" s="259"/>
      <c r="AL330" s="413"/>
      <c r="AM330" s="259"/>
      <c r="AN330" s="413"/>
    </row>
    <row r="331" spans="1:40" customFormat="1" ht="15" x14ac:dyDescent="0.2">
      <c r="A331" s="244" t="s">
        <v>220</v>
      </c>
      <c r="B331" s="244"/>
      <c r="C331" s="35" t="s">
        <v>56</v>
      </c>
      <c r="D331" s="24" t="s">
        <v>51</v>
      </c>
      <c r="E331" s="10"/>
      <c r="F331" s="13"/>
      <c r="G331" s="10"/>
      <c r="H331" s="13"/>
      <c r="I331" s="10"/>
      <c r="J331" s="13"/>
      <c r="K331" s="10"/>
      <c r="L331" s="13"/>
      <c r="M331" s="10"/>
      <c r="N331" s="13"/>
      <c r="O331" s="10"/>
      <c r="P331" s="13"/>
      <c r="Q331" s="10"/>
      <c r="R331" s="13"/>
      <c r="S331" s="10"/>
      <c r="T331" s="13"/>
      <c r="U331" s="10">
        <v>12</v>
      </c>
      <c r="V331" s="13"/>
      <c r="W331" s="10">
        <v>7</v>
      </c>
      <c r="X331" s="13"/>
      <c r="Y331" s="10"/>
      <c r="Z331" s="13"/>
      <c r="AA331" s="205"/>
      <c r="AB331" s="200"/>
      <c r="AC331" s="257"/>
      <c r="AD331" s="205"/>
      <c r="AF331" s="258"/>
      <c r="AH331" s="258"/>
      <c r="AI331" s="259"/>
      <c r="AJ331" s="259"/>
      <c r="AK331" s="259"/>
      <c r="AL331" s="413"/>
      <c r="AM331" s="259"/>
      <c r="AN331" s="413"/>
    </row>
    <row r="332" spans="1:40" customFormat="1" ht="15" x14ac:dyDescent="0.2">
      <c r="A332" s="244" t="s">
        <v>221</v>
      </c>
      <c r="B332" s="244"/>
      <c r="C332" s="35" t="s">
        <v>57</v>
      </c>
      <c r="D332" s="24" t="s">
        <v>51</v>
      </c>
      <c r="E332" s="10"/>
      <c r="F332" s="13"/>
      <c r="G332" s="10"/>
      <c r="H332" s="13"/>
      <c r="I332" s="10"/>
      <c r="J332" s="13"/>
      <c r="K332" s="10"/>
      <c r="L332" s="13"/>
      <c r="M332" s="10"/>
      <c r="N332" s="13"/>
      <c r="O332" s="10"/>
      <c r="P332" s="13"/>
      <c r="Q332" s="10"/>
      <c r="R332" s="13"/>
      <c r="S332" s="10"/>
      <c r="T332" s="13"/>
      <c r="U332" s="10">
        <v>6</v>
      </c>
      <c r="V332" s="13"/>
      <c r="W332" s="10">
        <v>9</v>
      </c>
      <c r="X332" s="13"/>
      <c r="Y332" s="10"/>
      <c r="Z332" s="13"/>
      <c r="AA332" s="205"/>
      <c r="AB332" s="200"/>
      <c r="AC332" s="257"/>
      <c r="AD332" s="205"/>
      <c r="AF332" s="258"/>
      <c r="AH332" s="258"/>
      <c r="AI332" s="259"/>
      <c r="AJ332" s="259"/>
      <c r="AK332" s="259"/>
      <c r="AL332" s="413"/>
      <c r="AM332" s="259"/>
      <c r="AN332" s="413"/>
    </row>
    <row r="333" spans="1:40" customFormat="1" ht="15" x14ac:dyDescent="0.2">
      <c r="A333" s="244" t="s">
        <v>222</v>
      </c>
      <c r="B333" s="244"/>
      <c r="C333" s="35" t="s">
        <v>58</v>
      </c>
      <c r="D333" s="24" t="s">
        <v>51</v>
      </c>
      <c r="E333" s="10"/>
      <c r="F333" s="13"/>
      <c r="G333" s="10"/>
      <c r="H333" s="13"/>
      <c r="I333" s="10"/>
      <c r="J333" s="13"/>
      <c r="K333" s="10"/>
      <c r="L333" s="13"/>
      <c r="M333" s="10"/>
      <c r="N333" s="13"/>
      <c r="O333" s="10"/>
      <c r="P333" s="13"/>
      <c r="Q333" s="10"/>
      <c r="R333" s="13"/>
      <c r="S333" s="10"/>
      <c r="T333" s="13"/>
      <c r="U333" s="10">
        <v>10</v>
      </c>
      <c r="V333" s="13"/>
      <c r="W333" s="10">
        <v>10</v>
      </c>
      <c r="X333" s="13"/>
      <c r="Y333" s="10"/>
      <c r="Z333" s="13"/>
      <c r="AA333" s="205"/>
      <c r="AB333" s="200"/>
      <c r="AC333" s="257"/>
      <c r="AD333" s="205"/>
      <c r="AF333" s="258"/>
      <c r="AH333" s="258"/>
      <c r="AI333" s="259"/>
      <c r="AJ333" s="259"/>
      <c r="AK333" s="259"/>
      <c r="AL333" s="413"/>
      <c r="AM333" s="259"/>
      <c r="AN333" s="413"/>
    </row>
    <row r="334" spans="1:40" customFormat="1" ht="15" x14ac:dyDescent="0.2">
      <c r="A334" s="244" t="s">
        <v>223</v>
      </c>
      <c r="B334" s="244"/>
      <c r="C334" s="35" t="s">
        <v>59</v>
      </c>
      <c r="D334" s="24" t="s">
        <v>51</v>
      </c>
      <c r="E334" s="10"/>
      <c r="F334" s="13"/>
      <c r="G334" s="10"/>
      <c r="H334" s="13"/>
      <c r="I334" s="10"/>
      <c r="J334" s="13"/>
      <c r="K334" s="10"/>
      <c r="L334" s="13"/>
      <c r="M334" s="10"/>
      <c r="N334" s="13"/>
      <c r="O334" s="10"/>
      <c r="P334" s="13"/>
      <c r="Q334" s="10"/>
      <c r="R334" s="13"/>
      <c r="S334" s="10"/>
      <c r="T334" s="13"/>
      <c r="U334" s="10">
        <v>6</v>
      </c>
      <c r="V334" s="13"/>
      <c r="W334" s="10">
        <v>5</v>
      </c>
      <c r="X334" s="13"/>
      <c r="Y334" s="10"/>
      <c r="Z334" s="13"/>
      <c r="AA334" s="205"/>
      <c r="AB334" s="200"/>
      <c r="AC334" s="257"/>
      <c r="AD334" s="205"/>
      <c r="AF334" s="258"/>
      <c r="AH334" s="258"/>
      <c r="AI334" s="259"/>
      <c r="AJ334" s="259"/>
      <c r="AK334" s="259"/>
      <c r="AL334" s="413"/>
      <c r="AM334" s="259"/>
      <c r="AN334" s="413"/>
    </row>
    <row r="335" spans="1:40" customFormat="1" ht="15" x14ac:dyDescent="0.2">
      <c r="A335" s="244" t="s">
        <v>224</v>
      </c>
      <c r="B335" s="244"/>
      <c r="C335" s="35" t="s">
        <v>60</v>
      </c>
      <c r="D335" s="24" t="s">
        <v>51</v>
      </c>
      <c r="E335" s="10"/>
      <c r="F335" s="13"/>
      <c r="G335" s="10"/>
      <c r="H335" s="13"/>
      <c r="I335" s="10"/>
      <c r="J335" s="13"/>
      <c r="K335" s="10"/>
      <c r="L335" s="13"/>
      <c r="M335" s="10"/>
      <c r="N335" s="13"/>
      <c r="O335" s="10"/>
      <c r="P335" s="13"/>
      <c r="Q335" s="10"/>
      <c r="R335" s="13"/>
      <c r="S335" s="10"/>
      <c r="T335" s="13"/>
      <c r="U335" s="10">
        <v>14</v>
      </c>
      <c r="V335" s="13"/>
      <c r="W335" s="10">
        <v>4</v>
      </c>
      <c r="X335" s="13"/>
      <c r="Y335" s="10"/>
      <c r="Z335" s="13"/>
      <c r="AA335" s="205"/>
      <c r="AB335" s="200"/>
      <c r="AC335" s="257"/>
      <c r="AD335" s="205"/>
      <c r="AF335" s="258"/>
      <c r="AH335" s="258"/>
      <c r="AI335" s="259"/>
      <c r="AJ335" s="259"/>
      <c r="AK335" s="259"/>
      <c r="AL335" s="413"/>
      <c r="AM335" s="259"/>
      <c r="AN335" s="413"/>
    </row>
    <row r="336" spans="1:40" customFormat="1" ht="15" x14ac:dyDescent="0.2">
      <c r="A336" s="244" t="s">
        <v>225</v>
      </c>
      <c r="B336" s="244"/>
      <c r="C336" s="35" t="s">
        <v>61</v>
      </c>
      <c r="D336" s="24" t="s">
        <v>51</v>
      </c>
      <c r="E336" s="10"/>
      <c r="F336" s="13"/>
      <c r="G336" s="10"/>
      <c r="H336" s="13"/>
      <c r="I336" s="10"/>
      <c r="J336" s="13"/>
      <c r="K336" s="10"/>
      <c r="L336" s="13"/>
      <c r="M336" s="10"/>
      <c r="N336" s="13"/>
      <c r="O336" s="10"/>
      <c r="P336" s="13"/>
      <c r="Q336" s="10"/>
      <c r="R336" s="13"/>
      <c r="S336" s="10"/>
      <c r="T336" s="13"/>
      <c r="U336" s="10">
        <v>5</v>
      </c>
      <c r="V336" s="13"/>
      <c r="W336" s="10">
        <v>10</v>
      </c>
      <c r="X336" s="13"/>
      <c r="Y336" s="10"/>
      <c r="Z336" s="13"/>
      <c r="AA336" s="205"/>
      <c r="AB336" s="200"/>
      <c r="AC336" s="257"/>
      <c r="AD336" s="205"/>
      <c r="AF336" s="258"/>
      <c r="AH336" s="258"/>
      <c r="AI336" s="259"/>
      <c r="AJ336" s="259"/>
      <c r="AK336" s="259"/>
      <c r="AL336" s="413"/>
      <c r="AM336" s="259"/>
      <c r="AN336" s="413"/>
    </row>
    <row r="337" spans="1:40" customFormat="1" ht="15" x14ac:dyDescent="0.2">
      <c r="A337" s="244" t="s">
        <v>226</v>
      </c>
      <c r="B337" s="244"/>
      <c r="C337" s="35" t="s">
        <v>62</v>
      </c>
      <c r="D337" s="24" t="s">
        <v>51</v>
      </c>
      <c r="E337" s="10"/>
      <c r="F337" s="13"/>
      <c r="G337" s="10"/>
      <c r="H337" s="13"/>
      <c r="I337" s="10"/>
      <c r="J337" s="13"/>
      <c r="K337" s="10"/>
      <c r="L337" s="13"/>
      <c r="M337" s="10"/>
      <c r="N337" s="13"/>
      <c r="O337" s="10"/>
      <c r="P337" s="13"/>
      <c r="Q337" s="10"/>
      <c r="R337" s="13"/>
      <c r="S337" s="10"/>
      <c r="T337" s="13"/>
      <c r="U337" s="10">
        <v>6</v>
      </c>
      <c r="V337" s="13"/>
      <c r="W337" s="10">
        <v>9</v>
      </c>
      <c r="X337" s="13"/>
      <c r="Y337" s="10"/>
      <c r="Z337" s="13"/>
      <c r="AA337" s="205"/>
      <c r="AB337" s="200"/>
      <c r="AC337" s="257"/>
      <c r="AD337" s="205"/>
      <c r="AF337" s="258"/>
      <c r="AH337" s="258"/>
      <c r="AI337" s="259"/>
      <c r="AJ337" s="259"/>
      <c r="AK337" s="259"/>
      <c r="AL337" s="413"/>
      <c r="AM337" s="259"/>
      <c r="AN337" s="413"/>
    </row>
    <row r="338" spans="1:40" customFormat="1" ht="15" x14ac:dyDescent="0.2">
      <c r="A338" s="244" t="s">
        <v>227</v>
      </c>
      <c r="B338" s="244"/>
      <c r="C338" s="35" t="s">
        <v>63</v>
      </c>
      <c r="D338" s="24" t="s">
        <v>51</v>
      </c>
      <c r="E338" s="10"/>
      <c r="F338" s="13"/>
      <c r="G338" s="10"/>
      <c r="H338" s="13"/>
      <c r="I338" s="10"/>
      <c r="J338" s="13"/>
      <c r="K338" s="10"/>
      <c r="L338" s="13"/>
      <c r="M338" s="10"/>
      <c r="N338" s="13"/>
      <c r="O338" s="10"/>
      <c r="P338" s="13"/>
      <c r="Q338" s="10"/>
      <c r="R338" s="13"/>
      <c r="S338" s="10"/>
      <c r="T338" s="13"/>
      <c r="U338" s="10">
        <v>13</v>
      </c>
      <c r="V338" s="13"/>
      <c r="W338" s="10">
        <v>4</v>
      </c>
      <c r="X338" s="13"/>
      <c r="Y338" s="10"/>
      <c r="Z338" s="13"/>
      <c r="AA338" s="205"/>
      <c r="AB338" s="200"/>
      <c r="AC338" s="257"/>
      <c r="AD338" s="205"/>
      <c r="AF338" s="258"/>
      <c r="AH338" s="258"/>
      <c r="AI338" s="259"/>
      <c r="AJ338" s="259"/>
      <c r="AK338" s="259"/>
      <c r="AL338" s="413"/>
      <c r="AM338" s="259"/>
      <c r="AN338" s="413"/>
    </row>
    <row r="339" spans="1:40" customFormat="1" ht="15" x14ac:dyDescent="0.2">
      <c r="A339" s="244" t="s">
        <v>228</v>
      </c>
      <c r="B339" s="244"/>
      <c r="C339" s="35" t="s">
        <v>64</v>
      </c>
      <c r="D339" s="24" t="s">
        <v>51</v>
      </c>
      <c r="E339" s="10"/>
      <c r="F339" s="13"/>
      <c r="G339" s="10"/>
      <c r="H339" s="13"/>
      <c r="I339" s="10"/>
      <c r="J339" s="13"/>
      <c r="K339" s="10"/>
      <c r="L339" s="13"/>
      <c r="M339" s="10"/>
      <c r="N339" s="13"/>
      <c r="O339" s="10"/>
      <c r="P339" s="13"/>
      <c r="Q339" s="10"/>
      <c r="R339" s="13"/>
      <c r="S339" s="10"/>
      <c r="T339" s="13"/>
      <c r="U339" s="10">
        <v>6</v>
      </c>
      <c r="V339" s="13"/>
      <c r="W339" s="10">
        <v>6</v>
      </c>
      <c r="X339" s="13"/>
      <c r="Y339" s="10"/>
      <c r="Z339" s="13"/>
      <c r="AA339" s="205"/>
      <c r="AB339" s="200"/>
      <c r="AC339" s="257"/>
      <c r="AD339" s="205"/>
      <c r="AF339" s="258"/>
      <c r="AH339" s="258"/>
      <c r="AI339" s="259"/>
      <c r="AJ339" s="259"/>
      <c r="AK339" s="259"/>
      <c r="AL339" s="413"/>
      <c r="AM339" s="259"/>
      <c r="AN339" s="413"/>
    </row>
    <row r="340" spans="1:40" customFormat="1" ht="15" x14ac:dyDescent="0.2">
      <c r="A340" s="244" t="s">
        <v>229</v>
      </c>
      <c r="B340" s="244"/>
      <c r="C340" s="35" t="s">
        <v>65</v>
      </c>
      <c r="D340" s="24" t="s">
        <v>51</v>
      </c>
      <c r="E340" s="10"/>
      <c r="F340" s="13"/>
      <c r="G340" s="10"/>
      <c r="H340" s="13"/>
      <c r="I340" s="10"/>
      <c r="J340" s="13"/>
      <c r="K340" s="10"/>
      <c r="L340" s="13"/>
      <c r="M340" s="10"/>
      <c r="N340" s="13"/>
      <c r="O340" s="10"/>
      <c r="P340" s="13"/>
      <c r="Q340" s="10"/>
      <c r="R340" s="13"/>
      <c r="S340" s="10"/>
      <c r="T340" s="13"/>
      <c r="U340" s="10">
        <v>13</v>
      </c>
      <c r="V340" s="13"/>
      <c r="W340" s="10">
        <v>8</v>
      </c>
      <c r="X340" s="13"/>
      <c r="Y340" s="10"/>
      <c r="Z340" s="13"/>
      <c r="AA340" s="205"/>
      <c r="AB340" s="200"/>
      <c r="AC340" s="257"/>
      <c r="AD340" s="205"/>
      <c r="AF340" s="258"/>
      <c r="AH340" s="258"/>
      <c r="AI340" s="259"/>
      <c r="AJ340" s="259"/>
      <c r="AK340" s="259"/>
      <c r="AL340" s="413"/>
      <c r="AM340" s="259"/>
      <c r="AN340" s="413"/>
    </row>
    <row r="341" spans="1:40" customFormat="1" ht="15" x14ac:dyDescent="0.2">
      <c r="A341" s="244" t="s">
        <v>230</v>
      </c>
      <c r="B341" s="244"/>
      <c r="C341" s="35" t="s">
        <v>66</v>
      </c>
      <c r="D341" s="24" t="s">
        <v>51</v>
      </c>
      <c r="E341" s="10"/>
      <c r="F341" s="13"/>
      <c r="G341" s="10"/>
      <c r="H341" s="13"/>
      <c r="I341" s="10"/>
      <c r="J341" s="13"/>
      <c r="K341" s="10"/>
      <c r="L341" s="13"/>
      <c r="M341" s="10"/>
      <c r="N341" s="13"/>
      <c r="O341" s="10"/>
      <c r="P341" s="13"/>
      <c r="Q341" s="10"/>
      <c r="R341" s="13"/>
      <c r="S341" s="10"/>
      <c r="T341" s="13"/>
      <c r="U341" s="10">
        <v>14</v>
      </c>
      <c r="V341" s="13"/>
      <c r="W341" s="10">
        <v>6</v>
      </c>
      <c r="X341" s="13"/>
      <c r="Y341" s="10"/>
      <c r="Z341" s="13"/>
      <c r="AA341" s="205"/>
      <c r="AB341" s="200"/>
      <c r="AC341" s="257"/>
      <c r="AD341" s="205"/>
      <c r="AF341" s="258"/>
      <c r="AH341" s="258"/>
      <c r="AI341" s="259"/>
      <c r="AJ341" s="259"/>
      <c r="AK341" s="259"/>
      <c r="AL341" s="413"/>
      <c r="AM341" s="259"/>
      <c r="AN341" s="413"/>
    </row>
    <row r="342" spans="1:40" customFormat="1" ht="15" x14ac:dyDescent="0.2">
      <c r="A342" s="244" t="s">
        <v>231</v>
      </c>
      <c r="B342" s="244"/>
      <c r="C342" s="35" t="s">
        <v>67</v>
      </c>
      <c r="D342" s="24" t="s">
        <v>51</v>
      </c>
      <c r="E342" s="10"/>
      <c r="F342" s="13"/>
      <c r="G342" s="10"/>
      <c r="H342" s="13"/>
      <c r="I342" s="10"/>
      <c r="J342" s="13"/>
      <c r="K342" s="10"/>
      <c r="L342" s="13"/>
      <c r="M342" s="10"/>
      <c r="N342" s="13"/>
      <c r="O342" s="10"/>
      <c r="P342" s="13"/>
      <c r="Q342" s="10"/>
      <c r="R342" s="13"/>
      <c r="S342" s="10"/>
      <c r="T342" s="13"/>
      <c r="U342" s="10">
        <v>7</v>
      </c>
      <c r="V342" s="13"/>
      <c r="W342" s="10">
        <v>6</v>
      </c>
      <c r="X342" s="13"/>
      <c r="Y342" s="10"/>
      <c r="Z342" s="13"/>
      <c r="AA342" s="205"/>
      <c r="AB342" s="200"/>
      <c r="AC342" s="257"/>
      <c r="AD342" s="205"/>
      <c r="AF342" s="258"/>
      <c r="AH342" s="258"/>
      <c r="AI342" s="259"/>
      <c r="AJ342" s="259"/>
      <c r="AK342" s="259"/>
      <c r="AL342" s="413"/>
      <c r="AM342" s="259"/>
      <c r="AN342" s="413"/>
    </row>
    <row r="343" spans="1:40" customFormat="1" ht="15" x14ac:dyDescent="0.2">
      <c r="A343" s="244" t="s">
        <v>232</v>
      </c>
      <c r="B343" s="244"/>
      <c r="C343" s="35" t="s">
        <v>68</v>
      </c>
      <c r="D343" s="24" t="s">
        <v>51</v>
      </c>
      <c r="E343" s="10"/>
      <c r="F343" s="13"/>
      <c r="G343" s="10"/>
      <c r="H343" s="13"/>
      <c r="I343" s="10"/>
      <c r="J343" s="13"/>
      <c r="K343" s="10"/>
      <c r="L343" s="13"/>
      <c r="M343" s="10"/>
      <c r="N343" s="13"/>
      <c r="O343" s="10"/>
      <c r="P343" s="13"/>
      <c r="Q343" s="10"/>
      <c r="R343" s="13"/>
      <c r="S343" s="10"/>
      <c r="T343" s="13"/>
      <c r="U343" s="10">
        <v>11</v>
      </c>
      <c r="V343" s="13"/>
      <c r="W343" s="10">
        <v>7</v>
      </c>
      <c r="X343" s="13"/>
      <c r="Y343" s="10"/>
      <c r="Z343" s="13"/>
      <c r="AA343" s="205"/>
      <c r="AB343" s="200"/>
      <c r="AC343" s="257"/>
      <c r="AD343" s="205"/>
      <c r="AF343" s="258"/>
      <c r="AH343" s="258"/>
      <c r="AI343" s="259"/>
      <c r="AJ343" s="259"/>
      <c r="AK343" s="259"/>
      <c r="AL343" s="413"/>
      <c r="AM343" s="259"/>
      <c r="AN343" s="413"/>
    </row>
    <row r="344" spans="1:40" customFormat="1" ht="15" x14ac:dyDescent="0.2">
      <c r="A344" s="244" t="s">
        <v>233</v>
      </c>
      <c r="B344" s="244"/>
      <c r="C344" s="35" t="s">
        <v>69</v>
      </c>
      <c r="D344" s="24" t="s">
        <v>51</v>
      </c>
      <c r="E344" s="10"/>
      <c r="F344" s="13"/>
      <c r="G344" s="10"/>
      <c r="H344" s="13"/>
      <c r="I344" s="10"/>
      <c r="J344" s="13"/>
      <c r="K344" s="10"/>
      <c r="L344" s="13"/>
      <c r="M344" s="10"/>
      <c r="N344" s="13"/>
      <c r="O344" s="10"/>
      <c r="P344" s="13"/>
      <c r="Q344" s="10"/>
      <c r="R344" s="13"/>
      <c r="S344" s="10"/>
      <c r="T344" s="13"/>
      <c r="U344" s="10">
        <v>4</v>
      </c>
      <c r="V344" s="13"/>
      <c r="W344" s="10">
        <v>7</v>
      </c>
      <c r="X344" s="13"/>
      <c r="Y344" s="10"/>
      <c r="Z344" s="13"/>
      <c r="AA344" s="205"/>
      <c r="AB344" s="200"/>
      <c r="AC344" s="257"/>
      <c r="AD344" s="205"/>
      <c r="AF344" s="258"/>
      <c r="AH344" s="258"/>
      <c r="AI344" s="259"/>
      <c r="AJ344" s="259"/>
      <c r="AK344" s="259"/>
      <c r="AL344" s="413"/>
      <c r="AM344" s="259"/>
      <c r="AN344" s="413"/>
    </row>
    <row r="345" spans="1:40" customFormat="1" ht="15" x14ac:dyDescent="0.2">
      <c r="A345" s="244" t="s">
        <v>234</v>
      </c>
      <c r="B345" s="244"/>
      <c r="C345" s="35" t="s">
        <v>70</v>
      </c>
      <c r="D345" s="24" t="s">
        <v>51</v>
      </c>
      <c r="E345" s="10"/>
      <c r="F345" s="13"/>
      <c r="G345" s="10"/>
      <c r="H345" s="13"/>
      <c r="I345" s="10"/>
      <c r="J345" s="13"/>
      <c r="K345" s="10"/>
      <c r="L345" s="13"/>
      <c r="M345" s="10"/>
      <c r="N345" s="13"/>
      <c r="O345" s="10"/>
      <c r="P345" s="13"/>
      <c r="Q345" s="10"/>
      <c r="R345" s="13"/>
      <c r="S345" s="10"/>
      <c r="T345" s="13"/>
      <c r="U345" s="10">
        <v>9</v>
      </c>
      <c r="V345" s="13"/>
      <c r="W345" s="10">
        <v>8</v>
      </c>
      <c r="X345" s="13"/>
      <c r="Y345" s="10"/>
      <c r="Z345" s="13"/>
      <c r="AA345" s="205"/>
      <c r="AB345" s="200"/>
      <c r="AC345" s="257"/>
      <c r="AD345" s="205"/>
      <c r="AF345" s="258"/>
      <c r="AH345" s="258"/>
      <c r="AI345" s="259"/>
      <c r="AJ345" s="259"/>
      <c r="AK345" s="259"/>
      <c r="AL345" s="413"/>
      <c r="AM345" s="259"/>
      <c r="AN345" s="413"/>
    </row>
    <row r="346" spans="1:40" s="23" customFormat="1" ht="15.75" x14ac:dyDescent="0.2">
      <c r="A346" s="255"/>
      <c r="B346" s="262"/>
      <c r="C346" s="105"/>
      <c r="D346" s="106"/>
      <c r="E346" s="102" t="str" cm="1">
        <f t="array" ref="E346">_xlfn.IFS(OR(E349="",E217=""),"",AND(E349=0,E217=0),"",E349=E217,"T8-Alert",E349&lt;&gt;E217,"")</f>
        <v/>
      </c>
      <c r="F346" s="101"/>
      <c r="G346" s="102" t="str" cm="1">
        <f t="array" ref="G346">_xlfn.IFS(OR(G349="",G217=""),"",AND(G349=0,G217=0),"",G349=G217,"T8-Alert",G349&lt;&gt;G217,"")</f>
        <v/>
      </c>
      <c r="H346" s="101"/>
      <c r="I346" s="102" t="str" cm="1">
        <f t="array" ref="I346">_xlfn.IFS(OR(I349="",I217=""),"",AND(I349=0,I217=0),"",I349=I217,"T8-Alert",I349&lt;&gt;I217,"")</f>
        <v/>
      </c>
      <c r="J346" s="101"/>
      <c r="K346" s="102" t="str" cm="1">
        <f t="array" ref="K346">_xlfn.IFS(OR(K349="",K217=""),"",AND(K349=0,K217=0),"",K349=K217,"T8-Alert",K349&lt;&gt;K217,"")</f>
        <v/>
      </c>
      <c r="L346" s="101"/>
      <c r="M346" s="102" t="str" cm="1">
        <f t="array" ref="M346">_xlfn.IFS(OR(M349="",M217=""),"",AND(M349=0,M217=0),"",M349=M217,"T8-Alert",M349&lt;&gt;M217,"")</f>
        <v/>
      </c>
      <c r="N346" s="101"/>
      <c r="O346" s="102" t="str" cm="1">
        <f t="array" ref="O346">_xlfn.IFS(OR(O349="",O217=""),"",AND(O349=0,O217=0),"",O349=O217,"T8-Alert",O349&lt;&gt;O217,"")</f>
        <v/>
      </c>
      <c r="P346" s="101"/>
      <c r="Q346" s="102" t="str" cm="1">
        <f t="array" ref="Q346">_xlfn.IFS(OR(Q349="",Q217=""),"",AND(Q349=0,Q217=0),"",Q349=Q217,"T8-Alert",Q349&lt;&gt;Q217,"")</f>
        <v/>
      </c>
      <c r="R346" s="101"/>
      <c r="S346" s="102" t="str" cm="1">
        <f t="array" ref="S346">_xlfn.IFS(OR(S349="",S217=""),"",AND(S349=0,S217=0),"",S349=S217,"T8-Alert",S349&lt;&gt;S217,"")</f>
        <v/>
      </c>
      <c r="T346" s="101"/>
      <c r="U346" s="102" t="str" cm="1">
        <f t="array" ref="U346">_xlfn.IFS(OR(U349="",U217=""),"",AND(U349=0,U217=0),"",U349=U217,"T8-Alert",U349&lt;&gt;U217,"")</f>
        <v/>
      </c>
      <c r="V346" s="101"/>
      <c r="W346" s="102" t="str" cm="1">
        <f t="array" ref="W346">_xlfn.IFS(OR(W349="",W217=""),"",AND(W349=0,W217=0),"",W349=W217,"T8-Alert",W349&lt;&gt;W217,"")</f>
        <v/>
      </c>
      <c r="X346" s="101"/>
      <c r="Y346" s="102" t="str" cm="1">
        <f t="array" ref="Y346">_xlfn.IFS(OR(Y349="",Y217=""),"",AND(Y349=0,Y217=0),"",Y349=Y217,"T8-Alert",Y349&lt;&gt;Y217,"")</f>
        <v/>
      </c>
      <c r="Z346" s="101"/>
      <c r="AA346" s="201"/>
      <c r="AB346" s="202"/>
      <c r="AC346" s="202"/>
      <c r="AD346" s="201"/>
      <c r="AF346" s="192"/>
      <c r="AH346" s="192"/>
      <c r="AI346" s="236"/>
      <c r="AJ346" s="236"/>
      <c r="AK346" s="236"/>
      <c r="AL346" s="408"/>
      <c r="AM346" s="236"/>
      <c r="AN346" s="408"/>
    </row>
    <row r="347" spans="1:40" s="23" customFormat="1" ht="15.75" x14ac:dyDescent="0.2">
      <c r="A347" s="255"/>
      <c r="B347" s="262"/>
      <c r="C347" s="105"/>
      <c r="D347" s="106"/>
      <c r="E347" s="102" t="str" cm="1">
        <f t="array" ref="E347">_xlfn.IFS(OR(E349="",E323=""),"",E349&gt;E323,"T6-Error",E349=E323,"T6-Alert",E349&lt;E323,"")</f>
        <v/>
      </c>
      <c r="F347" s="101"/>
      <c r="G347" s="102" t="str" cm="1">
        <f t="array" ref="G347">_xlfn.IFS(OR(G349="",G323=""),"",G349&gt;G323,"T6-Error",G349=G323,"T6-Alert",G349&lt;G323,"")</f>
        <v/>
      </c>
      <c r="H347" s="101"/>
      <c r="I347" s="102" t="str" cm="1">
        <f t="array" ref="I347">_xlfn.IFS(OR(I349="",I323=""),"",I349&gt;I323,"T6-Error",I349=I323,"T6-Alert",I349&lt;I323,"")</f>
        <v/>
      </c>
      <c r="J347" s="101"/>
      <c r="K347" s="102" t="str" cm="1">
        <f t="array" ref="K347">_xlfn.IFS(OR(K349="",K323=""),"",K349&gt;K323,"T6-Error",K349=K323,"T6-Alert",K349&lt;K323,"")</f>
        <v/>
      </c>
      <c r="L347" s="101"/>
      <c r="M347" s="102" t="str" cm="1">
        <f t="array" ref="M347">_xlfn.IFS(OR(M349="",M323=""),"",M349&gt;M323,"T6-Error",M349=M323,"T6-Alert",M349&lt;M323,"")</f>
        <v/>
      </c>
      <c r="N347" s="101"/>
      <c r="O347" s="102" t="str" cm="1">
        <f t="array" ref="O347">_xlfn.IFS(OR(O349="",O323=""),"",O349&gt;O323,"T6-Error",O349=O323,"T6-Alert",O349&lt;O323,"")</f>
        <v/>
      </c>
      <c r="P347" s="101"/>
      <c r="Q347" s="102" t="str" cm="1">
        <f t="array" ref="Q347">_xlfn.IFS(OR(Q349="",Q323=""),"",Q349&gt;Q323,"T6-Error",Q349=Q323,"T6-Alert",Q349&lt;Q323,"")</f>
        <v/>
      </c>
      <c r="R347" s="101"/>
      <c r="S347" s="102" t="str" cm="1">
        <f t="array" ref="S347">_xlfn.IFS(OR(S349="",S323=""),"",S349&gt;S323,"T6-Error",S349=S323,"T6-Alert",S349&lt;S323,"")</f>
        <v/>
      </c>
      <c r="T347" s="101"/>
      <c r="U347" s="102" t="str" cm="1">
        <f t="array" ref="U347">_xlfn.IFS(OR(U349="",U323=""),"",U349&gt;U323,"T6-Error",U349=U323,"T6-Alert",U349&lt;U323,"")</f>
        <v/>
      </c>
      <c r="V347" s="101"/>
      <c r="W347" s="102" t="str" cm="1">
        <f t="array" ref="W347">_xlfn.IFS(OR(W349="",W323=""),"",W349&gt;W323,"T6-Error",W349=W323,"T6-Alert",W349&lt;W323,"")</f>
        <v/>
      </c>
      <c r="X347" s="101"/>
      <c r="Y347" s="102" t="str" cm="1">
        <f t="array" ref="Y347">_xlfn.IFS(OR(Y349="",Y323=""),"",Y349&gt;Y323,"T6-Error",Y349=Y323,"T6-Alert",Y349&lt;Y323,"")</f>
        <v/>
      </c>
      <c r="Z347" s="101"/>
      <c r="AA347" s="201"/>
      <c r="AB347" s="202"/>
      <c r="AC347" s="202"/>
      <c r="AD347" s="201"/>
      <c r="AF347" s="192"/>
      <c r="AH347" s="192"/>
      <c r="AI347" s="236"/>
      <c r="AJ347" s="236"/>
      <c r="AK347" s="236"/>
      <c r="AL347" s="408"/>
      <c r="AM347" s="236"/>
      <c r="AN347" s="408"/>
    </row>
    <row r="348" spans="1:40" s="23" customFormat="1" ht="15.75" x14ac:dyDescent="0.2">
      <c r="A348" s="255"/>
      <c r="B348" s="262"/>
      <c r="C348" s="137"/>
      <c r="D348" s="138"/>
      <c r="E348" s="102" t="str" cm="1">
        <f t="array" ref="E348">_xlfn.IFS(OR(E375="",E401="",E427="",F375="pa",F401="pa",F427="pa"),"",AND(E375=0,E401=0,E427=0,E349=0),"",E349&lt;(E375+E401+E427),"",E349&gt;(E375+E401+E427),"T12-Error",E349=(E375+E401+E427),"T12-Alert")</f>
        <v/>
      </c>
      <c r="F348" s="101"/>
      <c r="G348" s="102" t="str" cm="1">
        <f t="array" ref="G348">_xlfn.IFS(OR(G375="",G401="",G427="",H375="pa",H401="pa",H427="pa"),"",AND(G375=0,G401=0,G427=0,G349=0),"",G349&lt;(G375+G401+G427),"",G349&gt;(G375+G401+G427),"T12-Error",G349=(G375+G401+G427),"T12-Alert")</f>
        <v/>
      </c>
      <c r="H348" s="101"/>
      <c r="I348" s="102" t="str" cm="1">
        <f t="array" ref="I348">_xlfn.IFS(OR(I375="",I401="",I427="",J375="pa",J401="pa",J427="pa"),"",AND(I375=0,I401=0,I427=0,I349=0),"",I349&lt;(I375+I401+I427),"",I349&gt;(I375+I401+I427),"T12-Error",I349=(I375+I401+I427),"T12-Alert")</f>
        <v/>
      </c>
      <c r="J348" s="101"/>
      <c r="K348" s="102" t="str" cm="1">
        <f t="array" ref="K348">_xlfn.IFS(OR(K375="",K401="",K427="",L375="pa",L401="pa",L427="pa"),"",AND(K375=0,K401=0,K427=0,K349=0),"",K349&lt;(K375+K401+K427),"",K349&gt;(K375+K401+K427),"T12-Error",K349=(K375+K401+K427),"T12-Alert")</f>
        <v/>
      </c>
      <c r="L348" s="101"/>
      <c r="M348" s="102" t="str" cm="1">
        <f t="array" ref="M348">_xlfn.IFS(OR(M375="",M401="",M427="",N375="pa",N401="pa",N427="pa"),"",AND(M375=0,M401=0,M427=0,M349=0),"",M349&lt;(M375+M401+M427),"",M349&gt;(M375+M401+M427),"T12-Error",M349=(M375+M401+M427),"T12-Alert")</f>
        <v/>
      </c>
      <c r="N348" s="101"/>
      <c r="O348" s="102" t="str" cm="1">
        <f t="array" ref="O348">_xlfn.IFS(OR(O375="",O401="",O427="",P375="pa",P401="pa",P427="pa"),"",AND(O375=0,O401=0,O427=0,O349=0),"",O349&lt;(O375+O401+O427),"",O349&gt;(O375+O401+O427),"T12-Error",O349=(O375+O401+O427),"T12-Alert")</f>
        <v/>
      </c>
      <c r="P348" s="101"/>
      <c r="Q348" s="102" t="str" cm="1">
        <f t="array" ref="Q348">_xlfn.IFS(OR(Q375="",Q401="",Q427="",R375="pa",R401="pa",R427="pa"),"",AND(Q375=0,Q401=0,Q427=0,Q349=0),"",Q349&lt;(Q375+Q401+Q427),"",Q349&gt;(Q375+Q401+Q427),"T12-Error",Q349=(Q375+Q401+Q427),"T12-Alert")</f>
        <v/>
      </c>
      <c r="R348" s="101"/>
      <c r="S348" s="102" t="str" cm="1">
        <f t="array" ref="S348">_xlfn.IFS(OR(S375="",S401="",S427="",T375="pa",T401="pa",T427="pa"),"",AND(S375=0,S401=0,S427=0,S349=0),"",S349&lt;(S375+S401+S427),"",S349&gt;(S375+S401+S427),"T12-Error",S349=(S375+S401+S427),"T12-Alert")</f>
        <v/>
      </c>
      <c r="T348" s="101"/>
      <c r="U348" s="102" t="str" cm="1">
        <f t="array" ref="U348">_xlfn.IFS(OR(U375="",U401="",U427="",V375="pa",V401="pa",V427="pa"),"",AND(U375=0,U401=0,U427=0,U349=0),"",U349&lt;(U375+U401+U427),"",U349&gt;(U375+U401+U427),"T12-Error",U349=(U375+U401+U427),"T12-Alert")</f>
        <v>T12-Alert</v>
      </c>
      <c r="V348" s="101"/>
      <c r="W348" s="102" t="str" cm="1">
        <f t="array" ref="W348">_xlfn.IFS(OR(W375="",W401="",W427="",X375="pa",X401="pa",X427="pa"),"",AND(W375=0,W401=0,W427=0,W349=0),"",W349&lt;(W375+W401+W427),"",W349&gt;(W375+W401+W427),"T12-Error",W349=(W375+W401+W427),"T12-Alert")</f>
        <v/>
      </c>
      <c r="X348" s="101"/>
      <c r="Y348" s="102" t="str" cm="1">
        <f t="array" ref="Y348">_xlfn.IFS(OR(Y375="",Y401="",Y427="",Z375="pa",Z401="pa",Z427="pa"),"",AND(Y375=0,Y401=0,Y427=0,Y349=0),"",Y349&lt;(Y375+Y401+Y427),"",Y349&gt;(Y375+Y401+Y427),"T12-Error",Y349=(Y375+Y401+Y427),"T12-Alert")</f>
        <v/>
      </c>
      <c r="Z348" s="101"/>
      <c r="AA348" s="201"/>
      <c r="AB348" s="202"/>
      <c r="AC348" s="202"/>
      <c r="AD348" s="201"/>
      <c r="AF348" s="192"/>
      <c r="AH348" s="192"/>
      <c r="AI348" s="236"/>
      <c r="AJ348" s="236"/>
      <c r="AK348" s="236"/>
      <c r="AL348" s="408"/>
      <c r="AM348" s="236"/>
      <c r="AN348" s="408"/>
    </row>
    <row r="349" spans="1:40" s="23" customFormat="1" ht="47.25" x14ac:dyDescent="0.2">
      <c r="A349" s="249" t="s">
        <v>235</v>
      </c>
      <c r="B349" s="269"/>
      <c r="C349" s="104" t="s">
        <v>102</v>
      </c>
      <c r="D349" s="24" t="s">
        <v>51</v>
      </c>
      <c r="E349" s="10"/>
      <c r="F349" s="13"/>
      <c r="G349" s="10"/>
      <c r="H349" s="13"/>
      <c r="I349" s="10"/>
      <c r="J349" s="13"/>
      <c r="K349" s="10"/>
      <c r="L349" s="13"/>
      <c r="M349" s="10"/>
      <c r="N349" s="13"/>
      <c r="O349" s="10"/>
      <c r="P349" s="13"/>
      <c r="Q349" s="10"/>
      <c r="R349" s="13"/>
      <c r="S349" s="10"/>
      <c r="T349" s="13"/>
      <c r="U349" s="10">
        <v>14</v>
      </c>
      <c r="V349" s="13"/>
      <c r="W349" s="10">
        <v>9</v>
      </c>
      <c r="X349" s="13"/>
      <c r="Y349" s="10"/>
      <c r="Z349" s="13"/>
      <c r="AA349" s="205" t="s">
        <v>348</v>
      </c>
      <c r="AB349" s="199"/>
      <c r="AC349" s="189"/>
      <c r="AD349" s="205"/>
      <c r="AF349" s="192"/>
      <c r="AH349" s="192"/>
      <c r="AI349" s="236"/>
      <c r="AJ349" s="236"/>
      <c r="AK349" s="236"/>
      <c r="AL349" s="408"/>
      <c r="AM349" s="236"/>
      <c r="AN349" s="408"/>
    </row>
    <row r="350" spans="1:40" s="23" customFormat="1" ht="15.75" x14ac:dyDescent="0.25">
      <c r="A350" s="255"/>
      <c r="B350" s="262"/>
      <c r="C350" s="105" t="s">
        <v>208</v>
      </c>
      <c r="D350" s="33"/>
      <c r="E350" s="102" t="str" cm="1">
        <f t="array" ref="E350">_xlfn.IFS(AND(E349="",E351="",E352=""),"",SUM(E351:E352)&lt;E349*AND(F351="",F352="",E351&lt;&gt;"",E352&lt;&gt;""),"T4-Error",SUM(E351:E352)&gt;E349,"T5-Error",AND(SUM(E351:E352)=E349,F349="",OR(E351="",E352="")),"T2-Error",OR(E351="",E352=""),"",SUM(E351:E352)&lt;E349*OR(F351="pa",F352="pa"),"",AND(SUM(E351:E352)=E349,F349="pa",F351&lt;&gt;"pa",F352&lt;&gt;"pa"),"T3-Error",AND(SUM(E351:E352)=E349,F349="")*OR(F351="pa",F352="pa"),"T1-Error",SUM(E351:E352)=E349,"")</f>
        <v/>
      </c>
      <c r="F350" s="101"/>
      <c r="G350" s="102" t="str" cm="1">
        <f t="array" ref="G350">_xlfn.IFS(AND(G349="",G351="",G352=""),"",SUM(G351:G352)&lt;G349*AND(H351="",H352="",G351&lt;&gt;"",G352&lt;&gt;""),"T4-Error",SUM(G351:G352)&gt;G349,"T5-Error",AND(SUM(G351:G352)=G349,H349="",OR(G351="",G352="")),"T2-Error",OR(G351="",G352=""),"",SUM(G351:G352)&lt;G349*OR(H351="pa",H352="pa"),"",AND(SUM(G351:G352)=G349,H349="pa",H351&lt;&gt;"pa",H352&lt;&gt;"pa"),"T3-Error",AND(SUM(G351:G352)=G349,H349="")*OR(H351="pa",H352="pa"),"T1-Error",SUM(G351:G352)=G349,"")</f>
        <v/>
      </c>
      <c r="H350" s="101"/>
      <c r="I350" s="102" t="str" cm="1">
        <f t="array" ref="I350">_xlfn.IFS(AND(I349="",I351="",I352=""),"",SUM(I351:I352)&lt;I349*AND(J351="",J352="",I351&lt;&gt;"",I352&lt;&gt;""),"T4-Error",SUM(I351:I352)&gt;I349,"T5-Error",AND(SUM(I351:I352)=I349,J349="",OR(I351="",I352="")),"T2-Error",OR(I351="",I352=""),"",SUM(I351:I352)&lt;I349*OR(J351="pa",J352="pa"),"",AND(SUM(I351:I352)=I349,J349="pa",J351&lt;&gt;"pa",J352&lt;&gt;"pa"),"T3-Error",AND(SUM(I351:I352)=I349,J349="")*OR(J351="pa",J352="pa"),"T1-Error",SUM(I351:I352)=I349,"")</f>
        <v/>
      </c>
      <c r="J350" s="101"/>
      <c r="K350" s="102" t="str" cm="1">
        <f t="array" ref="K350">_xlfn.IFS(AND(K349="",K351="",K352=""),"",SUM(K351:K352)&lt;K349*AND(L351="",L352="",K351&lt;&gt;"",K352&lt;&gt;""),"T4-Error",SUM(K351:K352)&gt;K349,"T5-Error",AND(SUM(K351:K352)=K349,L349="",OR(K351="",K352="")),"T2-Error",OR(K351="",K352=""),"",SUM(K351:K352)&lt;K349*OR(L351="pa",L352="pa"),"",AND(SUM(K351:K352)=K349,L349="pa",L351&lt;&gt;"pa",L352&lt;&gt;"pa"),"T3-Error",AND(SUM(K351:K352)=K349,L349="")*OR(L351="pa",L352="pa"),"T1-Error",SUM(K351:K352)=K349,"")</f>
        <v/>
      </c>
      <c r="L350" s="101"/>
      <c r="M350" s="102" t="str" cm="1">
        <f t="array" ref="M350">_xlfn.IFS(AND(M349="",M351="",M352=""),"",SUM(M351:M352)&lt;M349*AND(N351="",N352="",M351&lt;&gt;"",M352&lt;&gt;""),"T4-Error",SUM(M351:M352)&gt;M349,"T5-Error",AND(SUM(M351:M352)=M349,N349="",OR(M351="",M352="")),"T2-Error",OR(M351="",M352=""),"",SUM(M351:M352)&lt;M349*OR(N351="pa",N352="pa"),"",AND(SUM(M351:M352)=M349,N349="pa",N351&lt;&gt;"pa",N352&lt;&gt;"pa"),"T3-Error",AND(SUM(M351:M352)=M349,N349="")*OR(N351="pa",N352="pa"),"T1-Error",SUM(M351:M352)=M349,"")</f>
        <v/>
      </c>
      <c r="N350" s="101"/>
      <c r="O350" s="102" t="str" cm="1">
        <f t="array" ref="O350">_xlfn.IFS(AND(O349="",O351="",O352=""),"",SUM(O351:O352)&lt;O349*AND(P351="",P352="",O351&lt;&gt;"",O352&lt;&gt;""),"T4-Error",SUM(O351:O352)&gt;O349,"T5-Error",AND(SUM(O351:O352)=O349,P349="",OR(O351="",O352="")),"T2-Error",OR(O351="",O352=""),"",SUM(O351:O352)&lt;O349*OR(P351="pa",P352="pa"),"",AND(SUM(O351:O352)=O349,P349="pa",P351&lt;&gt;"pa",P352&lt;&gt;"pa"),"T3-Error",AND(SUM(O351:O352)=O349,P349="")*OR(P351="pa",P352="pa"),"T1-Error",SUM(O351:O352)=O349,"")</f>
        <v/>
      </c>
      <c r="P350" s="101"/>
      <c r="Q350" s="102" t="str" cm="1">
        <f t="array" ref="Q350">_xlfn.IFS(AND(Q349="",Q351="",Q352=""),"",SUM(Q351:Q352)&lt;Q349*AND(R351="",R352="",Q351&lt;&gt;"",Q352&lt;&gt;""),"T4-Error",SUM(Q351:Q352)&gt;Q349,"T5-Error",AND(SUM(Q351:Q352)=Q349,R349="",OR(Q351="",Q352="")),"T2-Error",OR(Q351="",Q352=""),"",SUM(Q351:Q352)&lt;Q349*OR(R351="pa",R352="pa"),"",AND(SUM(Q351:Q352)=Q349,R349="pa",R351&lt;&gt;"pa",R352&lt;&gt;"pa"),"T3-Error",AND(SUM(Q351:Q352)=Q349,R349="")*OR(R351="pa",R352="pa"),"T1-Error",SUM(Q351:Q352)=Q349,"")</f>
        <v/>
      </c>
      <c r="R350" s="101"/>
      <c r="S350" s="102" t="str" cm="1">
        <f t="array" ref="S350">_xlfn.IFS(AND(S349="",S351="",S352=""),"",SUM(S351:S352)&lt;S349*AND(T351="",T352="",S351&lt;&gt;"",S352&lt;&gt;""),"T4-Error",SUM(S351:S352)&gt;S349,"T5-Error",AND(SUM(S351:S352)=S349,T349="",OR(S351="",S352="")),"T2-Error",OR(S351="",S352=""),"",SUM(S351:S352)&lt;S349*OR(T351="pa",T352="pa"),"",AND(SUM(S351:S352)=S349,T349="pa",T351&lt;&gt;"pa",T352&lt;&gt;"pa"),"T3-Error",AND(SUM(S351:S352)=S349,T349="")*OR(T351="pa",T352="pa"),"T1-Error",SUM(S351:S352)=S349,"")</f>
        <v/>
      </c>
      <c r="T350" s="101"/>
      <c r="U350" s="102" t="str" cm="1">
        <f t="array" ref="U350">_xlfn.IFS(AND(U349="",U351="",U352=""),"",SUM(U351:U352)&lt;U349*AND(V351="",V352="",U351&lt;&gt;"",U352&lt;&gt;""),"T4-Error",SUM(U351:U352)&gt;U349,"T5-Error",AND(SUM(U351:U352)=U349,V349="",OR(U351="",U352="")),"T2-Error",OR(U351="",U352=""),"",SUM(U351:U352)&lt;U349*OR(V351="pa",V352="pa"),"",AND(SUM(U351:U352)=U349,V349="pa",V351&lt;&gt;"pa",V352&lt;&gt;"pa"),"T3-Error",AND(SUM(U351:U352)=U349,V349="")*OR(V351="pa",V352="pa"),"T1-Error",SUM(U351:U352)=U349,"")</f>
        <v/>
      </c>
      <c r="V350" s="101"/>
      <c r="W350" s="102" t="str" cm="1">
        <f t="array" ref="W350">_xlfn.IFS(AND(W349="",W351="",W352=""),"",SUM(W351:W352)&lt;W349*AND(X351="",X352="",W351&lt;&gt;"",W352&lt;&gt;""),"T4-Error",SUM(W351:W352)&gt;W349,"T5-Error",AND(SUM(W351:W352)=W349,X349="",OR(W351="",W352="")),"T2-Error",OR(W351="",W352=""),"",SUM(W351:W352)&lt;W349*OR(X351="pa",X352="pa"),"",AND(SUM(W351:W352)=W349,X349="pa",X351&lt;&gt;"pa",X352&lt;&gt;"pa"),"T3-Error",AND(SUM(W351:W352)=W349,X349="")*OR(X351="pa",X352="pa"),"T1-Error",SUM(W351:W352)=W349,"")</f>
        <v/>
      </c>
      <c r="X350" s="101"/>
      <c r="Y350" s="102" t="str" cm="1">
        <f t="array" ref="Y350">_xlfn.IFS(AND(Y349="",Y351="",Y352=""),"",SUM(Y351:Y352)&lt;Y349*AND(Z351="",Z352="",Y351&lt;&gt;"",Y352&lt;&gt;""),"T4-Error",SUM(Y351:Y352)&gt;Y349,"T5-Error",AND(SUM(Y351:Y352)=Y349,Z349="",OR(Y351="",Y352="")),"T2-Error",OR(Y351="",Y352=""),"",SUM(Y351:Y352)&lt;Y349*OR(Z351="pa",Z352="pa"),"",AND(SUM(Y351:Y352)=Y349,Z349="pa",Z351&lt;&gt;"pa",Z352&lt;&gt;"pa"),"T3-Error",AND(SUM(Y351:Y352)=Y349,Z349="")*OR(Z351="pa",Z352="pa"),"T1-Error",SUM(Y351:Y352)=Y349,"")</f>
        <v/>
      </c>
      <c r="Z350" s="101"/>
      <c r="AA350" s="206"/>
      <c r="AB350" s="189"/>
      <c r="AC350" s="189"/>
      <c r="AD350" s="206"/>
      <c r="AF350" s="192"/>
      <c r="AH350" s="192"/>
      <c r="AI350" s="236"/>
      <c r="AJ350" s="236"/>
      <c r="AK350" s="236"/>
      <c r="AL350" s="408"/>
      <c r="AM350" s="236"/>
      <c r="AN350" s="408"/>
    </row>
    <row r="351" spans="1:40" ht="15" x14ac:dyDescent="0.2">
      <c r="A351" s="249" t="s">
        <v>238</v>
      </c>
      <c r="B351" s="270"/>
      <c r="C351" s="110" t="s">
        <v>210</v>
      </c>
      <c r="D351" s="24" t="s">
        <v>51</v>
      </c>
      <c r="E351" s="10"/>
      <c r="F351" s="13"/>
      <c r="G351" s="10"/>
      <c r="H351" s="13"/>
      <c r="I351" s="10"/>
      <c r="J351" s="13"/>
      <c r="K351" s="10"/>
      <c r="L351" s="13"/>
      <c r="M351" s="10"/>
      <c r="N351" s="13"/>
      <c r="O351" s="10"/>
      <c r="P351" s="13"/>
      <c r="Q351" s="10"/>
      <c r="R351" s="13"/>
      <c r="S351" s="10"/>
      <c r="T351" s="13"/>
      <c r="U351" s="10">
        <v>9</v>
      </c>
      <c r="V351" s="13"/>
      <c r="W351" s="10">
        <v>4</v>
      </c>
      <c r="X351" s="13"/>
      <c r="Y351" s="10"/>
      <c r="Z351" s="13"/>
      <c r="AA351" s="205"/>
      <c r="AB351" s="196"/>
      <c r="AC351" s="196"/>
      <c r="AD351" s="205"/>
      <c r="AF351" s="193"/>
      <c r="AH351" s="193"/>
      <c r="AI351" s="237"/>
      <c r="AJ351" s="237"/>
      <c r="AK351" s="237"/>
      <c r="AL351" s="409"/>
      <c r="AM351" s="237"/>
      <c r="AN351" s="409"/>
    </row>
    <row r="352" spans="1:40" ht="15" x14ac:dyDescent="0.2">
      <c r="A352" s="249" t="s">
        <v>239</v>
      </c>
      <c r="B352" s="270"/>
      <c r="C352" s="110" t="s">
        <v>213</v>
      </c>
      <c r="D352" s="24" t="s">
        <v>51</v>
      </c>
      <c r="E352" s="10"/>
      <c r="F352" s="13"/>
      <c r="G352" s="10"/>
      <c r="H352" s="13"/>
      <c r="I352" s="10"/>
      <c r="J352" s="13"/>
      <c r="K352" s="10"/>
      <c r="L352" s="13"/>
      <c r="M352" s="10"/>
      <c r="N352" s="13"/>
      <c r="O352" s="10"/>
      <c r="P352" s="13"/>
      <c r="Q352" s="10"/>
      <c r="R352" s="13"/>
      <c r="S352" s="10"/>
      <c r="T352" s="13"/>
      <c r="U352" s="10">
        <v>5</v>
      </c>
      <c r="V352" s="13"/>
      <c r="W352" s="10">
        <v>5</v>
      </c>
      <c r="X352" s="13"/>
      <c r="Y352" s="10"/>
      <c r="Z352" s="13"/>
      <c r="AA352" s="205"/>
      <c r="AB352" s="196"/>
      <c r="AC352" s="196"/>
      <c r="AD352" s="205"/>
      <c r="AF352" s="193"/>
      <c r="AH352" s="193"/>
      <c r="AI352" s="237"/>
      <c r="AJ352" s="237"/>
      <c r="AK352" s="237"/>
      <c r="AL352" s="409"/>
      <c r="AM352" s="237"/>
      <c r="AN352" s="409"/>
    </row>
    <row r="353" spans="1:40" ht="15.75" x14ac:dyDescent="0.25">
      <c r="A353" s="267"/>
      <c r="B353" s="268"/>
      <c r="C353" s="105" t="s">
        <v>240</v>
      </c>
      <c r="D353" s="33"/>
      <c r="E353" s="102" t="str" cm="1">
        <f t="array" ref="E353">_xlfn.IFS(AND(E349="",E354="",E355="",E356="",E357="",E358="",E359="",E360="",E361="",E362="",E363="",E364="",E365="",E366="",E367="",E368="",E369="",E370="",E371=""),"",SUM(E354:E371)&lt;E349*AND(F354="",F355="",F356="",F357="",F358="",F359="",F360="",F361="",F362="",F363="",F364="",F365="",F366="",F367="",F368="",F369="",F370="",F371="",E354&lt;&gt;"",E355&lt;&gt;"",E356&lt;&gt;"",E357&lt;&gt;"",E358&lt;&gt;"",E359&lt;&gt;"",E360&lt;&gt;"",E361&lt;&gt;"",E362&lt;&gt;"",E363&lt;&gt;"",E364&lt;&gt;"",E365&lt;&gt;"",E366&lt;&gt;"",E367&lt;&gt;"",E368&lt;&gt;"",E369&lt;&gt;"",E370&lt;&gt;"",E371&lt;&gt;""),"T4-Error",SUM(E354:E371)&gt;E349,"T5-Error",AND(SUM(E354:E371)=E349,F349="",OR(E354="",E355="",E356="",E357="",E358="",E359="",E360="",E361="",E362="",E363="",E364="",E365="",E366="",E367="",E368="",E369="",E370="",E371="")),"T2-Error",OR(E354="",E355="",E356="",E357="",E358="",E359="",E360="",E361="",E362="",E363="",E364="",E365="",E366="",E367="",E368="",E369="",E370="",E371=""),"",SUM(E354:E371)&lt;E349*OR(F354="pa",F355="pa",F356="pa",F357="pa",F358="pa",F359="pa",F360="pa",F361="pa",F362="pa",F363="pa",F364="pa",F365="pa",F366="pa",F367="pa",F368="pa",F369="pa",F370="pa",F371="pa"),"",AND(SUM(E354:E371)=E349,F349="pa",F354&lt;&gt;"pa",F355&lt;&gt;"pa",F356&lt;&gt;"pa",F357&lt;&gt;"pa",F358&lt;&gt;"pa",F359&lt;&gt;"pa",F360&lt;&gt;"pa",F361&lt;&gt;"pa",F362&lt;&gt;"pa",F363&lt;&gt;"pa",F364&lt;&gt;"pa",F365&lt;&gt;"pa",F366&lt;&gt;"pa",F367&lt;&gt;"pa",F368&lt;&gt;"pa",F369&lt;&gt;"pa",F370&lt;&gt;"pa",F371&lt;&gt;"pa"),"T3-Error",AND(SUM(E354:E371)=E349,F349="")*OR(F354="pa",F355="pa",F356="pa",F357="pa",F358="pa",F359="pa",F360="pa",F361="pa",F362="pa",F363="pa",F364="pa",F365="pa",F366="pa",F367="pa",F368="pa",F369="pa",F370="pa",F371="pa"),"T1-Error",SUM(E354:E371)=E349,"")</f>
        <v/>
      </c>
      <c r="F353" s="101"/>
      <c r="G353" s="102" t="str" cm="1">
        <f t="array" ref="G353">_xlfn.IFS(AND(G349="",G354="",G355="",G356="",G357="",G358="",G359="",G360="",G361="",G362="",G363="",G364="",G365="",G366="",G367="",G368="",G369="",G370="",G371=""),"",SUM(G354:G371)&lt;G349*AND(H354="",H355="",H356="",H357="",H358="",H359="",H360="",H361="",H362="",H363="",H364="",H365="",H366="",H367="",H368="",H369="",H370="",H371="",G354&lt;&gt;"",G355&lt;&gt;"",G356&lt;&gt;"",G357&lt;&gt;"",G358&lt;&gt;"",G359&lt;&gt;"",G360&lt;&gt;"",G361&lt;&gt;"",G362&lt;&gt;"",G363&lt;&gt;"",G364&lt;&gt;"",G365&lt;&gt;"",G366&lt;&gt;"",G367&lt;&gt;"",G368&lt;&gt;"",G369&lt;&gt;"",G370&lt;&gt;"",G371&lt;&gt;""),"T4-Error",SUM(G354:G371)&gt;G349,"T5-Error",AND(SUM(G354:G371)=G349,H349="",OR(G354="",G355="",G356="",G357="",G358="",G359="",G360="",G361="",G362="",G363="",G364="",G365="",G366="",G367="",G368="",G369="",G370="",G371="")),"T2-Error",OR(G354="",G355="",G356="",G357="",G358="",G359="",G360="",G361="",G362="",G363="",G364="",G365="",G366="",G367="",G368="",G369="",G370="",G371=""),"",SUM(G354:G371)&lt;G349*OR(H354="pa",H355="pa",H356="pa",H357="pa",H358="pa",H359="pa",H360="pa",H361="pa",H362="pa",H363="pa",H364="pa",H365="pa",H366="pa",H367="pa",H368="pa",H369="pa",H370="pa",H371="pa"),"",AND(SUM(G354:G371)=G349,H349="pa",H354&lt;&gt;"pa",H355&lt;&gt;"pa",H356&lt;&gt;"pa",H357&lt;&gt;"pa",H358&lt;&gt;"pa",H359&lt;&gt;"pa",H360&lt;&gt;"pa",H361&lt;&gt;"pa",H362&lt;&gt;"pa",H363&lt;&gt;"pa",H364&lt;&gt;"pa",H365&lt;&gt;"pa",H366&lt;&gt;"pa",H367&lt;&gt;"pa",H368&lt;&gt;"pa",H369&lt;&gt;"pa",H370&lt;&gt;"pa",H371&lt;&gt;"pa"),"T3-Error",AND(SUM(G354:G371)=G349,H349="")*OR(H354="pa",H355="pa",H356="pa",H357="pa",H358="pa",H359="pa",H360="pa",H361="pa",H362="pa",H363="pa",H364="pa",H365="pa",H366="pa",H367="pa",H368="pa",H369="pa",H370="pa",H371="pa"),"T1-Error",SUM(G354:G371)=G349,"")</f>
        <v/>
      </c>
      <c r="H353" s="101"/>
      <c r="I353" s="102" t="str" cm="1">
        <f t="array" ref="I353">_xlfn.IFS(AND(I349="",I354="",I355="",I356="",I357="",I358="",I359="",I360="",I361="",I362="",I363="",I364="",I365="",I366="",I367="",I368="",I369="",I370="",I371=""),"",SUM(I354:I371)&lt;I349*AND(J354="",J355="",J356="",J357="",J358="",J359="",J360="",J361="",J362="",J363="",J364="",J365="",J366="",J367="",J368="",J369="",J370="",J371="",I354&lt;&gt;"",I355&lt;&gt;"",I356&lt;&gt;"",I357&lt;&gt;"",I358&lt;&gt;"",I359&lt;&gt;"",I360&lt;&gt;"",I361&lt;&gt;"",I362&lt;&gt;"",I363&lt;&gt;"",I364&lt;&gt;"",I365&lt;&gt;"",I366&lt;&gt;"",I367&lt;&gt;"",I368&lt;&gt;"",I369&lt;&gt;"",I370&lt;&gt;"",I371&lt;&gt;""),"T4-Error",SUM(I354:I371)&gt;I349,"T5-Error",AND(SUM(I354:I371)=I349,J349="",OR(I354="",I355="",I356="",I357="",I358="",I359="",I360="",I361="",I362="",I363="",I364="",I365="",I366="",I367="",I368="",I369="",I370="",I371="")),"T2-Error",OR(I354="",I355="",I356="",I357="",I358="",I359="",I360="",I361="",I362="",I363="",I364="",I365="",I366="",I367="",I368="",I369="",I370="",I371=""),"",SUM(I354:I371)&lt;I349*OR(J354="pa",J355="pa",J356="pa",J357="pa",J358="pa",J359="pa",J360="pa",J361="pa",J362="pa",J363="pa",J364="pa",J365="pa",J366="pa",J367="pa",J368="pa",J369="pa",J370="pa",J371="pa"),"",AND(SUM(I354:I371)=I349,J349="pa",J354&lt;&gt;"pa",J355&lt;&gt;"pa",J356&lt;&gt;"pa",J357&lt;&gt;"pa",J358&lt;&gt;"pa",J359&lt;&gt;"pa",J360&lt;&gt;"pa",J361&lt;&gt;"pa",J362&lt;&gt;"pa",J363&lt;&gt;"pa",J364&lt;&gt;"pa",J365&lt;&gt;"pa",J366&lt;&gt;"pa",J367&lt;&gt;"pa",J368&lt;&gt;"pa",J369&lt;&gt;"pa",J370&lt;&gt;"pa",J371&lt;&gt;"pa"),"T3-Error",AND(SUM(I354:I371)=I349,J349="")*OR(J354="pa",J355="pa",J356="pa",J357="pa",J358="pa",J359="pa",J360="pa",J361="pa",J362="pa",J363="pa",J364="pa",J365="pa",J366="pa",J367="pa",J368="pa",J369="pa",J370="pa",J371="pa"),"T1-Error",SUM(I354:I371)=I349,"")</f>
        <v/>
      </c>
      <c r="J353" s="101"/>
      <c r="K353" s="102" t="str" cm="1">
        <f t="array" ref="K353">_xlfn.IFS(AND(K349="",K354="",K355="",K356="",K357="",K358="",K359="",K360="",K361="",K362="",K363="",K364="",K365="",K366="",K367="",K368="",K369="",K370="",K371=""),"",SUM(K354:K371)&lt;K349*AND(L354="",L355="",L356="",L357="",L358="",L359="",L360="",L361="",L362="",L363="",L364="",L365="",L366="",L367="",L368="",L369="",L370="",L371="",K354&lt;&gt;"",K355&lt;&gt;"",K356&lt;&gt;"",K357&lt;&gt;"",K358&lt;&gt;"",K359&lt;&gt;"",K360&lt;&gt;"",K361&lt;&gt;"",K362&lt;&gt;"",K363&lt;&gt;"",K364&lt;&gt;"",K365&lt;&gt;"",K366&lt;&gt;"",K367&lt;&gt;"",K368&lt;&gt;"",K369&lt;&gt;"",K370&lt;&gt;"",K371&lt;&gt;""),"T4-Error",SUM(K354:K371)&gt;K349,"T5-Error",AND(SUM(K354:K371)=K349,L349="",OR(K354="",K355="",K356="",K357="",K358="",K359="",K360="",K361="",K362="",K363="",K364="",K365="",K366="",K367="",K368="",K369="",K370="",K371="")),"T2-Error",OR(K354="",K355="",K356="",K357="",K358="",K359="",K360="",K361="",K362="",K363="",K364="",K365="",K366="",K367="",K368="",K369="",K370="",K371=""),"",SUM(K354:K371)&lt;K349*OR(L354="pa",L355="pa",L356="pa",L357="pa",L358="pa",L359="pa",L360="pa",L361="pa",L362="pa",L363="pa",L364="pa",L365="pa",L366="pa",L367="pa",L368="pa",L369="pa",L370="pa",L371="pa"),"",AND(SUM(K354:K371)=K349,L349="pa",L354&lt;&gt;"pa",L355&lt;&gt;"pa",L356&lt;&gt;"pa",L357&lt;&gt;"pa",L358&lt;&gt;"pa",L359&lt;&gt;"pa",L360&lt;&gt;"pa",L361&lt;&gt;"pa",L362&lt;&gt;"pa",L363&lt;&gt;"pa",L364&lt;&gt;"pa",L365&lt;&gt;"pa",L366&lt;&gt;"pa",L367&lt;&gt;"pa",L368&lt;&gt;"pa",L369&lt;&gt;"pa",L370&lt;&gt;"pa",L371&lt;&gt;"pa"),"T3-Error",AND(SUM(K354:K371)=K349,L349="")*OR(L354="pa",L355="pa",L356="pa",L357="pa",L358="pa",L359="pa",L360="pa",L361="pa",L362="pa",L363="pa",L364="pa",L365="pa",L366="pa",L367="pa",L368="pa",L369="pa",L370="pa",L371="pa"),"T1-Error",SUM(K354:K371)=K349,"")</f>
        <v/>
      </c>
      <c r="L353" s="101"/>
      <c r="M353" s="102" t="str" cm="1">
        <f t="array" ref="M353">_xlfn.IFS(AND(M349="",M354="",M355="",M356="",M357="",M358="",M359="",M360="",M361="",M362="",M363="",M364="",M365="",M366="",M367="",M368="",M369="",M370="",M371=""),"",SUM(M354:M371)&lt;M349*AND(N354="",N355="",N356="",N357="",N358="",N359="",N360="",N361="",N362="",N363="",N364="",N365="",N366="",N367="",N368="",N369="",N370="",N371="",M354&lt;&gt;"",M355&lt;&gt;"",M356&lt;&gt;"",M357&lt;&gt;"",M358&lt;&gt;"",M359&lt;&gt;"",M360&lt;&gt;"",M361&lt;&gt;"",M362&lt;&gt;"",M363&lt;&gt;"",M364&lt;&gt;"",M365&lt;&gt;"",M366&lt;&gt;"",M367&lt;&gt;"",M368&lt;&gt;"",M369&lt;&gt;"",M370&lt;&gt;"",M371&lt;&gt;""),"T4-Error",SUM(M354:M371)&gt;M349,"T5-Error",AND(SUM(M354:M371)=M349,N349="",OR(M354="",M355="",M356="",M357="",M358="",M359="",M360="",M361="",M362="",M363="",M364="",M365="",M366="",M367="",M368="",M369="",M370="",M371="")),"T2-Error",OR(M354="",M355="",M356="",M357="",M358="",M359="",M360="",M361="",M362="",M363="",M364="",M365="",M366="",M367="",M368="",M369="",M370="",M371=""),"",SUM(M354:M371)&lt;M349*OR(N354="pa",N355="pa",N356="pa",N357="pa",N358="pa",N359="pa",N360="pa",N361="pa",N362="pa",N363="pa",N364="pa",N365="pa",N366="pa",N367="pa",N368="pa",N369="pa",N370="pa",N371="pa"),"",AND(SUM(M354:M371)=M349,N349="pa",N354&lt;&gt;"pa",N355&lt;&gt;"pa",N356&lt;&gt;"pa",N357&lt;&gt;"pa",N358&lt;&gt;"pa",N359&lt;&gt;"pa",N360&lt;&gt;"pa",N361&lt;&gt;"pa",N362&lt;&gt;"pa",N363&lt;&gt;"pa",N364&lt;&gt;"pa",N365&lt;&gt;"pa",N366&lt;&gt;"pa",N367&lt;&gt;"pa",N368&lt;&gt;"pa",N369&lt;&gt;"pa",N370&lt;&gt;"pa",N371&lt;&gt;"pa"),"T3-Error",AND(SUM(M354:M371)=M349,N349="")*OR(N354="pa",N355="pa",N356="pa",N357="pa",N358="pa",N359="pa",N360="pa",N361="pa",N362="pa",N363="pa",N364="pa",N365="pa",N366="pa",N367="pa",N368="pa",N369="pa",N370="pa",N371="pa"),"T1-Error",SUM(M354:M371)=M349,"")</f>
        <v/>
      </c>
      <c r="N353" s="101"/>
      <c r="O353" s="102" t="str" cm="1">
        <f t="array" ref="O353">_xlfn.IFS(AND(O349="",O354="",O355="",O356="",O357="",O358="",O359="",O360="",O361="",O362="",O363="",O364="",O365="",O366="",O367="",O368="",O369="",O370="",O371=""),"",SUM(O354:O371)&lt;O349*AND(P354="",P355="",P356="",P357="",P358="",P359="",P360="",P361="",P362="",P363="",P364="",P365="",P366="",P367="",P368="",P369="",P370="",P371="",O354&lt;&gt;"",O355&lt;&gt;"",O356&lt;&gt;"",O357&lt;&gt;"",O358&lt;&gt;"",O359&lt;&gt;"",O360&lt;&gt;"",O361&lt;&gt;"",O362&lt;&gt;"",O363&lt;&gt;"",O364&lt;&gt;"",O365&lt;&gt;"",O366&lt;&gt;"",O367&lt;&gt;"",O368&lt;&gt;"",O369&lt;&gt;"",O370&lt;&gt;"",O371&lt;&gt;""),"T4-Error",SUM(O354:O371)&gt;O349,"T5-Error",AND(SUM(O354:O371)=O349,P349="",OR(O354="",O355="",O356="",O357="",O358="",O359="",O360="",O361="",O362="",O363="",O364="",O365="",O366="",O367="",O368="",O369="",O370="",O371="")),"T2-Error",OR(O354="",O355="",O356="",O357="",O358="",O359="",O360="",O361="",O362="",O363="",O364="",O365="",O366="",O367="",O368="",O369="",O370="",O371=""),"",SUM(O354:O371)&lt;O349*OR(P354="pa",P355="pa",P356="pa",P357="pa",P358="pa",P359="pa",P360="pa",P361="pa",P362="pa",P363="pa",P364="pa",P365="pa",P366="pa",P367="pa",P368="pa",P369="pa",P370="pa",P371="pa"),"",AND(SUM(O354:O371)=O349,P349="pa",P354&lt;&gt;"pa",P355&lt;&gt;"pa",P356&lt;&gt;"pa",P357&lt;&gt;"pa",P358&lt;&gt;"pa",P359&lt;&gt;"pa",P360&lt;&gt;"pa",P361&lt;&gt;"pa",P362&lt;&gt;"pa",P363&lt;&gt;"pa",P364&lt;&gt;"pa",P365&lt;&gt;"pa",P366&lt;&gt;"pa",P367&lt;&gt;"pa",P368&lt;&gt;"pa",P369&lt;&gt;"pa",P370&lt;&gt;"pa",P371&lt;&gt;"pa"),"T3-Error",AND(SUM(O354:O371)=O349,P349="")*OR(P354="pa",P355="pa",P356="pa",P357="pa",P358="pa",P359="pa",P360="pa",P361="pa",P362="pa",P363="pa",P364="pa",P365="pa",P366="pa",P367="pa",P368="pa",P369="pa",P370="pa",P371="pa"),"T1-Error",SUM(O354:O371)=O349,"")</f>
        <v/>
      </c>
      <c r="P353" s="101"/>
      <c r="Q353" s="102" t="str" cm="1">
        <f t="array" ref="Q353">_xlfn.IFS(AND(Q349="",Q354="",Q355="",Q356="",Q357="",Q358="",Q359="",Q360="",Q361="",Q362="",Q363="",Q364="",Q365="",Q366="",Q367="",Q368="",Q369="",Q370="",Q371=""),"",SUM(Q354:Q371)&lt;Q349*AND(R354="",R355="",R356="",R357="",R358="",R359="",R360="",R361="",R362="",R363="",R364="",R365="",R366="",R367="",R368="",R369="",R370="",R371="",Q354&lt;&gt;"",Q355&lt;&gt;"",Q356&lt;&gt;"",Q357&lt;&gt;"",Q358&lt;&gt;"",Q359&lt;&gt;"",Q360&lt;&gt;"",Q361&lt;&gt;"",Q362&lt;&gt;"",Q363&lt;&gt;"",Q364&lt;&gt;"",Q365&lt;&gt;"",Q366&lt;&gt;"",Q367&lt;&gt;"",Q368&lt;&gt;"",Q369&lt;&gt;"",Q370&lt;&gt;"",Q371&lt;&gt;""),"T4-Error",SUM(Q354:Q371)&gt;Q349,"T5-Error",AND(SUM(Q354:Q371)=Q349,R349="",OR(Q354="",Q355="",Q356="",Q357="",Q358="",Q359="",Q360="",Q361="",Q362="",Q363="",Q364="",Q365="",Q366="",Q367="",Q368="",Q369="",Q370="",Q371="")),"T2-Error",OR(Q354="",Q355="",Q356="",Q357="",Q358="",Q359="",Q360="",Q361="",Q362="",Q363="",Q364="",Q365="",Q366="",Q367="",Q368="",Q369="",Q370="",Q371=""),"",SUM(Q354:Q371)&lt;Q349*OR(R354="pa",R355="pa",R356="pa",R357="pa",R358="pa",R359="pa",R360="pa",R361="pa",R362="pa",R363="pa",R364="pa",R365="pa",R366="pa",R367="pa",R368="pa",R369="pa",R370="pa",R371="pa"),"",AND(SUM(Q354:Q371)=Q349,R349="pa",R354&lt;&gt;"pa",R355&lt;&gt;"pa",R356&lt;&gt;"pa",R357&lt;&gt;"pa",R358&lt;&gt;"pa",R359&lt;&gt;"pa",R360&lt;&gt;"pa",R361&lt;&gt;"pa",R362&lt;&gt;"pa",R363&lt;&gt;"pa",R364&lt;&gt;"pa",R365&lt;&gt;"pa",R366&lt;&gt;"pa",R367&lt;&gt;"pa",R368&lt;&gt;"pa",R369&lt;&gt;"pa",R370&lt;&gt;"pa",R371&lt;&gt;"pa"),"T3-Error",AND(SUM(Q354:Q371)=Q349,R349="")*OR(R354="pa",R355="pa",R356="pa",R357="pa",R358="pa",R359="pa",R360="pa",R361="pa",R362="pa",R363="pa",R364="pa",R365="pa",R366="pa",R367="pa",R368="pa",R369="pa",R370="pa",R371="pa"),"T1-Error",SUM(Q354:Q371)=Q349,"")</f>
        <v/>
      </c>
      <c r="R353" s="101"/>
      <c r="S353" s="102" t="str" cm="1">
        <f t="array" ref="S353">_xlfn.IFS(AND(S349="",S354="",S355="",S356="",S357="",S358="",S359="",S360="",S361="",S362="",S363="",S364="",S365="",S366="",S367="",S368="",S369="",S370="",S371=""),"",SUM(S354:S371)&lt;S349*AND(T354="",T355="",T356="",T357="",T358="",T359="",T360="",T361="",T362="",T363="",T364="",T365="",T366="",T367="",T368="",T369="",T370="",T371="",S354&lt;&gt;"",S355&lt;&gt;"",S356&lt;&gt;"",S357&lt;&gt;"",S358&lt;&gt;"",S359&lt;&gt;"",S360&lt;&gt;"",S361&lt;&gt;"",S362&lt;&gt;"",S363&lt;&gt;"",S364&lt;&gt;"",S365&lt;&gt;"",S366&lt;&gt;"",S367&lt;&gt;"",S368&lt;&gt;"",S369&lt;&gt;"",S370&lt;&gt;"",S371&lt;&gt;""),"T4-Error",SUM(S354:S371)&gt;S349,"T5-Error",AND(SUM(S354:S371)=S349,T349="",OR(S354="",S355="",S356="",S357="",S358="",S359="",S360="",S361="",S362="",S363="",S364="",S365="",S366="",S367="",S368="",S369="",S370="",S371="")),"T2-Error",OR(S354="",S355="",S356="",S357="",S358="",S359="",S360="",S361="",S362="",S363="",S364="",S365="",S366="",S367="",S368="",S369="",S370="",S371=""),"",SUM(S354:S371)&lt;S349*OR(T354="pa",T355="pa",T356="pa",T357="pa",T358="pa",T359="pa",T360="pa",T361="pa",T362="pa",T363="pa",T364="pa",T365="pa",T366="pa",T367="pa",T368="pa",T369="pa",T370="pa",T371="pa"),"",AND(SUM(S354:S371)=S349,T349="pa",T354&lt;&gt;"pa",T355&lt;&gt;"pa",T356&lt;&gt;"pa",T357&lt;&gt;"pa",T358&lt;&gt;"pa",T359&lt;&gt;"pa",T360&lt;&gt;"pa",T361&lt;&gt;"pa",T362&lt;&gt;"pa",T363&lt;&gt;"pa",T364&lt;&gt;"pa",T365&lt;&gt;"pa",T366&lt;&gt;"pa",T367&lt;&gt;"pa",T368&lt;&gt;"pa",T369&lt;&gt;"pa",T370&lt;&gt;"pa",T371&lt;&gt;"pa"),"T3-Error",AND(SUM(S354:S371)=S349,T349="")*OR(T354="pa",T355="pa",T356="pa",T357="pa",T358="pa",T359="pa",T360="pa",T361="pa",T362="pa",T363="pa",T364="pa",T365="pa",T366="pa",T367="pa",T368="pa",T369="pa",T370="pa",T371="pa"),"T1-Error",SUM(S354:S371)=S349,"")</f>
        <v/>
      </c>
      <c r="T353" s="101"/>
      <c r="U353" s="102" t="str" cm="1">
        <f t="array" ref="U353">_xlfn.IFS(AND(U349="",U354="",U355="",U356="",U357="",U358="",U359="",U360="",U361="",U362="",U363="",U364="",U365="",U366="",U367="",U368="",U369="",U370="",U371=""),"",SUM(U354:U371)&lt;U349*AND(V354="",V355="",V356="",V357="",V358="",V359="",V360="",V361="",V362="",V363="",V364="",V365="",V366="",V367="",V368="",V369="",V370="",V371="",U354&lt;&gt;"",U355&lt;&gt;"",U356&lt;&gt;"",U357&lt;&gt;"",U358&lt;&gt;"",U359&lt;&gt;"",U360&lt;&gt;"",U361&lt;&gt;"",U362&lt;&gt;"",U363&lt;&gt;"",U364&lt;&gt;"",U365&lt;&gt;"",U366&lt;&gt;"",U367&lt;&gt;"",U368&lt;&gt;"",U369&lt;&gt;"",U370&lt;&gt;"",U371&lt;&gt;""),"T4-Error",SUM(U354:U371)&gt;U349,"T5-Error",AND(SUM(U354:U371)=U349,V349="",OR(U354="",U355="",U356="",U357="",U358="",U359="",U360="",U361="",U362="",U363="",U364="",U365="",U366="",U367="",U368="",U369="",U370="",U371="")),"T2-Error",OR(U354="",U355="",U356="",U357="",U358="",U359="",U360="",U361="",U362="",U363="",U364="",U365="",U366="",U367="",U368="",U369="",U370="",U371=""),"",SUM(U354:U371)&lt;U349*OR(V354="pa",V355="pa",V356="pa",V357="pa",V358="pa",V359="pa",V360="pa",V361="pa",V362="pa",V363="pa",V364="pa",V365="pa",V366="pa",V367="pa",V368="pa",V369="pa",V370="pa",V371="pa"),"",AND(SUM(U354:U371)=U349,V349="pa",V354&lt;&gt;"pa",V355&lt;&gt;"pa",V356&lt;&gt;"pa",V357&lt;&gt;"pa",V358&lt;&gt;"pa",V359&lt;&gt;"pa",V360&lt;&gt;"pa",V361&lt;&gt;"pa",V362&lt;&gt;"pa",V363&lt;&gt;"pa",V364&lt;&gt;"pa",V365&lt;&gt;"pa",V366&lt;&gt;"pa",V367&lt;&gt;"pa",V368&lt;&gt;"pa",V369&lt;&gt;"pa",V370&lt;&gt;"pa",V371&lt;&gt;"pa"),"T3-Error",AND(SUM(U354:U371)=U349,V349="")*OR(V354="pa",V355="pa",V356="pa",V357="pa",V358="pa",V359="pa",V360="pa",V361="pa",V362="pa",V363="pa",V364="pa",V365="pa",V366="pa",V367="pa",V368="pa",V369="pa",V370="pa",V371="pa"),"T1-Error",SUM(U354:U371)=U349,"")</f>
        <v/>
      </c>
      <c r="V353" s="101"/>
      <c r="W353" s="102" t="str" cm="1">
        <f t="array" ref="W353">_xlfn.IFS(AND(W349="",W354="",W355="",W356="",W357="",W358="",W359="",W360="",W361="",W362="",W363="",W364="",W365="",W366="",W367="",W368="",W369="",W370="",W371=""),"",SUM(W354:W371)&lt;W349*AND(X354="",X355="",X356="",X357="",X358="",X359="",X360="",X361="",X362="",X363="",X364="",X365="",X366="",X367="",X368="",X369="",X370="",X371="",W354&lt;&gt;"",W355&lt;&gt;"",W356&lt;&gt;"",W357&lt;&gt;"",W358&lt;&gt;"",W359&lt;&gt;"",W360&lt;&gt;"",W361&lt;&gt;"",W362&lt;&gt;"",W363&lt;&gt;"",W364&lt;&gt;"",W365&lt;&gt;"",W366&lt;&gt;"",W367&lt;&gt;"",W368&lt;&gt;"",W369&lt;&gt;"",W370&lt;&gt;"",W371&lt;&gt;""),"T4-Error",SUM(W354:W371)&gt;W349,"T5-Error",AND(SUM(W354:W371)=W349,X349="",OR(W354="",W355="",W356="",W357="",W358="",W359="",W360="",W361="",W362="",W363="",W364="",W365="",W366="",W367="",W368="",W369="",W370="",W371="")),"T2-Error",OR(W354="",W355="",W356="",W357="",W358="",W359="",W360="",W361="",W362="",W363="",W364="",W365="",W366="",W367="",W368="",W369="",W370="",W371=""),"",SUM(W354:W371)&lt;W349*OR(X354="pa",X355="pa",X356="pa",X357="pa",X358="pa",X359="pa",X360="pa",X361="pa",X362="pa",X363="pa",X364="pa",X365="pa",X366="pa",X367="pa",X368="pa",X369="pa",X370="pa",X371="pa"),"",AND(SUM(W354:W371)=W349,X349="pa",X354&lt;&gt;"pa",X355&lt;&gt;"pa",X356&lt;&gt;"pa",X357&lt;&gt;"pa",X358&lt;&gt;"pa",X359&lt;&gt;"pa",X360&lt;&gt;"pa",X361&lt;&gt;"pa",X362&lt;&gt;"pa",X363&lt;&gt;"pa",X364&lt;&gt;"pa",X365&lt;&gt;"pa",X366&lt;&gt;"pa",X367&lt;&gt;"pa",X368&lt;&gt;"pa",X369&lt;&gt;"pa",X370&lt;&gt;"pa",X371&lt;&gt;"pa"),"T3-Error",AND(SUM(W354:W371)=W349,X349="")*OR(X354="pa",X355="pa",X356="pa",X357="pa",X358="pa",X359="pa",X360="pa",X361="pa",X362="pa",X363="pa",X364="pa",X365="pa",X366="pa",X367="pa",X368="pa",X369="pa",X370="pa",X371="pa"),"T1-Error",SUM(W354:W371)=W349,"")</f>
        <v/>
      </c>
      <c r="X353" s="101"/>
      <c r="Y353" s="102" t="str" cm="1">
        <f t="array" ref="Y353">_xlfn.IFS(AND(Y349="",Y354="",Y355="",Y356="",Y357="",Y358="",Y359="",Y360="",Y361="",Y362="",Y363="",Y364="",Y365="",Y366="",Y367="",Y368="",Y369="",Y370="",Y371=""),"",SUM(Y354:Y371)&lt;Y349*AND(Z354="",Z355="",Z356="",Z357="",Z358="",Z359="",Z360="",Z361="",Z362="",Z363="",Z364="",Z365="",Z366="",Z367="",Z368="",Z369="",Z370="",Z371="",Y354&lt;&gt;"",Y355&lt;&gt;"",Y356&lt;&gt;"",Y357&lt;&gt;"",Y358&lt;&gt;"",Y359&lt;&gt;"",Y360&lt;&gt;"",Y361&lt;&gt;"",Y362&lt;&gt;"",Y363&lt;&gt;"",Y364&lt;&gt;"",Y365&lt;&gt;"",Y366&lt;&gt;"",Y367&lt;&gt;"",Y368&lt;&gt;"",Y369&lt;&gt;"",Y370&lt;&gt;"",Y371&lt;&gt;""),"T4-Error",SUM(Y354:Y371)&gt;Y349,"T5-Error",AND(SUM(Y354:Y371)=Y349,Z349="",OR(Y354="",Y355="",Y356="",Y357="",Y358="",Y359="",Y360="",Y361="",Y362="",Y363="",Y364="",Y365="",Y366="",Y367="",Y368="",Y369="",Y370="",Y371="")),"T2-Error",OR(Y354="",Y355="",Y356="",Y357="",Y358="",Y359="",Y360="",Y361="",Y362="",Y363="",Y364="",Y365="",Y366="",Y367="",Y368="",Y369="",Y370="",Y371=""),"",SUM(Y354:Y371)&lt;Y349*OR(Z354="pa",Z355="pa",Z356="pa",Z357="pa",Z358="pa",Z359="pa",Z360="pa",Z361="pa",Z362="pa",Z363="pa",Z364="pa",Z365="pa",Z366="pa",Z367="pa",Z368="pa",Z369="pa",Z370="pa",Z371="pa"),"",AND(SUM(Y354:Y371)=Y349,Z349="pa",Z354&lt;&gt;"pa",Z355&lt;&gt;"pa",Z356&lt;&gt;"pa",Z357&lt;&gt;"pa",Z358&lt;&gt;"pa",Z359&lt;&gt;"pa",Z360&lt;&gt;"pa",Z361&lt;&gt;"pa",Z362&lt;&gt;"pa",Z363&lt;&gt;"pa",Z364&lt;&gt;"pa",Z365&lt;&gt;"pa",Z366&lt;&gt;"pa",Z367&lt;&gt;"pa",Z368&lt;&gt;"pa",Z369&lt;&gt;"pa",Z370&lt;&gt;"pa",Z371&lt;&gt;"pa"),"T3-Error",AND(SUM(Y354:Y371)=Y349,Z349="")*OR(Z354="pa",Z355="pa",Z356="pa",Z357="pa",Z358="pa",Z359="pa",Z360="pa",Z361="pa",Z362="pa",Z363="pa",Z364="pa",Z365="pa",Z366="pa",Z367="pa",Z368="pa",Z369="pa",Z370="pa",Z371="pa"),"T1-Error",SUM(Y354:Y371)=Y349,"")</f>
        <v/>
      </c>
      <c r="Z353" s="101"/>
      <c r="AA353" s="206"/>
      <c r="AB353" s="189"/>
      <c r="AC353" s="196"/>
      <c r="AD353" s="206"/>
      <c r="AF353" s="193"/>
      <c r="AH353" s="193"/>
      <c r="AI353" s="237"/>
      <c r="AJ353" s="237"/>
      <c r="AK353" s="237"/>
      <c r="AL353" s="409"/>
      <c r="AM353" s="237"/>
      <c r="AN353" s="409"/>
    </row>
    <row r="354" spans="1:40" customFormat="1" ht="15" x14ac:dyDescent="0.2">
      <c r="A354" s="248" t="s">
        <v>217</v>
      </c>
      <c r="B354" s="248"/>
      <c r="C354" s="34" t="s">
        <v>53</v>
      </c>
      <c r="D354" s="24" t="s">
        <v>51</v>
      </c>
      <c r="E354" s="10"/>
      <c r="F354" s="13"/>
      <c r="G354" s="10"/>
      <c r="H354" s="13"/>
      <c r="I354" s="10"/>
      <c r="J354" s="13"/>
      <c r="K354" s="10"/>
      <c r="L354" s="13"/>
      <c r="M354" s="10"/>
      <c r="N354" s="13"/>
      <c r="O354" s="10"/>
      <c r="P354" s="13"/>
      <c r="Q354" s="10"/>
      <c r="R354" s="13"/>
      <c r="S354" s="10"/>
      <c r="T354" s="13"/>
      <c r="U354" s="10">
        <v>0</v>
      </c>
      <c r="V354" s="13"/>
      <c r="W354" s="10">
        <v>0</v>
      </c>
      <c r="X354" s="13"/>
      <c r="Y354" s="10"/>
      <c r="Z354" s="13"/>
      <c r="AA354" s="205"/>
      <c r="AB354" s="200"/>
      <c r="AC354" s="257"/>
      <c r="AD354" s="205"/>
      <c r="AF354" s="258"/>
      <c r="AH354" s="258"/>
      <c r="AI354" s="259"/>
      <c r="AJ354" s="259"/>
      <c r="AK354" s="259"/>
      <c r="AL354" s="413"/>
      <c r="AM354" s="259"/>
      <c r="AN354" s="413"/>
    </row>
    <row r="355" spans="1:40" customFormat="1" ht="15" x14ac:dyDescent="0.2">
      <c r="A355" s="244" t="s">
        <v>218</v>
      </c>
      <c r="B355" s="244"/>
      <c r="C355" s="35" t="s">
        <v>54</v>
      </c>
      <c r="D355" s="24" t="s">
        <v>51</v>
      </c>
      <c r="E355" s="10"/>
      <c r="F355" s="13"/>
      <c r="G355" s="10"/>
      <c r="H355" s="13"/>
      <c r="I355" s="10"/>
      <c r="J355" s="13"/>
      <c r="K355" s="10"/>
      <c r="L355" s="13"/>
      <c r="M355" s="10"/>
      <c r="N355" s="13"/>
      <c r="O355" s="10"/>
      <c r="P355" s="13"/>
      <c r="Q355" s="10"/>
      <c r="R355" s="13"/>
      <c r="S355" s="10"/>
      <c r="T355" s="13"/>
      <c r="U355" s="10">
        <v>0</v>
      </c>
      <c r="V355" s="13"/>
      <c r="W355" s="10">
        <v>0</v>
      </c>
      <c r="X355" s="13"/>
      <c r="Y355" s="10"/>
      <c r="Z355" s="13"/>
      <c r="AA355" s="205"/>
      <c r="AB355" s="200"/>
      <c r="AC355" s="257"/>
      <c r="AD355" s="205"/>
      <c r="AF355" s="258"/>
      <c r="AH355" s="258"/>
      <c r="AI355" s="259"/>
      <c r="AJ355" s="259"/>
      <c r="AK355" s="259"/>
      <c r="AL355" s="413"/>
      <c r="AM355" s="259"/>
      <c r="AN355" s="413"/>
    </row>
    <row r="356" spans="1:40" customFormat="1" ht="15" x14ac:dyDescent="0.2">
      <c r="A356" s="244" t="s">
        <v>219</v>
      </c>
      <c r="B356" s="244"/>
      <c r="C356" s="35" t="s">
        <v>55</v>
      </c>
      <c r="D356" s="24" t="s">
        <v>51</v>
      </c>
      <c r="E356" s="10"/>
      <c r="F356" s="13"/>
      <c r="G356" s="10"/>
      <c r="H356" s="13"/>
      <c r="I356" s="10"/>
      <c r="J356" s="13"/>
      <c r="K356" s="10"/>
      <c r="L356" s="13"/>
      <c r="M356" s="10"/>
      <c r="N356" s="13"/>
      <c r="O356" s="10"/>
      <c r="P356" s="13"/>
      <c r="Q356" s="10"/>
      <c r="R356" s="13"/>
      <c r="S356" s="10"/>
      <c r="T356" s="13"/>
      <c r="U356" s="10">
        <v>0</v>
      </c>
      <c r="V356" s="13"/>
      <c r="W356" s="10">
        <v>0</v>
      </c>
      <c r="X356" s="13"/>
      <c r="Y356" s="10"/>
      <c r="Z356" s="13"/>
      <c r="AA356" s="205"/>
      <c r="AB356" s="200"/>
      <c r="AC356" s="257"/>
      <c r="AD356" s="205"/>
      <c r="AF356" s="258"/>
      <c r="AH356" s="258"/>
      <c r="AI356" s="259"/>
      <c r="AJ356" s="259"/>
      <c r="AK356" s="259"/>
      <c r="AL356" s="413"/>
      <c r="AM356" s="259"/>
      <c r="AN356" s="413"/>
    </row>
    <row r="357" spans="1:40" customFormat="1" ht="15" x14ac:dyDescent="0.2">
      <c r="A357" s="244" t="s">
        <v>220</v>
      </c>
      <c r="B357" s="244"/>
      <c r="C357" s="35" t="s">
        <v>56</v>
      </c>
      <c r="D357" s="24" t="s">
        <v>51</v>
      </c>
      <c r="E357" s="10"/>
      <c r="F357" s="13"/>
      <c r="G357" s="10"/>
      <c r="H357" s="13"/>
      <c r="I357" s="10"/>
      <c r="J357" s="13"/>
      <c r="K357" s="10"/>
      <c r="L357" s="13"/>
      <c r="M357" s="10"/>
      <c r="N357" s="13"/>
      <c r="O357" s="10"/>
      <c r="P357" s="13"/>
      <c r="Q357" s="10"/>
      <c r="R357" s="13"/>
      <c r="S357" s="10"/>
      <c r="T357" s="13"/>
      <c r="U357" s="10">
        <v>1</v>
      </c>
      <c r="V357" s="13"/>
      <c r="W357" s="10">
        <v>0</v>
      </c>
      <c r="X357" s="13"/>
      <c r="Y357" s="10"/>
      <c r="Z357" s="13"/>
      <c r="AA357" s="205"/>
      <c r="AB357" s="200"/>
      <c r="AC357" s="257"/>
      <c r="AD357" s="205"/>
      <c r="AF357" s="258"/>
      <c r="AH357" s="258"/>
      <c r="AI357" s="259"/>
      <c r="AJ357" s="259"/>
      <c r="AK357" s="259"/>
      <c r="AL357" s="413"/>
      <c r="AM357" s="259"/>
      <c r="AN357" s="413"/>
    </row>
    <row r="358" spans="1:40" customFormat="1" ht="15" x14ac:dyDescent="0.2">
      <c r="A358" s="244" t="s">
        <v>221</v>
      </c>
      <c r="B358" s="244"/>
      <c r="C358" s="35" t="s">
        <v>57</v>
      </c>
      <c r="D358" s="24" t="s">
        <v>51</v>
      </c>
      <c r="E358" s="10"/>
      <c r="F358" s="13"/>
      <c r="G358" s="10"/>
      <c r="H358" s="13"/>
      <c r="I358" s="10"/>
      <c r="J358" s="13"/>
      <c r="K358" s="10"/>
      <c r="L358" s="13"/>
      <c r="M358" s="10"/>
      <c r="N358" s="13"/>
      <c r="O358" s="10"/>
      <c r="P358" s="13"/>
      <c r="Q358" s="10"/>
      <c r="R358" s="13"/>
      <c r="S358" s="10"/>
      <c r="T358" s="13"/>
      <c r="U358" s="10">
        <v>0</v>
      </c>
      <c r="V358" s="13"/>
      <c r="W358" s="10">
        <v>0</v>
      </c>
      <c r="X358" s="13"/>
      <c r="Y358" s="10"/>
      <c r="Z358" s="13"/>
      <c r="AA358" s="205"/>
      <c r="AB358" s="200"/>
      <c r="AC358" s="257"/>
      <c r="AD358" s="205"/>
      <c r="AF358" s="258"/>
      <c r="AH358" s="258"/>
      <c r="AI358" s="259"/>
      <c r="AJ358" s="259"/>
      <c r="AK358" s="259"/>
      <c r="AL358" s="413"/>
      <c r="AM358" s="259"/>
      <c r="AN358" s="413"/>
    </row>
    <row r="359" spans="1:40" customFormat="1" ht="15" x14ac:dyDescent="0.2">
      <c r="A359" s="244" t="s">
        <v>222</v>
      </c>
      <c r="B359" s="244"/>
      <c r="C359" s="35" t="s">
        <v>58</v>
      </c>
      <c r="D359" s="24" t="s">
        <v>51</v>
      </c>
      <c r="E359" s="10"/>
      <c r="F359" s="13"/>
      <c r="G359" s="10"/>
      <c r="H359" s="13"/>
      <c r="I359" s="10"/>
      <c r="J359" s="13"/>
      <c r="K359" s="10"/>
      <c r="L359" s="13"/>
      <c r="M359" s="10"/>
      <c r="N359" s="13"/>
      <c r="O359" s="10"/>
      <c r="P359" s="13"/>
      <c r="Q359" s="10"/>
      <c r="R359" s="13"/>
      <c r="S359" s="10"/>
      <c r="T359" s="13"/>
      <c r="U359" s="10">
        <v>2</v>
      </c>
      <c r="V359" s="13"/>
      <c r="W359" s="10">
        <v>3</v>
      </c>
      <c r="X359" s="13"/>
      <c r="Y359" s="10"/>
      <c r="Z359" s="13"/>
      <c r="AA359" s="205"/>
      <c r="AB359" s="200"/>
      <c r="AC359" s="257"/>
      <c r="AD359" s="205"/>
      <c r="AF359" s="258"/>
      <c r="AH359" s="258"/>
      <c r="AI359" s="259"/>
      <c r="AJ359" s="259"/>
      <c r="AK359" s="259"/>
      <c r="AL359" s="413"/>
      <c r="AM359" s="259"/>
      <c r="AN359" s="413"/>
    </row>
    <row r="360" spans="1:40" customFormat="1" ht="15" x14ac:dyDescent="0.2">
      <c r="A360" s="244" t="s">
        <v>223</v>
      </c>
      <c r="B360" s="244"/>
      <c r="C360" s="35" t="s">
        <v>59</v>
      </c>
      <c r="D360" s="24" t="s">
        <v>51</v>
      </c>
      <c r="E360" s="10"/>
      <c r="F360" s="13"/>
      <c r="G360" s="10"/>
      <c r="H360" s="13"/>
      <c r="I360" s="10"/>
      <c r="J360" s="13"/>
      <c r="K360" s="10"/>
      <c r="L360" s="13"/>
      <c r="M360" s="10"/>
      <c r="N360" s="13"/>
      <c r="O360" s="10"/>
      <c r="P360" s="13"/>
      <c r="Q360" s="10"/>
      <c r="R360" s="13"/>
      <c r="S360" s="10"/>
      <c r="T360" s="13"/>
      <c r="U360" s="10">
        <v>0</v>
      </c>
      <c r="V360" s="13"/>
      <c r="W360" s="10">
        <v>0</v>
      </c>
      <c r="X360" s="13"/>
      <c r="Y360" s="10"/>
      <c r="Z360" s="13"/>
      <c r="AA360" s="205"/>
      <c r="AB360" s="200"/>
      <c r="AC360" s="257"/>
      <c r="AD360" s="205"/>
      <c r="AF360" s="258"/>
      <c r="AH360" s="258"/>
      <c r="AI360" s="259"/>
      <c r="AJ360" s="259"/>
      <c r="AK360" s="259"/>
      <c r="AL360" s="413"/>
      <c r="AM360" s="259"/>
      <c r="AN360" s="413"/>
    </row>
    <row r="361" spans="1:40" customFormat="1" ht="15" x14ac:dyDescent="0.2">
      <c r="A361" s="244" t="s">
        <v>224</v>
      </c>
      <c r="B361" s="244"/>
      <c r="C361" s="35" t="s">
        <v>60</v>
      </c>
      <c r="D361" s="24" t="s">
        <v>51</v>
      </c>
      <c r="E361" s="10"/>
      <c r="F361" s="13"/>
      <c r="G361" s="10"/>
      <c r="H361" s="13"/>
      <c r="I361" s="10"/>
      <c r="J361" s="13"/>
      <c r="K361" s="10"/>
      <c r="L361" s="13"/>
      <c r="M361" s="10"/>
      <c r="N361" s="13"/>
      <c r="O361" s="10"/>
      <c r="P361" s="13"/>
      <c r="Q361" s="10"/>
      <c r="R361" s="13"/>
      <c r="S361" s="10"/>
      <c r="T361" s="13"/>
      <c r="U361" s="10">
        <v>3</v>
      </c>
      <c r="V361" s="13"/>
      <c r="W361" s="10">
        <v>1</v>
      </c>
      <c r="X361" s="13"/>
      <c r="Y361" s="10"/>
      <c r="Z361" s="13"/>
      <c r="AA361" s="205"/>
      <c r="AB361" s="200"/>
      <c r="AC361" s="257"/>
      <c r="AD361" s="205"/>
      <c r="AF361" s="258"/>
      <c r="AH361" s="258"/>
      <c r="AI361" s="259"/>
      <c r="AJ361" s="259"/>
      <c r="AK361" s="259"/>
      <c r="AL361" s="413"/>
      <c r="AM361" s="259"/>
      <c r="AN361" s="413"/>
    </row>
    <row r="362" spans="1:40" customFormat="1" ht="15" x14ac:dyDescent="0.2">
      <c r="A362" s="244" t="s">
        <v>225</v>
      </c>
      <c r="B362" s="244"/>
      <c r="C362" s="35" t="s">
        <v>61</v>
      </c>
      <c r="D362" s="24" t="s">
        <v>51</v>
      </c>
      <c r="E362" s="10"/>
      <c r="F362" s="13"/>
      <c r="G362" s="10"/>
      <c r="H362" s="13"/>
      <c r="I362" s="10"/>
      <c r="J362" s="13"/>
      <c r="K362" s="10"/>
      <c r="L362" s="13"/>
      <c r="M362" s="10"/>
      <c r="N362" s="13"/>
      <c r="O362" s="10"/>
      <c r="P362" s="13"/>
      <c r="Q362" s="10"/>
      <c r="R362" s="13"/>
      <c r="S362" s="10"/>
      <c r="T362" s="13"/>
      <c r="U362" s="10">
        <v>0</v>
      </c>
      <c r="V362" s="13"/>
      <c r="W362" s="10">
        <v>1</v>
      </c>
      <c r="X362" s="13"/>
      <c r="Y362" s="10"/>
      <c r="Z362" s="13"/>
      <c r="AA362" s="205"/>
      <c r="AB362" s="200"/>
      <c r="AC362" s="257"/>
      <c r="AD362" s="205"/>
      <c r="AF362" s="258"/>
      <c r="AH362" s="258"/>
      <c r="AI362" s="259"/>
      <c r="AJ362" s="259"/>
      <c r="AK362" s="259"/>
      <c r="AL362" s="413"/>
      <c r="AM362" s="259"/>
      <c r="AN362" s="413"/>
    </row>
    <row r="363" spans="1:40" customFormat="1" ht="15" x14ac:dyDescent="0.2">
      <c r="A363" s="244" t="s">
        <v>226</v>
      </c>
      <c r="B363" s="244"/>
      <c r="C363" s="35" t="s">
        <v>62</v>
      </c>
      <c r="D363" s="24" t="s">
        <v>51</v>
      </c>
      <c r="E363" s="10"/>
      <c r="F363" s="13"/>
      <c r="G363" s="10"/>
      <c r="H363" s="13"/>
      <c r="I363" s="10"/>
      <c r="J363" s="13"/>
      <c r="K363" s="10"/>
      <c r="L363" s="13"/>
      <c r="M363" s="10"/>
      <c r="N363" s="13"/>
      <c r="O363" s="10"/>
      <c r="P363" s="13"/>
      <c r="Q363" s="10"/>
      <c r="R363" s="13"/>
      <c r="S363" s="10"/>
      <c r="T363" s="13"/>
      <c r="U363" s="10">
        <v>1</v>
      </c>
      <c r="V363" s="13"/>
      <c r="W363" s="10">
        <v>3</v>
      </c>
      <c r="X363" s="13"/>
      <c r="Y363" s="10"/>
      <c r="Z363" s="13"/>
      <c r="AA363" s="205"/>
      <c r="AB363" s="200"/>
      <c r="AC363" s="257"/>
      <c r="AD363" s="205"/>
      <c r="AF363" s="258"/>
      <c r="AH363" s="258"/>
      <c r="AI363" s="259"/>
      <c r="AJ363" s="259"/>
      <c r="AK363" s="259"/>
      <c r="AL363" s="413"/>
      <c r="AM363" s="259"/>
      <c r="AN363" s="413"/>
    </row>
    <row r="364" spans="1:40" customFormat="1" ht="15" x14ac:dyDescent="0.2">
      <c r="A364" s="244" t="s">
        <v>227</v>
      </c>
      <c r="B364" s="244"/>
      <c r="C364" s="35" t="s">
        <v>63</v>
      </c>
      <c r="D364" s="24" t="s">
        <v>51</v>
      </c>
      <c r="E364" s="10"/>
      <c r="F364" s="13"/>
      <c r="G364" s="10"/>
      <c r="H364" s="13"/>
      <c r="I364" s="10"/>
      <c r="J364" s="13"/>
      <c r="K364" s="10"/>
      <c r="L364" s="13"/>
      <c r="M364" s="10"/>
      <c r="N364" s="13"/>
      <c r="O364" s="10"/>
      <c r="P364" s="13"/>
      <c r="Q364" s="10"/>
      <c r="R364" s="13"/>
      <c r="S364" s="10"/>
      <c r="T364" s="13"/>
      <c r="U364" s="10">
        <v>0</v>
      </c>
      <c r="V364" s="13"/>
      <c r="W364" s="10">
        <v>0</v>
      </c>
      <c r="X364" s="13"/>
      <c r="Y364" s="10"/>
      <c r="Z364" s="13"/>
      <c r="AA364" s="205"/>
      <c r="AB364" s="200"/>
      <c r="AC364" s="257"/>
      <c r="AD364" s="205"/>
      <c r="AF364" s="258"/>
      <c r="AH364" s="258"/>
      <c r="AI364" s="259"/>
      <c r="AJ364" s="259"/>
      <c r="AK364" s="259"/>
      <c r="AL364" s="413"/>
      <c r="AM364" s="259"/>
      <c r="AN364" s="413"/>
    </row>
    <row r="365" spans="1:40" customFormat="1" ht="15" x14ac:dyDescent="0.2">
      <c r="A365" s="244" t="s">
        <v>228</v>
      </c>
      <c r="B365" s="244"/>
      <c r="C365" s="35" t="s">
        <v>64</v>
      </c>
      <c r="D365" s="24" t="s">
        <v>51</v>
      </c>
      <c r="E365" s="10"/>
      <c r="F365" s="13"/>
      <c r="G365" s="10"/>
      <c r="H365" s="13"/>
      <c r="I365" s="10"/>
      <c r="J365" s="13"/>
      <c r="K365" s="10"/>
      <c r="L365" s="13"/>
      <c r="M365" s="10"/>
      <c r="N365" s="13"/>
      <c r="O365" s="10"/>
      <c r="P365" s="13"/>
      <c r="Q365" s="10"/>
      <c r="R365" s="13"/>
      <c r="S365" s="10"/>
      <c r="T365" s="13"/>
      <c r="U365" s="10">
        <v>0</v>
      </c>
      <c r="V365" s="13"/>
      <c r="W365" s="10">
        <v>0</v>
      </c>
      <c r="X365" s="13"/>
      <c r="Y365" s="10"/>
      <c r="Z365" s="13"/>
      <c r="AA365" s="205"/>
      <c r="AB365" s="200"/>
      <c r="AC365" s="257"/>
      <c r="AD365" s="205"/>
      <c r="AF365" s="258"/>
      <c r="AH365" s="258"/>
      <c r="AI365" s="259"/>
      <c r="AJ365" s="259"/>
      <c r="AK365" s="259"/>
      <c r="AL365" s="413"/>
      <c r="AM365" s="259"/>
      <c r="AN365" s="413"/>
    </row>
    <row r="366" spans="1:40" customFormat="1" ht="15" x14ac:dyDescent="0.2">
      <c r="A366" s="244" t="s">
        <v>229</v>
      </c>
      <c r="B366" s="244"/>
      <c r="C366" s="35" t="s">
        <v>65</v>
      </c>
      <c r="D366" s="24" t="s">
        <v>51</v>
      </c>
      <c r="E366" s="10"/>
      <c r="F366" s="13"/>
      <c r="G366" s="10"/>
      <c r="H366" s="13"/>
      <c r="I366" s="10"/>
      <c r="J366" s="13"/>
      <c r="K366" s="10"/>
      <c r="L366" s="13"/>
      <c r="M366" s="10"/>
      <c r="N366" s="13"/>
      <c r="O366" s="10"/>
      <c r="P366" s="13"/>
      <c r="Q366" s="10"/>
      <c r="R366" s="13"/>
      <c r="S366" s="10"/>
      <c r="T366" s="13"/>
      <c r="U366" s="10">
        <v>0</v>
      </c>
      <c r="V366" s="13"/>
      <c r="W366" s="10">
        <v>0</v>
      </c>
      <c r="X366" s="13"/>
      <c r="Y366" s="10"/>
      <c r="Z366" s="13"/>
      <c r="AA366" s="205"/>
      <c r="AB366" s="200"/>
      <c r="AC366" s="257"/>
      <c r="AD366" s="205"/>
      <c r="AF366" s="258"/>
      <c r="AH366" s="258"/>
      <c r="AI366" s="259"/>
      <c r="AJ366" s="259"/>
      <c r="AK366" s="259"/>
      <c r="AL366" s="413"/>
      <c r="AM366" s="259"/>
      <c r="AN366" s="413"/>
    </row>
    <row r="367" spans="1:40" customFormat="1" ht="15" x14ac:dyDescent="0.2">
      <c r="A367" s="244" t="s">
        <v>230</v>
      </c>
      <c r="B367" s="244"/>
      <c r="C367" s="35" t="s">
        <v>66</v>
      </c>
      <c r="D367" s="24" t="s">
        <v>51</v>
      </c>
      <c r="E367" s="10"/>
      <c r="F367" s="13"/>
      <c r="G367" s="10"/>
      <c r="H367" s="13"/>
      <c r="I367" s="10"/>
      <c r="J367" s="13"/>
      <c r="K367" s="10"/>
      <c r="L367" s="13"/>
      <c r="M367" s="10"/>
      <c r="N367" s="13"/>
      <c r="O367" s="10"/>
      <c r="P367" s="13"/>
      <c r="Q367" s="10"/>
      <c r="R367" s="13"/>
      <c r="S367" s="10"/>
      <c r="T367" s="13"/>
      <c r="U367" s="10">
        <v>2</v>
      </c>
      <c r="V367" s="13"/>
      <c r="W367" s="10">
        <v>1</v>
      </c>
      <c r="X367" s="13"/>
      <c r="Y367" s="10"/>
      <c r="Z367" s="13"/>
      <c r="AA367" s="205"/>
      <c r="AB367" s="200"/>
      <c r="AC367" s="257"/>
      <c r="AD367" s="205"/>
      <c r="AF367" s="258"/>
      <c r="AH367" s="258"/>
      <c r="AI367" s="259"/>
      <c r="AJ367" s="259"/>
      <c r="AK367" s="259"/>
      <c r="AL367" s="413"/>
      <c r="AM367" s="259"/>
      <c r="AN367" s="413"/>
    </row>
    <row r="368" spans="1:40" customFormat="1" ht="15" x14ac:dyDescent="0.2">
      <c r="A368" s="244" t="s">
        <v>231</v>
      </c>
      <c r="B368" s="244"/>
      <c r="C368" s="35" t="s">
        <v>67</v>
      </c>
      <c r="D368" s="24" t="s">
        <v>51</v>
      </c>
      <c r="E368" s="10"/>
      <c r="F368" s="13"/>
      <c r="G368" s="10"/>
      <c r="H368" s="13"/>
      <c r="I368" s="10"/>
      <c r="J368" s="13"/>
      <c r="K368" s="10"/>
      <c r="L368" s="13"/>
      <c r="M368" s="10"/>
      <c r="N368" s="13"/>
      <c r="O368" s="10"/>
      <c r="P368" s="13"/>
      <c r="Q368" s="10"/>
      <c r="R368" s="13"/>
      <c r="S368" s="10"/>
      <c r="T368" s="13"/>
      <c r="U368" s="10">
        <v>1</v>
      </c>
      <c r="V368" s="13"/>
      <c r="W368" s="10">
        <v>0</v>
      </c>
      <c r="X368" s="13"/>
      <c r="Y368" s="10"/>
      <c r="Z368" s="13"/>
      <c r="AA368" s="205"/>
      <c r="AB368" s="200"/>
      <c r="AC368" s="257"/>
      <c r="AD368" s="205"/>
      <c r="AF368" s="258"/>
      <c r="AH368" s="258"/>
      <c r="AI368" s="259"/>
      <c r="AJ368" s="259"/>
      <c r="AK368" s="259"/>
      <c r="AL368" s="413"/>
      <c r="AM368" s="259"/>
      <c r="AN368" s="413"/>
    </row>
    <row r="369" spans="1:40" customFormat="1" ht="15" x14ac:dyDescent="0.2">
      <c r="A369" s="244" t="s">
        <v>232</v>
      </c>
      <c r="B369" s="244"/>
      <c r="C369" s="35" t="s">
        <v>68</v>
      </c>
      <c r="D369" s="24" t="s">
        <v>51</v>
      </c>
      <c r="E369" s="10"/>
      <c r="F369" s="13"/>
      <c r="G369" s="10"/>
      <c r="H369" s="13"/>
      <c r="I369" s="10"/>
      <c r="J369" s="13"/>
      <c r="K369" s="10"/>
      <c r="L369" s="13"/>
      <c r="M369" s="10"/>
      <c r="N369" s="13"/>
      <c r="O369" s="10"/>
      <c r="P369" s="13"/>
      <c r="Q369" s="10"/>
      <c r="R369" s="13"/>
      <c r="S369" s="10"/>
      <c r="T369" s="13"/>
      <c r="U369" s="10">
        <v>2</v>
      </c>
      <c r="V369" s="13"/>
      <c r="W369" s="10">
        <v>0</v>
      </c>
      <c r="X369" s="13"/>
      <c r="Y369" s="10"/>
      <c r="Z369" s="13"/>
      <c r="AA369" s="205"/>
      <c r="AB369" s="200"/>
      <c r="AC369" s="257"/>
      <c r="AD369" s="205"/>
      <c r="AF369" s="258"/>
      <c r="AH369" s="258"/>
      <c r="AI369" s="259"/>
      <c r="AJ369" s="259"/>
      <c r="AK369" s="259"/>
      <c r="AL369" s="413"/>
      <c r="AM369" s="259"/>
      <c r="AN369" s="413"/>
    </row>
    <row r="370" spans="1:40" customFormat="1" ht="15" x14ac:dyDescent="0.2">
      <c r="A370" s="244" t="s">
        <v>233</v>
      </c>
      <c r="B370" s="244"/>
      <c r="C370" s="35" t="s">
        <v>69</v>
      </c>
      <c r="D370" s="24" t="s">
        <v>51</v>
      </c>
      <c r="E370" s="10"/>
      <c r="F370" s="13"/>
      <c r="G370" s="10"/>
      <c r="H370" s="13"/>
      <c r="I370" s="10"/>
      <c r="J370" s="13"/>
      <c r="K370" s="10"/>
      <c r="L370" s="13"/>
      <c r="M370" s="10"/>
      <c r="N370" s="13"/>
      <c r="O370" s="10"/>
      <c r="P370" s="13"/>
      <c r="Q370" s="10"/>
      <c r="R370" s="13"/>
      <c r="S370" s="10"/>
      <c r="T370" s="13"/>
      <c r="U370" s="10">
        <v>2</v>
      </c>
      <c r="V370" s="13"/>
      <c r="W370" s="10">
        <v>0</v>
      </c>
      <c r="X370" s="13"/>
      <c r="Y370" s="10"/>
      <c r="Z370" s="13"/>
      <c r="AA370" s="205"/>
      <c r="AB370" s="200"/>
      <c r="AC370" s="257"/>
      <c r="AD370" s="205"/>
      <c r="AF370" s="258"/>
      <c r="AH370" s="258"/>
      <c r="AI370" s="259"/>
      <c r="AJ370" s="259"/>
      <c r="AK370" s="259"/>
      <c r="AL370" s="413"/>
      <c r="AM370" s="259"/>
      <c r="AN370" s="413"/>
    </row>
    <row r="371" spans="1:40" customFormat="1" ht="15" x14ac:dyDescent="0.2">
      <c r="A371" s="244" t="s">
        <v>234</v>
      </c>
      <c r="B371" s="244"/>
      <c r="C371" s="35" t="s">
        <v>70</v>
      </c>
      <c r="D371" s="24" t="s">
        <v>51</v>
      </c>
      <c r="E371" s="10"/>
      <c r="F371" s="13"/>
      <c r="G371" s="10"/>
      <c r="H371" s="13"/>
      <c r="I371" s="10"/>
      <c r="J371" s="13"/>
      <c r="K371" s="10"/>
      <c r="L371" s="13"/>
      <c r="M371" s="10"/>
      <c r="N371" s="13"/>
      <c r="O371" s="10"/>
      <c r="P371" s="13"/>
      <c r="Q371" s="10"/>
      <c r="R371" s="13"/>
      <c r="S371" s="10"/>
      <c r="T371" s="13"/>
      <c r="U371" s="10">
        <v>0</v>
      </c>
      <c r="V371" s="13"/>
      <c r="W371" s="10">
        <v>0</v>
      </c>
      <c r="X371" s="13"/>
      <c r="Y371" s="10"/>
      <c r="Z371" s="13"/>
      <c r="AA371" s="205"/>
      <c r="AB371" s="200"/>
      <c r="AC371" s="257"/>
      <c r="AD371" s="205"/>
      <c r="AF371" s="258"/>
      <c r="AH371" s="258"/>
      <c r="AI371" s="259"/>
      <c r="AJ371" s="259"/>
      <c r="AK371" s="259"/>
      <c r="AL371" s="413"/>
      <c r="AM371" s="259"/>
      <c r="AN371" s="413"/>
    </row>
    <row r="372" spans="1:40" s="23" customFormat="1" ht="16.5" thickBot="1" x14ac:dyDescent="0.25">
      <c r="A372" s="255"/>
      <c r="B372" s="262"/>
      <c r="C372" s="105"/>
      <c r="D372" s="106"/>
      <c r="E372" s="102" t="str" cm="1">
        <f t="array" ref="E372">_xlfn.IFS(OR(E373="",E246=""),"",AND(E373=0,E246=0),"",E373=E246,"T8-Alert",E373&lt;&gt;E246,"")</f>
        <v/>
      </c>
      <c r="F372" s="101"/>
      <c r="G372" s="102" t="str" cm="1">
        <f t="array" ref="G372">_xlfn.IFS(OR(G373="",G246=""),"",AND(G373=0,G246=0),"",G373=G246,"T8-Alert",G373&lt;&gt;G246,"")</f>
        <v/>
      </c>
      <c r="H372" s="101"/>
      <c r="I372" s="102" t="str" cm="1">
        <f t="array" ref="I372">_xlfn.IFS(OR(I373="",I246=""),"",AND(I373=0,I246=0),"",I373=I246,"T8-Alert",I373&lt;&gt;I246,"")</f>
        <v/>
      </c>
      <c r="J372" s="101"/>
      <c r="K372" s="102" t="str" cm="1">
        <f t="array" ref="K372">_xlfn.IFS(OR(K373="",K246=""),"",AND(K373=0,K246=0),"",K373=K246,"T8-Alert",K373&lt;&gt;K246,"")</f>
        <v/>
      </c>
      <c r="L372" s="101"/>
      <c r="M372" s="102" t="str" cm="1">
        <f t="array" ref="M372">_xlfn.IFS(OR(M373="",M246=""),"",AND(M373=0,M246=0),"",M373=M246,"T8-Alert",M373&lt;&gt;M246,"")</f>
        <v/>
      </c>
      <c r="N372" s="101"/>
      <c r="O372" s="102" t="str" cm="1">
        <f t="array" ref="O372">_xlfn.IFS(OR(O373="",O246=""),"",AND(O373=0,O246=0),"",O373=O246,"T8-Alert",O373&lt;&gt;O246,"")</f>
        <v/>
      </c>
      <c r="P372" s="101"/>
      <c r="Q372" s="102" t="str" cm="1">
        <f t="array" ref="Q372">_xlfn.IFS(OR(Q373="",Q246=""),"",AND(Q373=0,Q246=0),"",Q373=Q246,"T8-Alert",Q373&lt;&gt;Q246,"")</f>
        <v/>
      </c>
      <c r="R372" s="101"/>
      <c r="S372" s="102" t="str" cm="1">
        <f t="array" ref="S372">_xlfn.IFS(OR(S373="",S246=""),"",AND(S373=0,S246=0),"",S373=S246,"T8-Alert",S373&lt;&gt;S246,"")</f>
        <v/>
      </c>
      <c r="T372" s="101"/>
      <c r="U372" s="102" t="str" cm="1">
        <f t="array" ref="U372">_xlfn.IFS(OR(U373="",U246=""),"",AND(U373=0,U246=0),"",U373=U246,"T8-Alert",U373&lt;&gt;U246,"")</f>
        <v/>
      </c>
      <c r="V372" s="101"/>
      <c r="W372" s="102" t="str" cm="1">
        <f t="array" ref="W372">_xlfn.IFS(OR(W373="",W246=""),"",AND(W373=0,W246=0),"",W373=W246,"T8-Alert",W373&lt;&gt;W246,"")</f>
        <v/>
      </c>
      <c r="X372" s="101"/>
      <c r="Y372" s="102" t="str" cm="1">
        <f t="array" ref="Y372">_xlfn.IFS(OR(Y373="",Y246=""),"",AND(Y373=0,Y246=0),"",Y373=Y246,"T8-Alert",Y373&lt;&gt;Y246,"")</f>
        <v/>
      </c>
      <c r="Z372" s="101"/>
      <c r="AA372" s="201"/>
      <c r="AB372" s="202"/>
      <c r="AC372" s="202"/>
      <c r="AD372" s="201"/>
      <c r="AF372" s="192"/>
      <c r="AH372" s="192"/>
      <c r="AI372" s="236"/>
      <c r="AJ372" s="236"/>
      <c r="AK372" s="236"/>
      <c r="AL372" s="408"/>
      <c r="AM372" s="236"/>
      <c r="AN372" s="408"/>
    </row>
    <row r="373" spans="1:40" s="23" customFormat="1" ht="57" customHeight="1" thickBot="1" x14ac:dyDescent="0.25">
      <c r="A373" s="249" t="s">
        <v>289</v>
      </c>
      <c r="B373" s="269"/>
      <c r="C373" s="104" t="s">
        <v>103</v>
      </c>
      <c r="D373" s="24" t="s">
        <v>51</v>
      </c>
      <c r="E373" s="10"/>
      <c r="F373" s="13"/>
      <c r="G373" s="10"/>
      <c r="H373" s="13"/>
      <c r="I373" s="10"/>
      <c r="J373" s="13"/>
      <c r="K373" s="10"/>
      <c r="L373" s="13"/>
      <c r="M373" s="10"/>
      <c r="N373" s="13"/>
      <c r="O373" s="10"/>
      <c r="P373" s="13"/>
      <c r="Q373" s="10"/>
      <c r="R373" s="13"/>
      <c r="S373" s="10"/>
      <c r="T373" s="13"/>
      <c r="U373" s="10">
        <v>131</v>
      </c>
      <c r="V373" s="13"/>
      <c r="W373" s="10">
        <v>87</v>
      </c>
      <c r="X373" s="13"/>
      <c r="Y373" s="10"/>
      <c r="Z373" s="13"/>
      <c r="AA373" s="205" t="s">
        <v>348</v>
      </c>
      <c r="AB373" s="199"/>
      <c r="AC373" s="189"/>
      <c r="AD373" s="205"/>
      <c r="AF373" s="192"/>
      <c r="AH373" s="192"/>
      <c r="AI373" s="236"/>
      <c r="AJ373" s="236"/>
      <c r="AK373" s="236"/>
      <c r="AL373" s="408"/>
      <c r="AM373" s="438" t="s">
        <v>351</v>
      </c>
      <c r="AN373" s="438" t="s">
        <v>352</v>
      </c>
    </row>
    <row r="374" spans="1:40" s="23" customFormat="1" ht="15.75" x14ac:dyDescent="0.2">
      <c r="A374" s="255"/>
      <c r="B374" s="262"/>
      <c r="C374" s="105"/>
      <c r="D374" s="106"/>
      <c r="E374" s="102" t="str" cm="1">
        <f t="array" ref="E374">_xlfn.IFS(OR(E375="",E373=""),"",OR(E375=0,E373=0),"",E375&gt;E373,"T7-Error",E375=E373,"T7-Alert-",E375&lt;E373,"")</f>
        <v/>
      </c>
      <c r="F374" s="101"/>
      <c r="G374" s="102" t="str" cm="1">
        <f t="array" ref="G374">_xlfn.IFS(OR(G375="",G373=""),"",OR(G375=0,G373=0),"",G375&gt;G373,"T7-Error",G375=G373,"T7-Alert-",G375&lt;G373,"")</f>
        <v/>
      </c>
      <c r="H374" s="101"/>
      <c r="I374" s="102" t="str" cm="1">
        <f t="array" ref="I374">_xlfn.IFS(OR(I375="",I373=""),"",OR(I375=0,I373=0),"",I375&gt;I373,"T7-Error",I375=I373,"T7-Alert-",I375&lt;I373,"")</f>
        <v/>
      </c>
      <c r="J374" s="101"/>
      <c r="K374" s="102" t="str" cm="1">
        <f t="array" ref="K374">_xlfn.IFS(OR(K375="",K373=""),"",OR(K375=0,K373=0),"",K375&gt;K373,"T7-Error",K375=K373,"T7-Alert-",K375&lt;K373,"")</f>
        <v/>
      </c>
      <c r="L374" s="101"/>
      <c r="M374" s="102" t="str" cm="1">
        <f t="array" ref="M374">_xlfn.IFS(OR(M375="",M373=""),"",OR(M375=0,M373=0),"",M375&gt;M373,"T7-Error",M375=M373,"T7-Alert-",M375&lt;M373,"")</f>
        <v/>
      </c>
      <c r="N374" s="101"/>
      <c r="O374" s="102" t="str" cm="1">
        <f t="array" ref="O374">_xlfn.IFS(OR(O375="",O373=""),"",OR(O375=0,O373=0),"",O375&gt;O373,"T7-Error",O375=O373,"T7-Alert-",O375&lt;O373,"")</f>
        <v/>
      </c>
      <c r="P374" s="101"/>
      <c r="Q374" s="102" t="str" cm="1">
        <f t="array" ref="Q374">_xlfn.IFS(OR(Q375="",Q373=""),"",OR(Q375=0,Q373=0),"",Q375&gt;Q373,"T7-Error",Q375=Q373,"T7-Alert-",Q375&lt;Q373,"")</f>
        <v/>
      </c>
      <c r="R374" s="101"/>
      <c r="S374" s="102" t="str" cm="1">
        <f t="array" ref="S374">_xlfn.IFS(OR(S375="",S373=""),"",OR(S375=0,S373=0),"",S375&gt;S373,"T7-Error",S375=S373,"T7-Alert-",S375&lt;S373,"")</f>
        <v/>
      </c>
      <c r="T374" s="101"/>
      <c r="U374" s="102" t="str" cm="1">
        <f t="array" ref="U374">_xlfn.IFS(OR(U375="",U373=""),"",OR(U375=0,U373=0),"",U375&gt;U373,"T7-Error",U375=U373,"T7-Alert-",U375&lt;U373,"")</f>
        <v/>
      </c>
      <c r="V374" s="101"/>
      <c r="W374" s="102" t="str" cm="1">
        <f t="array" ref="W374">_xlfn.IFS(OR(W375="",W373=""),"",OR(W375=0,W373=0),"",W375&gt;W373,"T7-Error",W375=W373,"T7-Alert-",W375&lt;W373,"")</f>
        <v/>
      </c>
      <c r="X374" s="101"/>
      <c r="Y374" s="102" t="str" cm="1">
        <f t="array" ref="Y374">_xlfn.IFS(OR(Y375="",Y373=""),"",OR(Y375=0,Y373=0),"",Y375&gt;Y373,"T7-Error",Y375=Y373,"T7-Alert-",Y375&lt;Y373,"")</f>
        <v/>
      </c>
      <c r="Z374" s="101"/>
      <c r="AA374" s="201"/>
      <c r="AB374" s="202"/>
      <c r="AC374" s="202"/>
      <c r="AD374" s="201"/>
      <c r="AF374" s="192"/>
      <c r="AH374" s="192"/>
      <c r="AI374" s="236"/>
      <c r="AJ374" s="236"/>
      <c r="AK374" s="236"/>
      <c r="AL374" s="408"/>
      <c r="AM374" s="236"/>
      <c r="AN374" s="408"/>
    </row>
    <row r="375" spans="1:40" customFormat="1" ht="15" x14ac:dyDescent="0.2">
      <c r="A375" s="244"/>
      <c r="B375" s="244"/>
      <c r="C375" s="35" t="s">
        <v>322</v>
      </c>
      <c r="D375" s="24" t="s">
        <v>51</v>
      </c>
      <c r="E375" s="10"/>
      <c r="F375" s="13"/>
      <c r="G375" s="10"/>
      <c r="H375" s="13"/>
      <c r="I375" s="10"/>
      <c r="J375" s="13"/>
      <c r="K375" s="10"/>
      <c r="L375" s="13"/>
      <c r="M375" s="10"/>
      <c r="N375" s="13"/>
      <c r="O375" s="10"/>
      <c r="P375" s="13"/>
      <c r="Q375" s="10"/>
      <c r="R375" s="13"/>
      <c r="S375" s="10"/>
      <c r="T375" s="13"/>
      <c r="U375" s="10">
        <v>11</v>
      </c>
      <c r="V375" s="13"/>
      <c r="W375" s="10">
        <v>7</v>
      </c>
      <c r="X375" s="13"/>
      <c r="Y375" s="10"/>
      <c r="Z375" s="13"/>
      <c r="AA375" s="205"/>
      <c r="AB375" s="199"/>
      <c r="AC375" s="257"/>
      <c r="AD375" s="205"/>
      <c r="AF375" s="258"/>
      <c r="AH375" s="258"/>
      <c r="AI375" s="259"/>
      <c r="AJ375" s="259"/>
      <c r="AK375" s="259"/>
      <c r="AL375" s="413"/>
      <c r="AM375" s="259"/>
      <c r="AN375" s="413"/>
    </row>
    <row r="376" spans="1:40" ht="15.75" x14ac:dyDescent="0.25">
      <c r="A376" s="255"/>
      <c r="B376" s="262"/>
      <c r="C376" s="105" t="s">
        <v>208</v>
      </c>
      <c r="D376" s="33"/>
      <c r="E376" s="136" t="str" cm="1">
        <f t="array" ref="E376">_xlfn.IFS(AND(E373="",E377="",E378=""),"",SUM(E377:E378)&lt;E373*AND(F377="",F378="",E377&lt;&gt;"",E378&lt;&gt;""),"T4-Error",SUM(E377:E378)&gt;E373,"T5-Error",AND(SUM(E377:E378)=E373,F373="",OR(E377="",E378="")),"T2-Error",OR(E377="",E378=""),"",SUM(E377:E378)&lt;E373*OR(F377="pa",F378="pa"),"",AND(SUM(E377:E378)=E373,F373="pa",F377&lt;&gt;"pa",F378&lt;&gt;"pa"),"T3-Error",AND(SUM(E377:E378)=E373,F373="")*OR(F377="pa",F378="pa"),"T1-Error",SUM(E377:E378)=E373,"")</f>
        <v/>
      </c>
      <c r="F376" s="101"/>
      <c r="G376" s="136" t="str" cm="1">
        <f t="array" ref="G376">_xlfn.IFS(AND(G373="",G377="",G378=""),"",SUM(G377:G378)&lt;G373*AND(H377="",H378="",G377&lt;&gt;"",G378&lt;&gt;""),"T4-Error",SUM(G377:G378)&gt;G373,"T5-Error",AND(SUM(G377:G378)=G373,H373="",OR(G377="",G378="")),"T2-Error",OR(G377="",G378=""),"",SUM(G377:G378)&lt;G373*OR(H377="pa",H378="pa"),"",AND(SUM(G377:G378)=G373,H373="pa",H377&lt;&gt;"pa",H378&lt;&gt;"pa"),"T3-Error",AND(SUM(G377:G378)=G373,H373="")*OR(H377="pa",H378="pa"),"T1-Error",SUM(G377:G378)=G373,"")</f>
        <v/>
      </c>
      <c r="H376" s="101"/>
      <c r="I376" s="136" t="str" cm="1">
        <f t="array" ref="I376">_xlfn.IFS(AND(I373="",I377="",I378=""),"",SUM(I377:I378)&lt;I373*AND(J377="",J378="",I377&lt;&gt;"",I378&lt;&gt;""),"T4-Error",SUM(I377:I378)&gt;I373,"T5-Error",AND(SUM(I377:I378)=I373,J373="",OR(I377="",I378="")),"T2-Error",OR(I377="",I378=""),"",SUM(I377:I378)&lt;I373*OR(J377="pa",J378="pa"),"",AND(SUM(I377:I378)=I373,J373="pa",J377&lt;&gt;"pa",J378&lt;&gt;"pa"),"T3-Error",AND(SUM(I377:I378)=I373,J373="")*OR(J377="pa",J378="pa"),"T1-Error",SUM(I377:I378)=I373,"")</f>
        <v/>
      </c>
      <c r="J376" s="101"/>
      <c r="K376" s="136" t="str" cm="1">
        <f t="array" ref="K376">_xlfn.IFS(AND(K373="",K377="",K378=""),"",SUM(K377:K378)&lt;K373*AND(L377="",L378="",K377&lt;&gt;"",K378&lt;&gt;""),"T4-Error",SUM(K377:K378)&gt;K373,"T5-Error",AND(SUM(K377:K378)=K373,L373="",OR(K377="",K378="")),"T2-Error",OR(K377="",K378=""),"",SUM(K377:K378)&lt;K373*OR(L377="pa",L378="pa"),"",AND(SUM(K377:K378)=K373,L373="pa",L377&lt;&gt;"pa",L378&lt;&gt;"pa"),"T3-Error",AND(SUM(K377:K378)=K373,L373="")*OR(L377="pa",L378="pa"),"T1-Error",SUM(K377:K378)=K373,"")</f>
        <v/>
      </c>
      <c r="L376" s="101"/>
      <c r="M376" s="136" t="str" cm="1">
        <f t="array" ref="M376">_xlfn.IFS(AND(M373="",M377="",M378=""),"",SUM(M377:M378)&lt;M373*AND(N377="",N378="",M377&lt;&gt;"",M378&lt;&gt;""),"T4-Error",SUM(M377:M378)&gt;M373,"T5-Error",AND(SUM(M377:M378)=M373,N373="",OR(M377="",M378="")),"T2-Error",OR(M377="",M378=""),"",SUM(M377:M378)&lt;M373*OR(N377="pa",N378="pa"),"",AND(SUM(M377:M378)=M373,N373="pa",N377&lt;&gt;"pa",N378&lt;&gt;"pa"),"T3-Error",AND(SUM(M377:M378)=M373,N373="")*OR(N377="pa",N378="pa"),"T1-Error",SUM(M377:M378)=M373,"")</f>
        <v/>
      </c>
      <c r="N376" s="101"/>
      <c r="O376" s="136" t="str" cm="1">
        <f t="array" ref="O376">_xlfn.IFS(AND(O373="",O377="",O378=""),"",SUM(O377:O378)&lt;O373*AND(P377="",P378="",O377&lt;&gt;"",O378&lt;&gt;""),"T4-Error",SUM(O377:O378)&gt;O373,"T5-Error",AND(SUM(O377:O378)=O373,P373="",OR(O377="",O378="")),"T2-Error",OR(O377="",O378=""),"",SUM(O377:O378)&lt;O373*OR(P377="pa",P378="pa"),"",AND(SUM(O377:O378)=O373,P373="pa",P377&lt;&gt;"pa",P378&lt;&gt;"pa"),"T3-Error",AND(SUM(O377:O378)=O373,P373="")*OR(P377="pa",P378="pa"),"T1-Error",SUM(O377:O378)=O373,"")</f>
        <v/>
      </c>
      <c r="P376" s="101"/>
      <c r="Q376" s="102" t="str" cm="1">
        <f t="array" ref="Q376">_xlfn.IFS(AND(Q373="",Q377="",Q378=""),"",SUM(Q377:Q378)&lt;Q373*AND(R377="",R378="",Q377&lt;&gt;"",Q378&lt;&gt;""),"T4-Error",SUM(Q377:Q378)&gt;Q373,"T5-Error",AND(SUM(Q377:Q378)=Q373,R373="",OR(Q377="",Q378="")),"T2-Error",OR(Q377="",Q378=""),"",SUM(Q377:Q378)&lt;Q373*OR(R377="pa",R378="pa"),"",AND(SUM(Q377:Q378)=Q373,R373="pa",R377&lt;&gt;"pa",R378&lt;&gt;"pa"),"T3-Error",AND(SUM(Q377:Q378)=Q373,R373="")*OR(R377="pa",R378="pa"),"T1-Error",SUM(Q377:Q378)=Q373,"")</f>
        <v/>
      </c>
      <c r="R376" s="101"/>
      <c r="S376" s="102" t="str" cm="1">
        <f t="array" ref="S376">_xlfn.IFS(AND(S373="",S377="",S378=""),"",SUM(S377:S378)&lt;S373*AND(T377="",T378="",S377&lt;&gt;"",S378&lt;&gt;""),"T4-Error",SUM(S377:S378)&gt;S373,"T5-Error",AND(SUM(S377:S378)=S373,T373="",OR(S377="",S378="")),"T2-Error",OR(S377="",S378=""),"",SUM(S377:S378)&lt;S373*OR(T377="pa",T378="pa"),"",AND(SUM(S377:S378)=S373,T373="pa",T377&lt;&gt;"pa",T378&lt;&gt;"pa"),"T3-Error",AND(SUM(S377:S378)=S373,T373="")*OR(T377="pa",T378="pa"),"T1-Error",SUM(S377:S378)=S373,"")</f>
        <v/>
      </c>
      <c r="T376" s="101"/>
      <c r="U376" s="102" t="str" cm="1">
        <f t="array" ref="U376">_xlfn.IFS(AND(U373="",U377="",U378=""),"",SUM(U377:U378)&lt;U373*AND(V377="",V378="",U377&lt;&gt;"",U378&lt;&gt;""),"T4-Error",SUM(U377:U378)&gt;U373,"T5-Error",AND(SUM(U377:U378)=U373,V373="",OR(U377="",U378="")),"T2-Error",OR(U377="",U378=""),"",SUM(U377:U378)&lt;U373*OR(V377="pa",V378="pa"),"",AND(SUM(U377:U378)=U373,V373="pa",V377&lt;&gt;"pa",V378&lt;&gt;"pa"),"T3-Error",AND(SUM(U377:U378)=U373,V373="")*OR(V377="pa",V378="pa"),"T1-Error",SUM(U377:U378)=U373,"")</f>
        <v/>
      </c>
      <c r="V376" s="101"/>
      <c r="W376" s="102" t="str" cm="1">
        <f t="array" ref="W376">_xlfn.IFS(AND(W373="",W377="",W378=""),"",SUM(W377:W378)&lt;W373*AND(X377="",X378="",W377&lt;&gt;"",W378&lt;&gt;""),"T4-Error",SUM(W377:W378)&gt;W373,"T5-Error",AND(SUM(W377:W378)=W373,X373="",OR(W377="",W378="")),"T2-Error",OR(W377="",W378=""),"",SUM(W377:W378)&lt;W373*OR(X377="pa",X378="pa"),"",AND(SUM(W377:W378)=W373,X373="pa",X377&lt;&gt;"pa",X378&lt;&gt;"pa"),"T3-Error",AND(SUM(W377:W378)=W373,X373="")*OR(X377="pa",X378="pa"),"T1-Error",SUM(W377:W378)=W373,"")</f>
        <v/>
      </c>
      <c r="X376" s="101"/>
      <c r="Y376" s="102" t="str" cm="1">
        <f t="array" ref="Y376">_xlfn.IFS(AND(Y373="",Y377="",Y378=""),"",SUM(Y377:Y378)&lt;Y373*AND(Z377="",Z378="",Y377&lt;&gt;"",Y378&lt;&gt;""),"T4-Error",SUM(Y377:Y378)&gt;Y373,"T5-Error",AND(SUM(Y377:Y378)=Y373,Z373="",OR(Y377="",Y378="")),"T2-Error",OR(Y377="",Y378=""),"",SUM(Y377:Y378)&lt;Y373*OR(Z377="pa",Z378="pa"),"",AND(SUM(Y377:Y378)=Y373,Z373="pa",Z377&lt;&gt;"pa",Z378&lt;&gt;"pa"),"T3-Error",AND(SUM(Y377:Y378)=Y373,Z373="")*OR(Z377="pa",Z378="pa"),"T1-Error",SUM(Y377:Y378)=Y373,"")</f>
        <v/>
      </c>
      <c r="Z376" s="101"/>
      <c r="AA376" s="206"/>
      <c r="AB376" s="189"/>
      <c r="AC376" s="196"/>
      <c r="AD376" s="206"/>
      <c r="AF376" s="193"/>
      <c r="AH376" s="193"/>
      <c r="AI376" s="237"/>
      <c r="AJ376" s="237"/>
      <c r="AK376" s="237"/>
      <c r="AL376" s="409"/>
      <c r="AM376" s="237"/>
      <c r="AN376" s="409"/>
    </row>
    <row r="377" spans="1:40" ht="15" x14ac:dyDescent="0.2">
      <c r="A377" s="282" t="s">
        <v>290</v>
      </c>
      <c r="B377" s="270"/>
      <c r="C377" s="110" t="s">
        <v>210</v>
      </c>
      <c r="D377" s="24" t="s">
        <v>51</v>
      </c>
      <c r="E377" s="10"/>
      <c r="F377" s="13"/>
      <c r="G377" s="10"/>
      <c r="H377" s="13"/>
      <c r="I377" s="10"/>
      <c r="J377" s="13"/>
      <c r="K377" s="10"/>
      <c r="L377" s="13"/>
      <c r="M377" s="10"/>
      <c r="N377" s="13"/>
      <c r="O377" s="10"/>
      <c r="P377" s="13"/>
      <c r="Q377" s="10"/>
      <c r="R377" s="13"/>
      <c r="S377" s="10"/>
      <c r="T377" s="13"/>
      <c r="U377" s="10">
        <v>66</v>
      </c>
      <c r="V377" s="13"/>
      <c r="W377" s="10">
        <v>39</v>
      </c>
      <c r="X377" s="13"/>
      <c r="Y377" s="10"/>
      <c r="Z377" s="13"/>
      <c r="AA377" s="205"/>
      <c r="AB377" s="196"/>
      <c r="AC377" s="196"/>
      <c r="AD377" s="205"/>
      <c r="AF377" s="193"/>
      <c r="AH377" s="193"/>
      <c r="AI377" s="237"/>
      <c r="AJ377" s="237"/>
      <c r="AK377" s="237"/>
      <c r="AL377" s="409"/>
      <c r="AM377" s="237"/>
      <c r="AN377" s="409"/>
    </row>
    <row r="378" spans="1:40" ht="15" x14ac:dyDescent="0.2">
      <c r="A378" s="283" t="s">
        <v>291</v>
      </c>
      <c r="B378" s="270"/>
      <c r="C378" s="110" t="s">
        <v>292</v>
      </c>
      <c r="D378" s="24" t="s">
        <v>51</v>
      </c>
      <c r="E378" s="10"/>
      <c r="F378" s="13"/>
      <c r="G378" s="10"/>
      <c r="H378" s="13"/>
      <c r="I378" s="10"/>
      <c r="J378" s="13"/>
      <c r="K378" s="10"/>
      <c r="L378" s="13"/>
      <c r="M378" s="10"/>
      <c r="N378" s="13"/>
      <c r="O378" s="10"/>
      <c r="P378" s="13"/>
      <c r="Q378" s="10"/>
      <c r="R378" s="13"/>
      <c r="S378" s="10"/>
      <c r="T378" s="13"/>
      <c r="U378" s="10">
        <v>65</v>
      </c>
      <c r="V378" s="13"/>
      <c r="W378" s="10">
        <v>48</v>
      </c>
      <c r="X378" s="13"/>
      <c r="Y378" s="10"/>
      <c r="Z378" s="13"/>
      <c r="AA378" s="205"/>
      <c r="AB378" s="196"/>
      <c r="AC378" s="196"/>
      <c r="AD378" s="205"/>
      <c r="AF378" s="193"/>
      <c r="AH378" s="193"/>
      <c r="AI378" s="237"/>
      <c r="AJ378" s="237"/>
      <c r="AK378" s="237"/>
      <c r="AL378" s="409"/>
      <c r="AM378" s="237"/>
      <c r="AN378" s="409"/>
    </row>
    <row r="379" spans="1:40" ht="15.75" x14ac:dyDescent="0.25">
      <c r="A379" s="267"/>
      <c r="B379" s="268"/>
      <c r="C379" s="105" t="s">
        <v>52</v>
      </c>
      <c r="D379" s="33"/>
      <c r="E379" s="136" t="str" cm="1">
        <f t="array" ref="E379">_xlfn.IFS(AND(E373="",E380="",E381="",E382="",E383="",E384="",E385="",E386="",E387="",E388="",E389="",E390="",E391="",E392="",E393="",E394="",E395="",E396="",E397=""),"",SUM(E380:E397)&lt;E373*AND(F380="",F381="",F382="",F383="",F384="",F385="",F386="",F387="",F388="",F389="",F390="",F391="",F392="",F393="",F394="",F395="",F396="",F397="",E380&lt;&gt;"",E381&lt;&gt;"",E382&lt;&gt;"",E383&lt;&gt;"",E384&lt;&gt;"",E385&lt;&gt;"",E386&lt;&gt;"",E387&lt;&gt;"",E388&lt;&gt;"",E389&lt;&gt;"",E390&lt;&gt;"",E391&lt;&gt;"",E392&lt;&gt;"",E393&lt;&gt;"",E394&lt;&gt;"",E395&lt;&gt;"",E396&lt;&gt;"",E397&lt;&gt;""),"T4-Error",SUM(E380:E397)&gt;E373,"T5-Error",AND(SUM(E380:E397)=E373,F373="",OR(E380="",E381="",E382="",E383="",E384="",E385="",E386="",E387="",E388="",E389="",E390="",E391="",E392="",E393="",E394="",E395="",E396="",E397="")),"T2-Error",OR(E380="",E381="",E382="",E383="",E384="",E385="",E386="",E387="",E388="",E389="",E390="",E391="",E392="",E393="",E394="",E395="",E396="",E397=""),"",SUM(E380:E397)&lt;E373*OR(F380="pa",F381="pa",F382="pa",F383="pa",F384="pa",F385="pa",F386="pa",F387="pa",F388="pa",F389="pa",F390="pa",F391="pa",F392="pa",F393="pa",F394="pa",F395="pa",F396="pa",F397="pa"),"",AND(SUM(E380:E397)=E373,F373="pa",F380&lt;&gt;"pa",F381&lt;&gt;"pa",F382&lt;&gt;"pa",F383&lt;&gt;"pa",F384&lt;&gt;"pa",F385&lt;&gt;"pa",F386&lt;&gt;"pa",F387&lt;&gt;"pa",F388&lt;&gt;"pa",F389&lt;&gt;"pa",F390&lt;&gt;"pa",F391&lt;&gt;"pa",F392&lt;&gt;"pa",F393&lt;&gt;"pa",F394&lt;&gt;"pa",F395&lt;&gt;"pa",F396&lt;&gt;"pa",F397&lt;&gt;"pa"),"T3-Error",AND(SUM(E380:E397)=E373,F373="")*OR(F380="pa",F381="pa",F382="pa",F383="pa",F384="pa",F385="pa",F386="pa",F387="pa",F388="pa",F389="pa",F390="pa",F391="pa",F392="pa",F393="pa",F394="pa",F395="pa",F396="pa",F397="pa"),"T1-Error",SUM(E380:E397)=E373,"")</f>
        <v/>
      </c>
      <c r="F379" s="101"/>
      <c r="G379" s="136" t="str" cm="1">
        <f t="array" ref="G379">_xlfn.IFS(AND(G373="",G380="",G381="",G382="",G383="",G384="",G385="",G386="",G387="",G388="",G389="",G390="",G391="",G392="",G393="",G394="",G395="",G396="",G397=""),"",SUM(G380:G397)&lt;G373*AND(H380="",H381="",H382="",H383="",H384="",H385="",H386="",H387="",H388="",H389="",H390="",H391="",H392="",H393="",H394="",H395="",H396="",H397="",G380&lt;&gt;"",G381&lt;&gt;"",G382&lt;&gt;"",G383&lt;&gt;"",G384&lt;&gt;"",G385&lt;&gt;"",G386&lt;&gt;"",G387&lt;&gt;"",G388&lt;&gt;"",G389&lt;&gt;"",G390&lt;&gt;"",G391&lt;&gt;"",G392&lt;&gt;"",G393&lt;&gt;"",G394&lt;&gt;"",G395&lt;&gt;"",G396&lt;&gt;"",G397&lt;&gt;""),"T4-Error",SUM(G380:G397)&gt;G373,"T5-Error",AND(SUM(G380:G397)=G373,H373="",OR(G380="",G381="",G382="",G383="",G384="",G385="",G386="",G387="",G388="",G389="",G390="",G391="",G392="",G393="",G394="",G395="",G396="",G397="")),"T2-Error",OR(G380="",G381="",G382="",G383="",G384="",G385="",G386="",G387="",G388="",G389="",G390="",G391="",G392="",G393="",G394="",G395="",G396="",G397=""),"",SUM(G380:G397)&lt;G373*OR(H380="pa",H381="pa",H382="pa",H383="pa",H384="pa",H385="pa",H386="pa",H387="pa",H388="pa",H389="pa",H390="pa",H391="pa",H392="pa",H393="pa",H394="pa",H395="pa",H396="pa",H397="pa"),"",AND(SUM(G380:G397)=G373,H373="pa",H380&lt;&gt;"pa",H381&lt;&gt;"pa",H382&lt;&gt;"pa",H383&lt;&gt;"pa",H384&lt;&gt;"pa",H385&lt;&gt;"pa",H386&lt;&gt;"pa",H387&lt;&gt;"pa",H388&lt;&gt;"pa",H389&lt;&gt;"pa",H390&lt;&gt;"pa",H391&lt;&gt;"pa",H392&lt;&gt;"pa",H393&lt;&gt;"pa",H394&lt;&gt;"pa",H395&lt;&gt;"pa",H396&lt;&gt;"pa",H397&lt;&gt;"pa"),"T3-Error",AND(SUM(G380:G397)=G373,H373="")*OR(H380="pa",H381="pa",H382="pa",H383="pa",H384="pa",H385="pa",H386="pa",H387="pa",H388="pa",H389="pa",H390="pa",H391="pa",H392="pa",H393="pa",H394="pa",H395="pa",H396="pa",H397="pa"),"T1-Error",SUM(G380:G397)=G373,"")</f>
        <v/>
      </c>
      <c r="H379" s="101"/>
      <c r="I379" s="136" t="str" cm="1">
        <f t="array" ref="I379">_xlfn.IFS(AND(I373="",I380="",I381="",I382="",I383="",I384="",I385="",I386="",I387="",I388="",I389="",I390="",I391="",I392="",I393="",I394="",I395="",I396="",I397=""),"",SUM(I380:I397)&lt;I373*AND(J380="",J381="",J382="",J383="",J384="",J385="",J386="",J387="",J388="",J389="",J390="",J391="",J392="",J393="",J394="",J395="",J396="",J397="",I380&lt;&gt;"",I381&lt;&gt;"",I382&lt;&gt;"",I383&lt;&gt;"",I384&lt;&gt;"",I385&lt;&gt;"",I386&lt;&gt;"",I387&lt;&gt;"",I388&lt;&gt;"",I389&lt;&gt;"",I390&lt;&gt;"",I391&lt;&gt;"",I392&lt;&gt;"",I393&lt;&gt;"",I394&lt;&gt;"",I395&lt;&gt;"",I396&lt;&gt;"",I397&lt;&gt;""),"T4-Error",SUM(I380:I397)&gt;I373,"T5-Error",AND(SUM(I380:I397)=I373,J373="",OR(I380="",I381="",I382="",I383="",I384="",I385="",I386="",I387="",I388="",I389="",I390="",I391="",I392="",I393="",I394="",I395="",I396="",I397="")),"T2-Error",OR(I380="",I381="",I382="",I383="",I384="",I385="",I386="",I387="",I388="",I389="",I390="",I391="",I392="",I393="",I394="",I395="",I396="",I397=""),"",SUM(I380:I397)&lt;I373*OR(J380="pa",J381="pa",J382="pa",J383="pa",J384="pa",J385="pa",J386="pa",J387="pa",J388="pa",J389="pa",J390="pa",J391="pa",J392="pa",J393="pa",J394="pa",J395="pa",J396="pa",J397="pa"),"",AND(SUM(I380:I397)=I373,J373="pa",J380&lt;&gt;"pa",J381&lt;&gt;"pa",J382&lt;&gt;"pa",J383&lt;&gt;"pa",J384&lt;&gt;"pa",J385&lt;&gt;"pa",J386&lt;&gt;"pa",J387&lt;&gt;"pa",J388&lt;&gt;"pa",J389&lt;&gt;"pa",J390&lt;&gt;"pa",J391&lt;&gt;"pa",J392&lt;&gt;"pa",J393&lt;&gt;"pa",J394&lt;&gt;"pa",J395&lt;&gt;"pa",J396&lt;&gt;"pa",J397&lt;&gt;"pa"),"T3-Error",AND(SUM(I380:I397)=I373,J373="")*OR(J380="pa",J381="pa",J382="pa",J383="pa",J384="pa",J385="pa",J386="pa",J387="pa",J388="pa",J389="pa",J390="pa",J391="pa",J392="pa",J393="pa",J394="pa",J395="pa",J396="pa",J397="pa"),"T1-Error",SUM(I380:I397)=I373,"")</f>
        <v/>
      </c>
      <c r="J379" s="101"/>
      <c r="K379" s="136" t="str" cm="1">
        <f t="array" ref="K379">_xlfn.IFS(AND(K373="",K380="",K381="",K382="",K383="",K384="",K385="",K386="",K387="",K388="",K389="",K390="",K391="",K392="",K393="",K394="",K395="",K396="",K397=""),"",SUM(K380:K397)&lt;K373*AND(L380="",L381="",L382="",L383="",L384="",L385="",L386="",L387="",L388="",L389="",L390="",L391="",L392="",L393="",L394="",L395="",L396="",L397="",K380&lt;&gt;"",K381&lt;&gt;"",K382&lt;&gt;"",K383&lt;&gt;"",K384&lt;&gt;"",K385&lt;&gt;"",K386&lt;&gt;"",K387&lt;&gt;"",K388&lt;&gt;"",K389&lt;&gt;"",K390&lt;&gt;"",K391&lt;&gt;"",K392&lt;&gt;"",K393&lt;&gt;"",K394&lt;&gt;"",K395&lt;&gt;"",K396&lt;&gt;"",K397&lt;&gt;""),"T4-Error",SUM(K380:K397)&gt;K373,"T5-Error",AND(SUM(K380:K397)=K373,L373="",OR(K380="",K381="",K382="",K383="",K384="",K385="",K386="",K387="",K388="",K389="",K390="",K391="",K392="",K393="",K394="",K395="",K396="",K397="")),"T2-Error",OR(K380="",K381="",K382="",K383="",K384="",K385="",K386="",K387="",K388="",K389="",K390="",K391="",K392="",K393="",K394="",K395="",K396="",K397=""),"",SUM(K380:K397)&lt;K373*OR(L380="pa",L381="pa",L382="pa",L383="pa",L384="pa",L385="pa",L386="pa",L387="pa",L388="pa",L389="pa",L390="pa",L391="pa",L392="pa",L393="pa",L394="pa",L395="pa",L396="pa",L397="pa"),"",AND(SUM(K380:K397)=K373,L373="pa",L380&lt;&gt;"pa",L381&lt;&gt;"pa",L382&lt;&gt;"pa",L383&lt;&gt;"pa",L384&lt;&gt;"pa",L385&lt;&gt;"pa",L386&lt;&gt;"pa",L387&lt;&gt;"pa",L388&lt;&gt;"pa",L389&lt;&gt;"pa",L390&lt;&gt;"pa",L391&lt;&gt;"pa",L392&lt;&gt;"pa",L393&lt;&gt;"pa",L394&lt;&gt;"pa",L395&lt;&gt;"pa",L396&lt;&gt;"pa",L397&lt;&gt;"pa"),"T3-Error",AND(SUM(K380:K397)=K373,L373="")*OR(L380="pa",L381="pa",L382="pa",L383="pa",L384="pa",L385="pa",L386="pa",L387="pa",L388="pa",L389="pa",L390="pa",L391="pa",L392="pa",L393="pa",L394="pa",L395="pa",L396="pa",L397="pa"),"T1-Error",SUM(K380:K397)=K373,"")</f>
        <v/>
      </c>
      <c r="L379" s="101"/>
      <c r="M379" s="136" t="str" cm="1">
        <f t="array" ref="M379">_xlfn.IFS(AND(M373="",M380="",M381="",M382="",M383="",M384="",M385="",M386="",M387="",M388="",M389="",M390="",M391="",M392="",M393="",M394="",M395="",M396="",M397=""),"",SUM(M380:M397)&lt;M373*AND(N380="",N381="",N382="",N383="",N384="",N385="",N386="",N387="",N388="",N389="",N390="",N391="",N392="",N393="",N394="",N395="",N396="",N397="",M380&lt;&gt;"",M381&lt;&gt;"",M382&lt;&gt;"",M383&lt;&gt;"",M384&lt;&gt;"",M385&lt;&gt;"",M386&lt;&gt;"",M387&lt;&gt;"",M388&lt;&gt;"",M389&lt;&gt;"",M390&lt;&gt;"",M391&lt;&gt;"",M392&lt;&gt;"",M393&lt;&gt;"",M394&lt;&gt;"",M395&lt;&gt;"",M396&lt;&gt;"",M397&lt;&gt;""),"T4-Error",SUM(M380:M397)&gt;M373,"T5-Error",AND(SUM(M380:M397)=M373,N373="",OR(M380="",M381="",M382="",M383="",M384="",M385="",M386="",M387="",M388="",M389="",M390="",M391="",M392="",M393="",M394="",M395="",M396="",M397="")),"T2-Error",OR(M380="",M381="",M382="",M383="",M384="",M385="",M386="",M387="",M388="",M389="",M390="",M391="",M392="",M393="",M394="",M395="",M396="",M397=""),"",SUM(M380:M397)&lt;M373*OR(N380="pa",N381="pa",N382="pa",N383="pa",N384="pa",N385="pa",N386="pa",N387="pa",N388="pa",N389="pa",N390="pa",N391="pa",N392="pa",N393="pa",N394="pa",N395="pa",N396="pa",N397="pa"),"",AND(SUM(M380:M397)=M373,N373="pa",N380&lt;&gt;"pa",N381&lt;&gt;"pa",N382&lt;&gt;"pa",N383&lt;&gt;"pa",N384&lt;&gt;"pa",N385&lt;&gt;"pa",N386&lt;&gt;"pa",N387&lt;&gt;"pa",N388&lt;&gt;"pa",N389&lt;&gt;"pa",N390&lt;&gt;"pa",N391&lt;&gt;"pa",N392&lt;&gt;"pa",N393&lt;&gt;"pa",N394&lt;&gt;"pa",N395&lt;&gt;"pa",N396&lt;&gt;"pa",N397&lt;&gt;"pa"),"T3-Error",AND(SUM(M380:M397)=M373,N373="")*OR(N380="pa",N381="pa",N382="pa",N383="pa",N384="pa",N385="pa",N386="pa",N387="pa",N388="pa",N389="pa",N390="pa",N391="pa",N392="pa",N393="pa",N394="pa",N395="pa",N396="pa",N397="pa"),"T1-Error",SUM(M380:M397)=M373,"")</f>
        <v/>
      </c>
      <c r="N379" s="101"/>
      <c r="O379" s="136" t="str" cm="1">
        <f t="array" ref="O379">_xlfn.IFS(AND(O373="",O380="",O381="",O382="",O383="",O384="",O385="",O386="",O387="",O388="",O389="",O390="",O391="",O392="",O393="",O394="",O395="",O396="",O397=""),"",SUM(O380:O397)&lt;O373*AND(P380="",P381="",P382="",P383="",P384="",P385="",P386="",P387="",P388="",P389="",P390="",P391="",P392="",P393="",P394="",P395="",P396="",P397="",O380&lt;&gt;"",O381&lt;&gt;"",O382&lt;&gt;"",O383&lt;&gt;"",O384&lt;&gt;"",O385&lt;&gt;"",O386&lt;&gt;"",O387&lt;&gt;"",O388&lt;&gt;"",O389&lt;&gt;"",O390&lt;&gt;"",O391&lt;&gt;"",O392&lt;&gt;"",O393&lt;&gt;"",O394&lt;&gt;"",O395&lt;&gt;"",O396&lt;&gt;"",O397&lt;&gt;""),"T4-Error",SUM(O380:O397)&gt;O373,"T5-Error",AND(SUM(O380:O397)=O373,P373="",OR(O380="",O381="",O382="",O383="",O384="",O385="",O386="",O387="",O388="",O389="",O390="",O391="",O392="",O393="",O394="",O395="",O396="",O397="")),"T2-Error",OR(O380="",O381="",O382="",O383="",O384="",O385="",O386="",O387="",O388="",O389="",O390="",O391="",O392="",O393="",O394="",O395="",O396="",O397=""),"",SUM(O380:O397)&lt;O373*OR(P380="pa",P381="pa",P382="pa",P383="pa",P384="pa",P385="pa",P386="pa",P387="pa",P388="pa",P389="pa",P390="pa",P391="pa",P392="pa",P393="pa",P394="pa",P395="pa",P396="pa",P397="pa"),"",AND(SUM(O380:O397)=O373,P373="pa",P380&lt;&gt;"pa",P381&lt;&gt;"pa",P382&lt;&gt;"pa",P383&lt;&gt;"pa",P384&lt;&gt;"pa",P385&lt;&gt;"pa",P386&lt;&gt;"pa",P387&lt;&gt;"pa",P388&lt;&gt;"pa",P389&lt;&gt;"pa",P390&lt;&gt;"pa",P391&lt;&gt;"pa",P392&lt;&gt;"pa",P393&lt;&gt;"pa",P394&lt;&gt;"pa",P395&lt;&gt;"pa",P396&lt;&gt;"pa",P397&lt;&gt;"pa"),"T3-Error",AND(SUM(O380:O397)=O373,P373="")*OR(P380="pa",P381="pa",P382="pa",P383="pa",P384="pa",P385="pa",P386="pa",P387="pa",P388="pa",P389="pa",P390="pa",P391="pa",P392="pa",P393="pa",P394="pa",P395="pa",P396="pa",P397="pa"),"T1-Error",SUM(O380:O397)=O373,"")</f>
        <v/>
      </c>
      <c r="P379" s="101"/>
      <c r="Q379" s="102" t="str" cm="1">
        <f t="array" ref="Q379">_xlfn.IFS(AND(Q373="",Q380="",Q381="",Q382="",Q383="",Q384="",Q385="",Q386="",Q387="",Q388="",Q389="",Q390="",Q391="",Q392="",Q393="",Q394="",Q395="",Q396="",Q397=""),"",SUM(Q380:Q397)&lt;Q373*AND(R380="",R381="",R382="",R383="",R384="",R385="",R386="",R387="",R388="",R389="",R390="",R391="",R392="",R393="",R394="",R395="",R396="",R397="",Q380&lt;&gt;"",Q381&lt;&gt;"",Q382&lt;&gt;"",Q383&lt;&gt;"",Q384&lt;&gt;"",Q385&lt;&gt;"",Q386&lt;&gt;"",Q387&lt;&gt;"",Q388&lt;&gt;"",Q389&lt;&gt;"",Q390&lt;&gt;"",Q391&lt;&gt;"",Q392&lt;&gt;"",Q393&lt;&gt;"",Q394&lt;&gt;"",Q395&lt;&gt;"",Q396&lt;&gt;"",Q397&lt;&gt;""),"T4-Error",SUM(Q380:Q397)&gt;Q373,"T5-Error",AND(SUM(Q380:Q397)=Q373,R373="",OR(Q380="",Q381="",Q382="",Q383="",Q384="",Q385="",Q386="",Q387="",Q388="",Q389="",Q390="",Q391="",Q392="",Q393="",Q394="",Q395="",Q396="",Q397="")),"T2-Error",OR(Q380="",Q381="",Q382="",Q383="",Q384="",Q385="",Q386="",Q387="",Q388="",Q389="",Q390="",Q391="",Q392="",Q393="",Q394="",Q395="",Q396="",Q397=""),"",SUM(Q380:Q397)&lt;Q373*OR(R380="pa",R381="pa",R382="pa",R383="pa",R384="pa",R385="pa",R386="pa",R387="pa",R388="pa",R389="pa",R390="pa",R391="pa",R392="pa",R393="pa",R394="pa",R395="pa",R396="pa",R397="pa"),"",AND(SUM(Q380:Q397)=Q373,R373="pa",R380&lt;&gt;"pa",R381&lt;&gt;"pa",R382&lt;&gt;"pa",R383&lt;&gt;"pa",R384&lt;&gt;"pa",R385&lt;&gt;"pa",R386&lt;&gt;"pa",R387&lt;&gt;"pa",R388&lt;&gt;"pa",R389&lt;&gt;"pa",R390&lt;&gt;"pa",R391&lt;&gt;"pa",R392&lt;&gt;"pa",R393&lt;&gt;"pa",R394&lt;&gt;"pa",R395&lt;&gt;"pa",R396&lt;&gt;"pa",R397&lt;&gt;"pa"),"T3-Error",AND(SUM(Q380:Q397)=Q373,R373="")*OR(R380="pa",R381="pa",R382="pa",R383="pa",R384="pa",R385="pa",R386="pa",R387="pa",R388="pa",R389="pa",R390="pa",R391="pa",R392="pa",R393="pa",R394="pa",R395="pa",R396="pa",R397="pa"),"T1-Error",SUM(Q380:Q397)=Q373,"")</f>
        <v/>
      </c>
      <c r="R379" s="101"/>
      <c r="S379" s="102" t="str" cm="1">
        <f t="array" ref="S379">_xlfn.IFS(AND(S373="",S380="",S381="",S382="",S383="",S384="",S385="",S386="",S387="",S388="",S389="",S390="",S391="",S392="",S393="",S394="",S395="",S396="",S397=""),"",SUM(S380:S397)&lt;S373*AND(T380="",T381="",T382="",T383="",T384="",T385="",T386="",T387="",T388="",T389="",T390="",T391="",T392="",T393="",T394="",T395="",T396="",T397="",S380&lt;&gt;"",S381&lt;&gt;"",S382&lt;&gt;"",S383&lt;&gt;"",S384&lt;&gt;"",S385&lt;&gt;"",S386&lt;&gt;"",S387&lt;&gt;"",S388&lt;&gt;"",S389&lt;&gt;"",S390&lt;&gt;"",S391&lt;&gt;"",S392&lt;&gt;"",S393&lt;&gt;"",S394&lt;&gt;"",S395&lt;&gt;"",S396&lt;&gt;"",S397&lt;&gt;""),"T4-Error",SUM(S380:S397)&gt;S373,"T5-Error",AND(SUM(S380:S397)=S373,T373="",OR(S380="",S381="",S382="",S383="",S384="",S385="",S386="",S387="",S388="",S389="",S390="",S391="",S392="",S393="",S394="",S395="",S396="",S397="")),"T2-Error",OR(S380="",S381="",S382="",S383="",S384="",S385="",S386="",S387="",S388="",S389="",S390="",S391="",S392="",S393="",S394="",S395="",S396="",S397=""),"",SUM(S380:S397)&lt;S373*OR(T380="pa",T381="pa",T382="pa",T383="pa",T384="pa",T385="pa",T386="pa",T387="pa",T388="pa",T389="pa",T390="pa",T391="pa",T392="pa",T393="pa",T394="pa",T395="pa",T396="pa",T397="pa"),"",AND(SUM(S380:S397)=S373,T373="pa",T380&lt;&gt;"pa",T381&lt;&gt;"pa",T382&lt;&gt;"pa",T383&lt;&gt;"pa",T384&lt;&gt;"pa",T385&lt;&gt;"pa",T386&lt;&gt;"pa",T387&lt;&gt;"pa",T388&lt;&gt;"pa",T389&lt;&gt;"pa",T390&lt;&gt;"pa",T391&lt;&gt;"pa",T392&lt;&gt;"pa",T393&lt;&gt;"pa",T394&lt;&gt;"pa",T395&lt;&gt;"pa",T396&lt;&gt;"pa",T397&lt;&gt;"pa"),"T3-Error",AND(SUM(S380:S397)=S373,T373="")*OR(T380="pa",T381="pa",T382="pa",T383="pa",T384="pa",T385="pa",T386="pa",T387="pa",T388="pa",T389="pa",T390="pa",T391="pa",T392="pa",T393="pa",T394="pa",T395="pa",T396="pa",T397="pa"),"T1-Error",SUM(S380:S397)=S373,"")</f>
        <v/>
      </c>
      <c r="T379" s="101"/>
      <c r="U379" s="102" t="str" cm="1">
        <f t="array" ref="U379">_xlfn.IFS(AND(U373="",U380="",U381="",U382="",U383="",U384="",U385="",U386="",U387="",U388="",U389="",U390="",U391="",U392="",U393="",U394="",U395="",U396="",U397=""),"",SUM(U380:U397)&lt;U373*AND(V380="",V381="",V382="",V383="",V384="",V385="",V386="",V387="",V388="",V389="",V390="",V391="",V392="",V393="",V394="",V395="",V396="",V397="",U380&lt;&gt;"",U381&lt;&gt;"",U382&lt;&gt;"",U383&lt;&gt;"",U384&lt;&gt;"",U385&lt;&gt;"",U386&lt;&gt;"",U387&lt;&gt;"",U388&lt;&gt;"",U389&lt;&gt;"",U390&lt;&gt;"",U391&lt;&gt;"",U392&lt;&gt;"",U393&lt;&gt;"",U394&lt;&gt;"",U395&lt;&gt;"",U396&lt;&gt;"",U397&lt;&gt;""),"T4-Error",SUM(U380:U397)&gt;U373,"T5-Error",AND(SUM(U380:U397)=U373,V373="",OR(U380="",U381="",U382="",U383="",U384="",U385="",U386="",U387="",U388="",U389="",U390="",U391="",U392="",U393="",U394="",U395="",U396="",U397="")),"T2-Error",OR(U380="",U381="",U382="",U383="",U384="",U385="",U386="",U387="",U388="",U389="",U390="",U391="",U392="",U393="",U394="",U395="",U396="",U397=""),"",SUM(U380:U397)&lt;U373*OR(V380="pa",V381="pa",V382="pa",V383="pa",V384="pa",V385="pa",V386="pa",V387="pa",V388="pa",V389="pa",V390="pa",V391="pa",V392="pa",V393="pa",V394="pa",V395="pa",V396="pa",V397="pa"),"",AND(SUM(U380:U397)=U373,V373="pa",V380&lt;&gt;"pa",V381&lt;&gt;"pa",V382&lt;&gt;"pa",V383&lt;&gt;"pa",V384&lt;&gt;"pa",V385&lt;&gt;"pa",V386&lt;&gt;"pa",V387&lt;&gt;"pa",V388&lt;&gt;"pa",V389&lt;&gt;"pa",V390&lt;&gt;"pa",V391&lt;&gt;"pa",V392&lt;&gt;"pa",V393&lt;&gt;"pa",V394&lt;&gt;"pa",V395&lt;&gt;"pa",V396&lt;&gt;"pa",V397&lt;&gt;"pa"),"T3-Error",AND(SUM(U380:U397)=U373,V373="")*OR(V380="pa",V381="pa",V382="pa",V383="pa",V384="pa",V385="pa",V386="pa",V387="pa",V388="pa",V389="pa",V390="pa",V391="pa",V392="pa",V393="pa",V394="pa",V395="pa",V396="pa",V397="pa"),"T1-Error",SUM(U380:U397)=U373,"")</f>
        <v/>
      </c>
      <c r="V379" s="101"/>
      <c r="W379" s="102" t="str" cm="1">
        <f t="array" ref="W379">_xlfn.IFS(AND(W373="",W380="",W381="",W382="",W383="",W384="",W385="",W386="",W387="",W388="",W389="",W390="",W391="",W392="",W393="",W394="",W395="",W396="",W397=""),"",SUM(W380:W397)&lt;W373*AND(X380="",X381="",X382="",X383="",X384="",X385="",X386="",X387="",X388="",X389="",X390="",X391="",X392="",X393="",X394="",X395="",X396="",X397="",W380&lt;&gt;"",W381&lt;&gt;"",W382&lt;&gt;"",W383&lt;&gt;"",W384&lt;&gt;"",W385&lt;&gt;"",W386&lt;&gt;"",W387&lt;&gt;"",W388&lt;&gt;"",W389&lt;&gt;"",W390&lt;&gt;"",W391&lt;&gt;"",W392&lt;&gt;"",W393&lt;&gt;"",W394&lt;&gt;"",W395&lt;&gt;"",W396&lt;&gt;"",W397&lt;&gt;""),"T4-Error",SUM(W380:W397)&gt;W373,"T5-Error",AND(SUM(W380:W397)=W373,X373="",OR(W380="",W381="",W382="",W383="",W384="",W385="",W386="",W387="",W388="",W389="",W390="",W391="",W392="",W393="",W394="",W395="",W396="",W397="")),"T2-Error",OR(W380="",W381="",W382="",W383="",W384="",W385="",W386="",W387="",W388="",W389="",W390="",W391="",W392="",W393="",W394="",W395="",W396="",W397=""),"",SUM(W380:W397)&lt;W373*OR(X380="pa",X381="pa",X382="pa",X383="pa",X384="pa",X385="pa",X386="pa",X387="pa",X388="pa",X389="pa",X390="pa",X391="pa",X392="pa",X393="pa",X394="pa",X395="pa",X396="pa",X397="pa"),"",AND(SUM(W380:W397)=W373,X373="pa",X380&lt;&gt;"pa",X381&lt;&gt;"pa",X382&lt;&gt;"pa",X383&lt;&gt;"pa",X384&lt;&gt;"pa",X385&lt;&gt;"pa",X386&lt;&gt;"pa",X387&lt;&gt;"pa",X388&lt;&gt;"pa",X389&lt;&gt;"pa",X390&lt;&gt;"pa",X391&lt;&gt;"pa",X392&lt;&gt;"pa",X393&lt;&gt;"pa",X394&lt;&gt;"pa",X395&lt;&gt;"pa",X396&lt;&gt;"pa",X397&lt;&gt;"pa"),"T3-Error",AND(SUM(W380:W397)=W373,X373="")*OR(X380="pa",X381="pa",X382="pa",X383="pa",X384="pa",X385="pa",X386="pa",X387="pa",X388="pa",X389="pa",X390="pa",X391="pa",X392="pa",X393="pa",X394="pa",X395="pa",X396="pa",X397="pa"),"T1-Error",SUM(W380:W397)=W373,"")</f>
        <v/>
      </c>
      <c r="X379" s="101"/>
      <c r="Y379" s="102" t="str" cm="1">
        <f t="array" ref="Y379">_xlfn.IFS(AND(Y373="",Y380="",Y381="",Y382="",Y383="",Y384="",Y385="",Y386="",Y387="",Y388="",Y389="",Y390="",Y391="",Y392="",Y393="",Y394="",Y395="",Y396="",Y397=""),"",SUM(Y380:Y397)&lt;Y373*AND(Z380="",Z381="",Z382="",Z383="",Z384="",Z385="",Z386="",Z387="",Z388="",Z389="",Z390="",Z391="",Z392="",Z393="",Z394="",Z395="",Z396="",Z397="",Y380&lt;&gt;"",Y381&lt;&gt;"",Y382&lt;&gt;"",Y383&lt;&gt;"",Y384&lt;&gt;"",Y385&lt;&gt;"",Y386&lt;&gt;"",Y387&lt;&gt;"",Y388&lt;&gt;"",Y389&lt;&gt;"",Y390&lt;&gt;"",Y391&lt;&gt;"",Y392&lt;&gt;"",Y393&lt;&gt;"",Y394&lt;&gt;"",Y395&lt;&gt;"",Y396&lt;&gt;"",Y397&lt;&gt;""),"T4-Error",SUM(Y380:Y397)&gt;Y373,"T5-Error",AND(SUM(Y380:Y397)=Y373,Z373="",OR(Y380="",Y381="",Y382="",Y383="",Y384="",Y385="",Y386="",Y387="",Y388="",Y389="",Y390="",Y391="",Y392="",Y393="",Y394="",Y395="",Y396="",Y397="")),"T2-Error",OR(Y380="",Y381="",Y382="",Y383="",Y384="",Y385="",Y386="",Y387="",Y388="",Y389="",Y390="",Y391="",Y392="",Y393="",Y394="",Y395="",Y396="",Y397=""),"",SUM(Y380:Y397)&lt;Y373*OR(Z380="pa",Z381="pa",Z382="pa",Z383="pa",Z384="pa",Z385="pa",Z386="pa",Z387="pa",Z388="pa",Z389="pa",Z390="pa",Z391="pa",Z392="pa",Z393="pa",Z394="pa",Z395="pa",Z396="pa",Z397="pa"),"",AND(SUM(Y380:Y397)=Y373,Z373="pa",Z380&lt;&gt;"pa",Z381&lt;&gt;"pa",Z382&lt;&gt;"pa",Z383&lt;&gt;"pa",Z384&lt;&gt;"pa",Z385&lt;&gt;"pa",Z386&lt;&gt;"pa",Z387&lt;&gt;"pa",Z388&lt;&gt;"pa",Z389&lt;&gt;"pa",Z390&lt;&gt;"pa",Z391&lt;&gt;"pa",Z392&lt;&gt;"pa",Z393&lt;&gt;"pa",Z394&lt;&gt;"pa",Z395&lt;&gt;"pa",Z396&lt;&gt;"pa",Z397&lt;&gt;"pa"),"T3-Error",AND(SUM(Y380:Y397)=Y373,Z373="")*OR(Z380="pa",Z381="pa",Z382="pa",Z383="pa",Z384="pa",Z385="pa",Z386="pa",Z387="pa",Z388="pa",Z389="pa",Z390="pa",Z391="pa",Z392="pa",Z393="pa",Z394="pa",Z395="pa",Z396="pa",Z397="pa"),"T1-Error",SUM(Y380:Y397)=Y373,"")</f>
        <v/>
      </c>
      <c r="Z379" s="101"/>
      <c r="AA379" s="206"/>
      <c r="AB379" s="189"/>
      <c r="AC379" s="196"/>
      <c r="AD379" s="206"/>
      <c r="AF379" s="193"/>
      <c r="AH379" s="193"/>
      <c r="AI379" s="237"/>
      <c r="AJ379" s="237"/>
      <c r="AK379" s="237"/>
      <c r="AL379" s="409"/>
      <c r="AM379" s="237"/>
      <c r="AN379" s="409"/>
    </row>
    <row r="380" spans="1:40" customFormat="1" ht="15" x14ac:dyDescent="0.2">
      <c r="A380" s="248" t="s">
        <v>217</v>
      </c>
      <c r="B380" s="248"/>
      <c r="C380" s="34" t="s">
        <v>53</v>
      </c>
      <c r="D380" s="24" t="s">
        <v>51</v>
      </c>
      <c r="E380" s="10"/>
      <c r="F380" s="13"/>
      <c r="G380" s="10"/>
      <c r="H380" s="13"/>
      <c r="I380" s="10"/>
      <c r="J380" s="13"/>
      <c r="K380" s="10"/>
      <c r="L380" s="13"/>
      <c r="M380" s="10"/>
      <c r="N380" s="13"/>
      <c r="O380" s="10"/>
      <c r="P380" s="13"/>
      <c r="Q380" s="10"/>
      <c r="R380" s="13"/>
      <c r="S380" s="10"/>
      <c r="T380" s="13"/>
      <c r="U380" s="10">
        <v>0</v>
      </c>
      <c r="V380" s="13"/>
      <c r="W380" s="10">
        <v>6</v>
      </c>
      <c r="X380" s="13"/>
      <c r="Y380" s="10"/>
      <c r="Z380" s="13"/>
      <c r="AA380" s="205"/>
      <c r="AB380" s="200"/>
      <c r="AC380" s="257"/>
      <c r="AD380" s="205"/>
      <c r="AF380" s="258"/>
      <c r="AH380" s="258"/>
      <c r="AI380" s="259"/>
      <c r="AJ380" s="259"/>
      <c r="AK380" s="259"/>
      <c r="AL380" s="413"/>
      <c r="AM380" s="259"/>
      <c r="AN380" s="413"/>
    </row>
    <row r="381" spans="1:40" customFormat="1" ht="15" x14ac:dyDescent="0.2">
      <c r="A381" s="244" t="s">
        <v>218</v>
      </c>
      <c r="B381" s="244"/>
      <c r="C381" s="35" t="s">
        <v>54</v>
      </c>
      <c r="D381" s="24" t="s">
        <v>51</v>
      </c>
      <c r="E381" s="10"/>
      <c r="F381" s="13"/>
      <c r="G381" s="10"/>
      <c r="H381" s="13"/>
      <c r="I381" s="10"/>
      <c r="J381" s="13"/>
      <c r="K381" s="10"/>
      <c r="L381" s="13"/>
      <c r="M381" s="10"/>
      <c r="N381" s="13"/>
      <c r="O381" s="10"/>
      <c r="P381" s="13"/>
      <c r="Q381" s="10"/>
      <c r="R381" s="13"/>
      <c r="S381" s="10"/>
      <c r="T381" s="13"/>
      <c r="U381" s="10">
        <v>19</v>
      </c>
      <c r="V381" s="13"/>
      <c r="W381" s="10">
        <v>10</v>
      </c>
      <c r="X381" s="13"/>
      <c r="Y381" s="10"/>
      <c r="Z381" s="13"/>
      <c r="AA381" s="205"/>
      <c r="AB381" s="200"/>
      <c r="AC381" s="257"/>
      <c r="AD381" s="205"/>
      <c r="AF381" s="258"/>
      <c r="AH381" s="258"/>
      <c r="AI381" s="259"/>
      <c r="AJ381" s="259"/>
      <c r="AK381" s="259"/>
      <c r="AL381" s="413"/>
      <c r="AM381" s="259"/>
      <c r="AN381" s="413"/>
    </row>
    <row r="382" spans="1:40" customFormat="1" ht="15" x14ac:dyDescent="0.2">
      <c r="A382" s="244" t="s">
        <v>219</v>
      </c>
      <c r="B382" s="244"/>
      <c r="C382" s="35" t="s">
        <v>55</v>
      </c>
      <c r="D382" s="24" t="s">
        <v>51</v>
      </c>
      <c r="E382" s="10"/>
      <c r="F382" s="13"/>
      <c r="G382" s="10"/>
      <c r="H382" s="13"/>
      <c r="I382" s="10"/>
      <c r="J382" s="13"/>
      <c r="K382" s="10"/>
      <c r="L382" s="13"/>
      <c r="M382" s="10"/>
      <c r="N382" s="13"/>
      <c r="O382" s="10"/>
      <c r="P382" s="13"/>
      <c r="Q382" s="10"/>
      <c r="R382" s="13"/>
      <c r="S382" s="10"/>
      <c r="T382" s="13"/>
      <c r="U382" s="10">
        <v>4</v>
      </c>
      <c r="V382" s="13"/>
      <c r="W382" s="10">
        <v>6</v>
      </c>
      <c r="X382" s="13"/>
      <c r="Y382" s="10"/>
      <c r="Z382" s="13"/>
      <c r="AA382" s="205"/>
      <c r="AB382" s="200"/>
      <c r="AC382" s="257"/>
      <c r="AD382" s="205"/>
      <c r="AF382" s="258"/>
      <c r="AH382" s="258"/>
      <c r="AI382" s="259"/>
      <c r="AJ382" s="259"/>
      <c r="AK382" s="259"/>
      <c r="AL382" s="413"/>
      <c r="AM382" s="259"/>
      <c r="AN382" s="413"/>
    </row>
    <row r="383" spans="1:40" customFormat="1" ht="15" x14ac:dyDescent="0.2">
      <c r="A383" s="244" t="s">
        <v>220</v>
      </c>
      <c r="B383" s="244"/>
      <c r="C383" s="35" t="s">
        <v>56</v>
      </c>
      <c r="D383" s="24" t="s">
        <v>51</v>
      </c>
      <c r="E383" s="10"/>
      <c r="F383" s="13"/>
      <c r="G383" s="10"/>
      <c r="H383" s="13"/>
      <c r="I383" s="10"/>
      <c r="J383" s="13"/>
      <c r="K383" s="10"/>
      <c r="L383" s="13"/>
      <c r="M383" s="10"/>
      <c r="N383" s="13"/>
      <c r="O383" s="10"/>
      <c r="P383" s="13"/>
      <c r="Q383" s="10"/>
      <c r="R383" s="13"/>
      <c r="S383" s="10"/>
      <c r="T383" s="13"/>
      <c r="U383" s="10">
        <v>12</v>
      </c>
      <c r="V383" s="13"/>
      <c r="W383" s="10">
        <v>7</v>
      </c>
      <c r="X383" s="13"/>
      <c r="Y383" s="10"/>
      <c r="Z383" s="13"/>
      <c r="AA383" s="205"/>
      <c r="AB383" s="200"/>
      <c r="AC383" s="257"/>
      <c r="AD383" s="205"/>
      <c r="AF383" s="258"/>
      <c r="AH383" s="258"/>
      <c r="AI383" s="259"/>
      <c r="AJ383" s="259"/>
      <c r="AK383" s="259"/>
      <c r="AL383" s="413"/>
      <c r="AM383" s="259"/>
      <c r="AN383" s="413"/>
    </row>
    <row r="384" spans="1:40" customFormat="1" ht="15" x14ac:dyDescent="0.2">
      <c r="A384" s="244" t="s">
        <v>221</v>
      </c>
      <c r="B384" s="244"/>
      <c r="C384" s="35" t="s">
        <v>57</v>
      </c>
      <c r="D384" s="24" t="s">
        <v>51</v>
      </c>
      <c r="E384" s="10"/>
      <c r="F384" s="13"/>
      <c r="G384" s="10"/>
      <c r="H384" s="13"/>
      <c r="I384" s="10"/>
      <c r="J384" s="13"/>
      <c r="K384" s="10"/>
      <c r="L384" s="13"/>
      <c r="M384" s="10"/>
      <c r="N384" s="13"/>
      <c r="O384" s="10"/>
      <c r="P384" s="13"/>
      <c r="Q384" s="10"/>
      <c r="R384" s="13"/>
      <c r="S384" s="10"/>
      <c r="T384" s="13"/>
      <c r="U384" s="10">
        <v>6</v>
      </c>
      <c r="V384" s="13"/>
      <c r="W384" s="10">
        <v>7</v>
      </c>
      <c r="X384" s="13"/>
      <c r="Y384" s="10"/>
      <c r="Z384" s="13"/>
      <c r="AA384" s="205"/>
      <c r="AB384" s="200"/>
      <c r="AC384" s="257"/>
      <c r="AD384" s="205"/>
      <c r="AF384" s="258"/>
      <c r="AH384" s="258"/>
      <c r="AI384" s="259"/>
      <c r="AJ384" s="259"/>
      <c r="AK384" s="259"/>
      <c r="AL384" s="413"/>
      <c r="AM384" s="259"/>
      <c r="AN384" s="413"/>
    </row>
    <row r="385" spans="1:40" customFormat="1" ht="15" x14ac:dyDescent="0.2">
      <c r="A385" s="244" t="s">
        <v>222</v>
      </c>
      <c r="B385" s="244"/>
      <c r="C385" s="35" t="s">
        <v>58</v>
      </c>
      <c r="D385" s="24" t="s">
        <v>51</v>
      </c>
      <c r="E385" s="10"/>
      <c r="F385" s="13"/>
      <c r="G385" s="10"/>
      <c r="H385" s="13"/>
      <c r="I385" s="10"/>
      <c r="J385" s="13"/>
      <c r="K385" s="10"/>
      <c r="L385" s="13"/>
      <c r="M385" s="10"/>
      <c r="N385" s="13"/>
      <c r="O385" s="10"/>
      <c r="P385" s="13"/>
      <c r="Q385" s="10"/>
      <c r="R385" s="13"/>
      <c r="S385" s="10"/>
      <c r="T385" s="13"/>
      <c r="U385" s="10">
        <v>9</v>
      </c>
      <c r="V385" s="13"/>
      <c r="W385" s="10">
        <v>9</v>
      </c>
      <c r="X385" s="13"/>
      <c r="Y385" s="10"/>
      <c r="Z385" s="13"/>
      <c r="AA385" s="205"/>
      <c r="AB385" s="200"/>
      <c r="AC385" s="257"/>
      <c r="AD385" s="205"/>
      <c r="AF385" s="258"/>
      <c r="AH385" s="258"/>
      <c r="AI385" s="259"/>
      <c r="AJ385" s="259"/>
      <c r="AK385" s="259"/>
      <c r="AL385" s="413"/>
      <c r="AM385" s="259"/>
      <c r="AN385" s="413"/>
    </row>
    <row r="386" spans="1:40" customFormat="1" ht="15" x14ac:dyDescent="0.2">
      <c r="A386" s="244" t="s">
        <v>223</v>
      </c>
      <c r="B386" s="244"/>
      <c r="C386" s="35" t="s">
        <v>59</v>
      </c>
      <c r="D386" s="24" t="s">
        <v>51</v>
      </c>
      <c r="E386" s="10"/>
      <c r="F386" s="13"/>
      <c r="G386" s="10"/>
      <c r="H386" s="13"/>
      <c r="I386" s="10"/>
      <c r="J386" s="13"/>
      <c r="K386" s="10"/>
      <c r="L386" s="13"/>
      <c r="M386" s="10"/>
      <c r="N386" s="13"/>
      <c r="O386" s="10"/>
      <c r="P386" s="13"/>
      <c r="Q386" s="10"/>
      <c r="R386" s="13"/>
      <c r="S386" s="10"/>
      <c r="T386" s="13"/>
      <c r="U386" s="10">
        <v>5</v>
      </c>
      <c r="V386" s="13"/>
      <c r="W386" s="10">
        <v>3</v>
      </c>
      <c r="X386" s="13"/>
      <c r="Y386" s="10"/>
      <c r="Z386" s="13"/>
      <c r="AA386" s="205"/>
      <c r="AB386" s="200"/>
      <c r="AC386" s="257"/>
      <c r="AD386" s="205"/>
      <c r="AF386" s="258"/>
      <c r="AH386" s="258"/>
      <c r="AI386" s="259"/>
      <c r="AJ386" s="259"/>
      <c r="AK386" s="259"/>
      <c r="AL386" s="413"/>
      <c r="AM386" s="259"/>
      <c r="AN386" s="413"/>
    </row>
    <row r="387" spans="1:40" customFormat="1" ht="15" x14ac:dyDescent="0.2">
      <c r="A387" s="244" t="s">
        <v>224</v>
      </c>
      <c r="B387" s="244"/>
      <c r="C387" s="35" t="s">
        <v>60</v>
      </c>
      <c r="D387" s="24" t="s">
        <v>51</v>
      </c>
      <c r="E387" s="10"/>
      <c r="F387" s="13"/>
      <c r="G387" s="10"/>
      <c r="H387" s="13"/>
      <c r="I387" s="10"/>
      <c r="J387" s="13"/>
      <c r="K387" s="10"/>
      <c r="L387" s="13"/>
      <c r="M387" s="10"/>
      <c r="N387" s="13"/>
      <c r="O387" s="10"/>
      <c r="P387" s="13"/>
      <c r="Q387" s="10"/>
      <c r="R387" s="13"/>
      <c r="S387" s="10"/>
      <c r="T387" s="13"/>
      <c r="U387" s="10">
        <v>13</v>
      </c>
      <c r="V387" s="13"/>
      <c r="W387" s="10">
        <v>4</v>
      </c>
      <c r="X387" s="13"/>
      <c r="Y387" s="10"/>
      <c r="Z387" s="13"/>
      <c r="AA387" s="205"/>
      <c r="AB387" s="200"/>
      <c r="AC387" s="257"/>
      <c r="AD387" s="205"/>
      <c r="AF387" s="258"/>
      <c r="AH387" s="258"/>
      <c r="AI387" s="259"/>
      <c r="AJ387" s="259"/>
      <c r="AK387" s="259"/>
      <c r="AL387" s="413"/>
      <c r="AM387" s="259"/>
      <c r="AN387" s="413"/>
    </row>
    <row r="388" spans="1:40" customFormat="1" ht="15" x14ac:dyDescent="0.2">
      <c r="A388" s="244" t="s">
        <v>225</v>
      </c>
      <c r="B388" s="244"/>
      <c r="C388" s="35" t="s">
        <v>61</v>
      </c>
      <c r="D388" s="24" t="s">
        <v>51</v>
      </c>
      <c r="E388" s="10"/>
      <c r="F388" s="13"/>
      <c r="G388" s="10"/>
      <c r="H388" s="13"/>
      <c r="I388" s="10"/>
      <c r="J388" s="13"/>
      <c r="K388" s="10"/>
      <c r="L388" s="13"/>
      <c r="M388" s="10"/>
      <c r="N388" s="13"/>
      <c r="O388" s="10"/>
      <c r="P388" s="13"/>
      <c r="Q388" s="10"/>
      <c r="R388" s="13"/>
      <c r="S388" s="10"/>
      <c r="T388" s="13"/>
      <c r="U388" s="10">
        <v>5</v>
      </c>
      <c r="V388" s="13"/>
      <c r="W388" s="10">
        <v>8</v>
      </c>
      <c r="X388" s="13"/>
      <c r="Y388" s="10"/>
      <c r="Z388" s="13"/>
      <c r="AA388" s="205"/>
      <c r="AB388" s="200"/>
      <c r="AC388" s="257"/>
      <c r="AD388" s="205"/>
      <c r="AF388" s="258"/>
      <c r="AH388" s="258"/>
      <c r="AI388" s="259"/>
      <c r="AJ388" s="259"/>
      <c r="AK388" s="259"/>
      <c r="AL388" s="413"/>
      <c r="AM388" s="259"/>
      <c r="AN388" s="413"/>
    </row>
    <row r="389" spans="1:40" customFormat="1" ht="15" x14ac:dyDescent="0.2">
      <c r="A389" s="244" t="s">
        <v>226</v>
      </c>
      <c r="B389" s="244"/>
      <c r="C389" s="35" t="s">
        <v>62</v>
      </c>
      <c r="D389" s="24" t="s">
        <v>51</v>
      </c>
      <c r="E389" s="10"/>
      <c r="F389" s="13"/>
      <c r="G389" s="10"/>
      <c r="H389" s="13"/>
      <c r="I389" s="10"/>
      <c r="J389" s="13"/>
      <c r="K389" s="10"/>
      <c r="L389" s="13"/>
      <c r="M389" s="10"/>
      <c r="N389" s="13"/>
      <c r="O389" s="10"/>
      <c r="P389" s="13"/>
      <c r="Q389" s="10"/>
      <c r="R389" s="13"/>
      <c r="S389" s="10"/>
      <c r="T389" s="13"/>
      <c r="U389" s="10">
        <v>3</v>
      </c>
      <c r="V389" s="13"/>
      <c r="W389" s="10">
        <v>5</v>
      </c>
      <c r="X389" s="13"/>
      <c r="Y389" s="10"/>
      <c r="Z389" s="13"/>
      <c r="AA389" s="205"/>
      <c r="AB389" s="200"/>
      <c r="AC389" s="257"/>
      <c r="AD389" s="205"/>
      <c r="AF389" s="258"/>
      <c r="AH389" s="258"/>
      <c r="AI389" s="259"/>
      <c r="AJ389" s="259"/>
      <c r="AK389" s="259"/>
      <c r="AL389" s="413"/>
      <c r="AM389" s="259"/>
      <c r="AN389" s="413"/>
    </row>
    <row r="390" spans="1:40" customFormat="1" ht="15" x14ac:dyDescent="0.2">
      <c r="A390" s="244" t="s">
        <v>227</v>
      </c>
      <c r="B390" s="244"/>
      <c r="C390" s="35" t="s">
        <v>63</v>
      </c>
      <c r="D390" s="24" t="s">
        <v>51</v>
      </c>
      <c r="E390" s="10"/>
      <c r="F390" s="13"/>
      <c r="G390" s="10"/>
      <c r="H390" s="13"/>
      <c r="I390" s="10"/>
      <c r="J390" s="13"/>
      <c r="K390" s="10"/>
      <c r="L390" s="13"/>
      <c r="M390" s="10"/>
      <c r="N390" s="13"/>
      <c r="O390" s="10"/>
      <c r="P390" s="13"/>
      <c r="Q390" s="10"/>
      <c r="R390" s="13"/>
      <c r="S390" s="10"/>
      <c r="T390" s="13"/>
      <c r="U390" s="10">
        <v>10</v>
      </c>
      <c r="V390" s="13"/>
      <c r="W390" s="10">
        <v>2</v>
      </c>
      <c r="X390" s="13"/>
      <c r="Y390" s="10"/>
      <c r="Z390" s="13"/>
      <c r="AA390" s="205"/>
      <c r="AB390" s="200"/>
      <c r="AC390" s="257"/>
      <c r="AD390" s="205"/>
      <c r="AF390" s="258"/>
      <c r="AH390" s="258"/>
      <c r="AI390" s="259"/>
      <c r="AJ390" s="259"/>
      <c r="AK390" s="259"/>
      <c r="AL390" s="413"/>
      <c r="AM390" s="259"/>
      <c r="AN390" s="413"/>
    </row>
    <row r="391" spans="1:40" customFormat="1" ht="15" x14ac:dyDescent="0.2">
      <c r="A391" s="244" t="s">
        <v>228</v>
      </c>
      <c r="B391" s="244"/>
      <c r="C391" s="35" t="s">
        <v>64</v>
      </c>
      <c r="D391" s="24" t="s">
        <v>51</v>
      </c>
      <c r="E391" s="10"/>
      <c r="F391" s="13"/>
      <c r="G391" s="10"/>
      <c r="H391" s="13"/>
      <c r="I391" s="10"/>
      <c r="J391" s="13"/>
      <c r="K391" s="10"/>
      <c r="L391" s="13"/>
      <c r="M391" s="10"/>
      <c r="N391" s="13"/>
      <c r="O391" s="10"/>
      <c r="P391" s="13"/>
      <c r="Q391" s="10"/>
      <c r="R391" s="13"/>
      <c r="S391" s="10"/>
      <c r="T391" s="13"/>
      <c r="U391" s="10">
        <v>5</v>
      </c>
      <c r="V391" s="13"/>
      <c r="W391" s="10">
        <v>4</v>
      </c>
      <c r="X391" s="13"/>
      <c r="Y391" s="10"/>
      <c r="Z391" s="13"/>
      <c r="AA391" s="205"/>
      <c r="AB391" s="200"/>
      <c r="AC391" s="257"/>
      <c r="AD391" s="205"/>
      <c r="AF391" s="258"/>
      <c r="AH391" s="258"/>
      <c r="AI391" s="259"/>
      <c r="AJ391" s="259"/>
      <c r="AK391" s="259"/>
      <c r="AL391" s="413"/>
      <c r="AM391" s="259"/>
      <c r="AN391" s="413"/>
    </row>
    <row r="392" spans="1:40" customFormat="1" ht="15" x14ac:dyDescent="0.2">
      <c r="A392" s="244" t="s">
        <v>229</v>
      </c>
      <c r="B392" s="244"/>
      <c r="C392" s="35" t="s">
        <v>65</v>
      </c>
      <c r="D392" s="24" t="s">
        <v>51</v>
      </c>
      <c r="E392" s="10"/>
      <c r="F392" s="13"/>
      <c r="G392" s="10"/>
      <c r="H392" s="13"/>
      <c r="I392" s="10"/>
      <c r="J392" s="13"/>
      <c r="K392" s="10"/>
      <c r="L392" s="13"/>
      <c r="M392" s="10"/>
      <c r="N392" s="13"/>
      <c r="O392" s="10"/>
      <c r="P392" s="13"/>
      <c r="Q392" s="10"/>
      <c r="R392" s="13"/>
      <c r="S392" s="10"/>
      <c r="T392" s="13"/>
      <c r="U392" s="10">
        <v>8</v>
      </c>
      <c r="V392" s="13"/>
      <c r="W392" s="10">
        <v>5</v>
      </c>
      <c r="X392" s="13"/>
      <c r="Y392" s="10"/>
      <c r="Z392" s="13"/>
      <c r="AA392" s="205"/>
      <c r="AB392" s="200"/>
      <c r="AC392" s="257"/>
      <c r="AD392" s="205"/>
      <c r="AF392" s="258"/>
      <c r="AH392" s="258"/>
      <c r="AI392" s="259"/>
      <c r="AJ392" s="259"/>
      <c r="AK392" s="259"/>
      <c r="AL392" s="413"/>
      <c r="AM392" s="259"/>
      <c r="AN392" s="413"/>
    </row>
    <row r="393" spans="1:40" customFormat="1" ht="15" x14ac:dyDescent="0.2">
      <c r="A393" s="244" t="s">
        <v>230</v>
      </c>
      <c r="B393" s="244"/>
      <c r="C393" s="35" t="s">
        <v>66</v>
      </c>
      <c r="D393" s="24" t="s">
        <v>51</v>
      </c>
      <c r="E393" s="10"/>
      <c r="F393" s="13"/>
      <c r="G393" s="10"/>
      <c r="H393" s="13"/>
      <c r="I393" s="10"/>
      <c r="J393" s="13"/>
      <c r="K393" s="10"/>
      <c r="L393" s="13"/>
      <c r="M393" s="10"/>
      <c r="N393" s="13"/>
      <c r="O393" s="10"/>
      <c r="P393" s="13"/>
      <c r="Q393" s="10"/>
      <c r="R393" s="13"/>
      <c r="S393" s="10"/>
      <c r="T393" s="13"/>
      <c r="U393" s="10">
        <v>11</v>
      </c>
      <c r="V393" s="13"/>
      <c r="W393" s="10">
        <v>2</v>
      </c>
      <c r="X393" s="13"/>
      <c r="Y393" s="10"/>
      <c r="Z393" s="13"/>
      <c r="AA393" s="205"/>
      <c r="AB393" s="200"/>
      <c r="AC393" s="257"/>
      <c r="AD393" s="205"/>
      <c r="AF393" s="258"/>
      <c r="AH393" s="258"/>
      <c r="AI393" s="259"/>
      <c r="AJ393" s="259"/>
      <c r="AK393" s="259"/>
      <c r="AL393" s="413"/>
      <c r="AM393" s="259"/>
      <c r="AN393" s="413"/>
    </row>
    <row r="394" spans="1:40" customFormat="1" ht="15" x14ac:dyDescent="0.2">
      <c r="A394" s="244" t="s">
        <v>231</v>
      </c>
      <c r="B394" s="244"/>
      <c r="C394" s="35" t="s">
        <v>67</v>
      </c>
      <c r="D394" s="24" t="s">
        <v>51</v>
      </c>
      <c r="E394" s="10"/>
      <c r="F394" s="13"/>
      <c r="G394" s="10"/>
      <c r="H394" s="13"/>
      <c r="I394" s="10"/>
      <c r="J394" s="13"/>
      <c r="K394" s="10"/>
      <c r="L394" s="13"/>
      <c r="M394" s="10"/>
      <c r="N394" s="13"/>
      <c r="O394" s="10"/>
      <c r="P394" s="13"/>
      <c r="Q394" s="10"/>
      <c r="R394" s="13"/>
      <c r="S394" s="10"/>
      <c r="T394" s="13"/>
      <c r="U394" s="10">
        <v>3</v>
      </c>
      <c r="V394" s="13"/>
      <c r="W394" s="10">
        <v>3</v>
      </c>
      <c r="X394" s="13"/>
      <c r="Y394" s="10"/>
      <c r="Z394" s="13"/>
      <c r="AA394" s="205"/>
      <c r="AB394" s="200"/>
      <c r="AC394" s="257"/>
      <c r="AD394" s="205"/>
      <c r="AF394" s="258"/>
      <c r="AH394" s="258"/>
      <c r="AI394" s="259"/>
      <c r="AJ394" s="259"/>
      <c r="AK394" s="259"/>
      <c r="AL394" s="413"/>
      <c r="AM394" s="259"/>
      <c r="AN394" s="413"/>
    </row>
    <row r="395" spans="1:40" customFormat="1" ht="15" x14ac:dyDescent="0.2">
      <c r="A395" s="244" t="s">
        <v>232</v>
      </c>
      <c r="B395" s="244"/>
      <c r="C395" s="35" t="s">
        <v>68</v>
      </c>
      <c r="D395" s="24" t="s">
        <v>51</v>
      </c>
      <c r="E395" s="10"/>
      <c r="F395" s="13"/>
      <c r="G395" s="10"/>
      <c r="H395" s="13"/>
      <c r="I395" s="10"/>
      <c r="J395" s="13"/>
      <c r="K395" s="10"/>
      <c r="L395" s="13"/>
      <c r="M395" s="10"/>
      <c r="N395" s="13"/>
      <c r="O395" s="10"/>
      <c r="P395" s="13"/>
      <c r="Q395" s="10"/>
      <c r="R395" s="13"/>
      <c r="S395" s="10"/>
      <c r="T395" s="13"/>
      <c r="U395" s="10">
        <v>9</v>
      </c>
      <c r="V395" s="13"/>
      <c r="W395" s="10">
        <v>3</v>
      </c>
      <c r="X395" s="13"/>
      <c r="Y395" s="10"/>
      <c r="Z395" s="13"/>
      <c r="AA395" s="205"/>
      <c r="AB395" s="200"/>
      <c r="AC395" s="257"/>
      <c r="AD395" s="205"/>
      <c r="AF395" s="258"/>
      <c r="AH395" s="258"/>
      <c r="AI395" s="259"/>
      <c r="AJ395" s="259"/>
      <c r="AK395" s="259"/>
      <c r="AL395" s="413"/>
      <c r="AM395" s="259"/>
      <c r="AN395" s="413"/>
    </row>
    <row r="396" spans="1:40" customFormat="1" ht="15" x14ac:dyDescent="0.2">
      <c r="A396" s="244" t="s">
        <v>233</v>
      </c>
      <c r="B396" s="244"/>
      <c r="C396" s="35" t="s">
        <v>69</v>
      </c>
      <c r="D396" s="24" t="s">
        <v>51</v>
      </c>
      <c r="E396" s="10"/>
      <c r="F396" s="13"/>
      <c r="G396" s="10"/>
      <c r="H396" s="13"/>
      <c r="I396" s="10"/>
      <c r="J396" s="13"/>
      <c r="K396" s="10"/>
      <c r="L396" s="13"/>
      <c r="M396" s="10"/>
      <c r="N396" s="13"/>
      <c r="O396" s="10"/>
      <c r="P396" s="13"/>
      <c r="Q396" s="10"/>
      <c r="R396" s="13"/>
      <c r="S396" s="10"/>
      <c r="T396" s="13"/>
      <c r="U396" s="10">
        <v>3</v>
      </c>
      <c r="V396" s="13"/>
      <c r="W396" s="10">
        <v>2</v>
      </c>
      <c r="X396" s="13"/>
      <c r="Y396" s="10"/>
      <c r="Z396" s="13"/>
      <c r="AA396" s="205"/>
      <c r="AB396" s="200"/>
      <c r="AC396" s="257"/>
      <c r="AD396" s="205"/>
      <c r="AF396" s="258"/>
      <c r="AH396" s="258"/>
      <c r="AI396" s="259"/>
      <c r="AJ396" s="259"/>
      <c r="AK396" s="259"/>
      <c r="AL396" s="413"/>
      <c r="AM396" s="259"/>
      <c r="AN396" s="413"/>
    </row>
    <row r="397" spans="1:40" customFormat="1" ht="15" x14ac:dyDescent="0.2">
      <c r="A397" s="244" t="s">
        <v>234</v>
      </c>
      <c r="B397" s="244"/>
      <c r="C397" s="35" t="s">
        <v>70</v>
      </c>
      <c r="D397" s="24" t="s">
        <v>51</v>
      </c>
      <c r="E397" s="10"/>
      <c r="F397" s="13"/>
      <c r="G397" s="10"/>
      <c r="H397" s="13"/>
      <c r="I397" s="10"/>
      <c r="J397" s="13"/>
      <c r="K397" s="10"/>
      <c r="L397" s="13"/>
      <c r="M397" s="10"/>
      <c r="N397" s="13"/>
      <c r="O397" s="10"/>
      <c r="P397" s="13"/>
      <c r="Q397" s="10"/>
      <c r="R397" s="13"/>
      <c r="S397" s="10"/>
      <c r="T397" s="13"/>
      <c r="U397" s="10">
        <v>6</v>
      </c>
      <c r="V397" s="13"/>
      <c r="W397" s="10">
        <v>1</v>
      </c>
      <c r="X397" s="13"/>
      <c r="Y397" s="10"/>
      <c r="Z397" s="13"/>
      <c r="AA397" s="205"/>
      <c r="AB397" s="200"/>
      <c r="AC397" s="257"/>
      <c r="AD397" s="205"/>
      <c r="AF397" s="258"/>
      <c r="AH397" s="258"/>
      <c r="AI397" s="259"/>
      <c r="AJ397" s="259"/>
      <c r="AK397" s="259"/>
      <c r="AL397" s="413"/>
      <c r="AM397" s="259"/>
      <c r="AN397" s="413"/>
    </row>
    <row r="398" spans="1:40" s="23" customFormat="1" ht="16.5" thickBot="1" x14ac:dyDescent="0.25">
      <c r="A398" s="255"/>
      <c r="B398" s="262"/>
      <c r="C398" s="105"/>
      <c r="D398" s="106"/>
      <c r="E398" s="102" t="str" cm="1">
        <f t="array" ref="E398">_xlfn.IFS(OR(E399="",E271=""),"",AND(E399=0,E271=0),"",E399=E271,"T8-Alert",E399&lt;&gt;E271,"")</f>
        <v/>
      </c>
      <c r="F398" s="101"/>
      <c r="G398" s="102" t="str" cm="1">
        <f t="array" ref="G398">_xlfn.IFS(OR(G399="",G271=""),"",AND(G399=0,G271=0),"",G399=G271,"T8-Alert",G399&lt;&gt;G271,"")</f>
        <v/>
      </c>
      <c r="H398" s="101"/>
      <c r="I398" s="102" t="str" cm="1">
        <f t="array" ref="I398">_xlfn.IFS(OR(I399="",I271=""),"",AND(I399=0,I271=0),"",I399=I271,"T8-Alert",I399&lt;&gt;I271,"")</f>
        <v/>
      </c>
      <c r="J398" s="101"/>
      <c r="K398" s="102" t="str" cm="1">
        <f t="array" ref="K398">_xlfn.IFS(OR(K399="",K271=""),"",AND(K399=0,K271=0),"",K399=K271,"T8-Alert",K399&lt;&gt;K271,"")</f>
        <v/>
      </c>
      <c r="L398" s="101"/>
      <c r="M398" s="102" t="str" cm="1">
        <f t="array" ref="M398">_xlfn.IFS(OR(M399="",M271=""),"",AND(M399=0,M271=0),"",M399=M271,"T8-Alert",M399&lt;&gt;M271,"")</f>
        <v/>
      </c>
      <c r="N398" s="101"/>
      <c r="O398" s="102" t="str" cm="1">
        <f t="array" ref="O398">_xlfn.IFS(OR(O399="",O271=""),"",AND(O399=0,O271=0),"",O399=O271,"T8-Alert",O399&lt;&gt;O271,"")</f>
        <v/>
      </c>
      <c r="P398" s="101"/>
      <c r="Q398" s="102" t="str" cm="1">
        <f t="array" ref="Q398">_xlfn.IFS(OR(Q399="",Q271=""),"",AND(Q399=0,Q271=0),"",Q399=Q271,"T8-Alert",Q399&lt;&gt;Q271,"")</f>
        <v/>
      </c>
      <c r="R398" s="101"/>
      <c r="S398" s="102" t="str" cm="1">
        <f t="array" ref="S398">_xlfn.IFS(OR(S399="",S271=""),"",AND(S399=0,S271=0),"",S399=S271,"T8-Alert",S399&lt;&gt;S271,"")</f>
        <v/>
      </c>
      <c r="T398" s="101"/>
      <c r="U398" s="102" t="str" cm="1">
        <f t="array" ref="U398">_xlfn.IFS(OR(U399="",U271=""),"",AND(U399=0,U271=0),"",U399=U271,"T8-Alert",U399&lt;&gt;U271,"")</f>
        <v/>
      </c>
      <c r="V398" s="101"/>
      <c r="W398" s="102" t="str" cm="1">
        <f t="array" ref="W398">_xlfn.IFS(OR(W399="",W271=""),"",AND(W399=0,W271=0),"",W399=W271,"T8-Alert",W399&lt;&gt;W271,"")</f>
        <v/>
      </c>
      <c r="X398" s="101"/>
      <c r="Y398" s="102" t="str" cm="1">
        <f t="array" ref="Y398">_xlfn.IFS(OR(Y399="",Y271=""),"",AND(Y399=0,Y271=0),"",Y399=Y271,"T8-Alert",Y399&lt;&gt;Y271,"")</f>
        <v/>
      </c>
      <c r="Z398" s="101"/>
      <c r="AA398" s="201"/>
      <c r="AB398" s="202"/>
      <c r="AC398" s="202"/>
      <c r="AD398" s="201"/>
      <c r="AF398" s="192"/>
      <c r="AH398" s="192"/>
      <c r="AI398" s="236"/>
      <c r="AJ398" s="236"/>
      <c r="AK398" s="236"/>
      <c r="AL398" s="408"/>
      <c r="AM398" s="236"/>
      <c r="AN398" s="408"/>
    </row>
    <row r="399" spans="1:40" s="23" customFormat="1" ht="51.75" customHeight="1" thickBot="1" x14ac:dyDescent="0.25">
      <c r="A399" s="249" t="s">
        <v>329</v>
      </c>
      <c r="B399" s="269"/>
      <c r="C399" s="104" t="s">
        <v>104</v>
      </c>
      <c r="D399" s="24" t="s">
        <v>51</v>
      </c>
      <c r="E399" s="10"/>
      <c r="F399" s="13"/>
      <c r="G399" s="10"/>
      <c r="H399" s="13"/>
      <c r="I399" s="10"/>
      <c r="J399" s="13"/>
      <c r="K399" s="10"/>
      <c r="L399" s="13"/>
      <c r="M399" s="10"/>
      <c r="N399" s="13"/>
      <c r="O399" s="10"/>
      <c r="P399" s="13"/>
      <c r="Q399" s="10"/>
      <c r="R399" s="13"/>
      <c r="S399" s="10"/>
      <c r="T399" s="13"/>
      <c r="U399" s="10">
        <v>28</v>
      </c>
      <c r="V399" s="13"/>
      <c r="W399" s="10">
        <v>41</v>
      </c>
      <c r="X399" s="13"/>
      <c r="Y399" s="10"/>
      <c r="Z399" s="13"/>
      <c r="AA399" s="205" t="s">
        <v>348</v>
      </c>
      <c r="AB399" s="199"/>
      <c r="AC399" s="189"/>
      <c r="AD399" s="205"/>
      <c r="AF399" s="192"/>
      <c r="AH399" s="192"/>
      <c r="AI399" s="236"/>
      <c r="AJ399" s="236"/>
      <c r="AK399" s="236"/>
      <c r="AL399" s="408"/>
      <c r="AM399" s="438" t="s">
        <v>353</v>
      </c>
      <c r="AN399" s="438" t="s">
        <v>352</v>
      </c>
    </row>
    <row r="400" spans="1:40" s="23" customFormat="1" ht="15.75" x14ac:dyDescent="0.2">
      <c r="A400" s="255"/>
      <c r="B400" s="262"/>
      <c r="C400" s="105"/>
      <c r="D400" s="106"/>
      <c r="E400" s="102" t="str" cm="1">
        <f t="array" ref="E400">_xlfn.IFS(OR(E401="",E399=""),"",OR(E401=0,E399=0),"",E401&gt;E399,"T7-Error",E401=E399,"T7-Alert-",E401&lt;E399,"")</f>
        <v/>
      </c>
      <c r="F400" s="101"/>
      <c r="G400" s="102" t="str" cm="1">
        <f t="array" ref="G400">_xlfn.IFS(OR(G401="",G399=""),"",OR(G401=0,G399=0),"",G401&gt;G399,"T7-Error",G401=G399,"T7-Alert-",G401&lt;G399,"")</f>
        <v/>
      </c>
      <c r="H400" s="101"/>
      <c r="I400" s="102" t="str" cm="1">
        <f t="array" ref="I400">_xlfn.IFS(OR(I401="",I399=""),"",OR(I401=0,I399=0),"",I401&gt;I399,"T7-Error",I401=I399,"T7-Alert-",I401&lt;I399,"")</f>
        <v/>
      </c>
      <c r="J400" s="101"/>
      <c r="K400" s="102" t="str" cm="1">
        <f t="array" ref="K400">_xlfn.IFS(OR(K401="",K399=""),"",OR(K401=0,K399=0),"",K401&gt;K399,"T7-Error",K401=K399,"T7-Alert-",K401&lt;K399,"")</f>
        <v/>
      </c>
      <c r="L400" s="101"/>
      <c r="M400" s="102" t="str" cm="1">
        <f t="array" ref="M400">_xlfn.IFS(OR(M401="",M399=""),"",OR(M401=0,M399=0),"",M401&gt;M399,"T7-Error",M401=M399,"T7-Alert-",M401&lt;M399,"")</f>
        <v/>
      </c>
      <c r="N400" s="101"/>
      <c r="O400" s="102" t="str" cm="1">
        <f t="array" ref="O400">_xlfn.IFS(OR(O401="",O399=""),"",OR(O401=0,O399=0),"",O401&gt;O399,"T7-Error",O401=O399,"T7-Alert-",O401&lt;O399,"")</f>
        <v/>
      </c>
      <c r="P400" s="101"/>
      <c r="Q400" s="102" t="str" cm="1">
        <f t="array" ref="Q400">_xlfn.IFS(OR(Q401="",Q399=""),"",OR(Q401=0,Q399=0),"",Q401&gt;Q399,"T7-Error",Q401=Q399,"T7-Alert-",Q401&lt;Q399,"")</f>
        <v/>
      </c>
      <c r="R400" s="101"/>
      <c r="S400" s="102" t="str" cm="1">
        <f t="array" ref="S400">_xlfn.IFS(OR(S401="",S399=""),"",OR(S401=0,S399=0),"",S401&gt;S399,"T7-Error",S401=S399,"T7-Alert-",S401&lt;S399,"")</f>
        <v/>
      </c>
      <c r="T400" s="101"/>
      <c r="U400" s="102" t="str" cm="1">
        <f t="array" ref="U400">_xlfn.IFS(OR(U401="",U399=""),"",OR(U401=0,U399=0),"",U401&gt;U399,"T7-Error",U401=U399,"T7-Alert-",U401&lt;U399,"")</f>
        <v/>
      </c>
      <c r="V400" s="101"/>
      <c r="W400" s="102" t="str" cm="1">
        <f t="array" ref="W400">_xlfn.IFS(OR(W401="",W399=""),"",OR(W401=0,W399=0),"",W401&gt;W399,"T7-Error",W401=W399,"T7-Alert-",W401&lt;W399,"")</f>
        <v/>
      </c>
      <c r="X400" s="101"/>
      <c r="Y400" s="102" t="str" cm="1">
        <f t="array" ref="Y400">_xlfn.IFS(OR(Y401="",Y399=""),"",OR(Y401=0,Y399=0),"",Y401&gt;Y399,"T7-Error",Y401=Y399,"T7-Alert-",Y401&lt;Y399,"")</f>
        <v/>
      </c>
      <c r="Z400" s="101"/>
      <c r="AA400" s="201"/>
      <c r="AB400" s="202"/>
      <c r="AC400" s="202"/>
      <c r="AD400" s="201"/>
      <c r="AF400" s="192"/>
      <c r="AH400" s="192"/>
      <c r="AI400" s="236"/>
      <c r="AJ400" s="236"/>
      <c r="AK400" s="236"/>
      <c r="AL400" s="408"/>
      <c r="AM400" s="236"/>
      <c r="AN400" s="408"/>
    </row>
    <row r="401" spans="1:40" customFormat="1" ht="15" x14ac:dyDescent="0.2">
      <c r="A401" s="244"/>
      <c r="B401" s="244"/>
      <c r="C401" s="35" t="s">
        <v>322</v>
      </c>
      <c r="D401" s="24" t="s">
        <v>51</v>
      </c>
      <c r="E401" s="10"/>
      <c r="F401" s="13"/>
      <c r="G401" s="10"/>
      <c r="H401" s="13"/>
      <c r="I401" s="10"/>
      <c r="J401" s="13"/>
      <c r="K401" s="10"/>
      <c r="L401" s="13"/>
      <c r="M401" s="10"/>
      <c r="N401" s="13"/>
      <c r="O401" s="10"/>
      <c r="P401" s="13"/>
      <c r="Q401" s="10"/>
      <c r="R401" s="13"/>
      <c r="S401" s="10"/>
      <c r="T401" s="13"/>
      <c r="U401" s="10">
        <v>3</v>
      </c>
      <c r="V401" s="13"/>
      <c r="W401" s="10">
        <v>2</v>
      </c>
      <c r="X401" s="13"/>
      <c r="Y401" s="10"/>
      <c r="Z401" s="13"/>
      <c r="AA401" s="205"/>
      <c r="AB401" s="199"/>
      <c r="AC401" s="257"/>
      <c r="AD401" s="205"/>
      <c r="AF401" s="258"/>
      <c r="AH401" s="258"/>
      <c r="AI401" s="259"/>
      <c r="AJ401" s="259"/>
      <c r="AK401" s="259"/>
      <c r="AL401" s="413"/>
      <c r="AM401" s="259"/>
      <c r="AN401" s="413"/>
    </row>
    <row r="402" spans="1:40" ht="15.75" x14ac:dyDescent="0.25">
      <c r="A402" s="255"/>
      <c r="B402" s="262"/>
      <c r="C402" s="105" t="s">
        <v>208</v>
      </c>
      <c r="D402" s="33"/>
      <c r="E402" s="136" t="str" cm="1">
        <f t="array" ref="E402">_xlfn.IFS(AND(E399="",E403="",E404=""),"",SUM(E403:E404)&lt;E399*AND(F403="",F404="",E403&lt;&gt;"",E404&lt;&gt;""),"T4-Error",SUM(E403:E404)&gt;E399,"T5-Error",AND(SUM(E403:E404)=E399,F399="",OR(E403="",E404="")),"T2-Error",OR(E403="",E404=""),"",SUM(E403:E404)&lt;E399*OR(F403="pa",F404="pa"),"",AND(SUM(E403:E404)=E399,F399="pa",F403&lt;&gt;"pa",F404&lt;&gt;"pa"),"T3-Error",AND(SUM(E403:E404)=E399,F399="")*OR(F403="pa",F404="pa"),"T1-Error",SUM(E403:E404)=E399,"")</f>
        <v/>
      </c>
      <c r="F402" s="101"/>
      <c r="G402" s="136" t="str" cm="1">
        <f t="array" ref="G402">_xlfn.IFS(AND(G399="",G403="",G404=""),"",SUM(G403:G404)&lt;G399*AND(H403="",H404="",G403&lt;&gt;"",G404&lt;&gt;""),"T4-Error",SUM(G403:G404)&gt;G399,"T5-Error",AND(SUM(G403:G404)=G399,H399="",OR(G403="",G404="")),"T2-Error",OR(G403="",G404=""),"",SUM(G403:G404)&lt;G399*OR(H403="pa",H404="pa"),"",AND(SUM(G403:G404)=G399,H399="pa",H403&lt;&gt;"pa",H404&lt;&gt;"pa"),"T3-Error",AND(SUM(G403:G404)=G399,H399="")*OR(H403="pa",H404="pa"),"T1-Error",SUM(G403:G404)=G399,"")</f>
        <v/>
      </c>
      <c r="H402" s="101"/>
      <c r="I402" s="136" t="str" cm="1">
        <f t="array" ref="I402">_xlfn.IFS(AND(I399="",I403="",I404=""),"",SUM(I403:I404)&lt;I399*AND(J403="",J404="",I403&lt;&gt;"",I404&lt;&gt;""),"T4-Error",SUM(I403:I404)&gt;I399,"T5-Error",AND(SUM(I403:I404)=I399,J399="",OR(I403="",I404="")),"T2-Error",OR(I403="",I404=""),"",SUM(I403:I404)&lt;I399*OR(J403="pa",J404="pa"),"",AND(SUM(I403:I404)=I399,J399="pa",J403&lt;&gt;"pa",J404&lt;&gt;"pa"),"T3-Error",AND(SUM(I403:I404)=I399,J399="")*OR(J403="pa",J404="pa"),"T1-Error",SUM(I403:I404)=I399,"")</f>
        <v/>
      </c>
      <c r="J402" s="101"/>
      <c r="K402" s="136" t="str" cm="1">
        <f t="array" ref="K402">_xlfn.IFS(AND(K399="",K403="",K404=""),"",SUM(K403:K404)&lt;K399*AND(L403="",L404="",K403&lt;&gt;"",K404&lt;&gt;""),"T4-Error",SUM(K403:K404)&gt;K399,"T5-Error",AND(SUM(K403:K404)=K399,L399="",OR(K403="",K404="")),"T2-Error",OR(K403="",K404=""),"",SUM(K403:K404)&lt;K399*OR(L403="pa",L404="pa"),"",AND(SUM(K403:K404)=K399,L399="pa",L403&lt;&gt;"pa",L404&lt;&gt;"pa"),"T3-Error",AND(SUM(K403:K404)=K399,L399="")*OR(L403="pa",L404="pa"),"T1-Error",SUM(K403:K404)=K399,"")</f>
        <v/>
      </c>
      <c r="L402" s="101"/>
      <c r="M402" s="136" t="str" cm="1">
        <f t="array" ref="M402">_xlfn.IFS(AND(M399="",M403="",M404=""),"",SUM(M403:M404)&lt;M399*AND(N403="",N404="",M403&lt;&gt;"",M404&lt;&gt;""),"T4-Error",SUM(M403:M404)&gt;M399,"T5-Error",AND(SUM(M403:M404)=M399,N399="",OR(M403="",M404="")),"T2-Error",OR(M403="",M404=""),"",SUM(M403:M404)&lt;M399*OR(N403="pa",N404="pa"),"",AND(SUM(M403:M404)=M399,N399="pa",N403&lt;&gt;"pa",N404&lt;&gt;"pa"),"T3-Error",AND(SUM(M403:M404)=M399,N399="")*OR(N403="pa",N404="pa"),"T1-Error",SUM(M403:M404)=M399,"")</f>
        <v/>
      </c>
      <c r="N402" s="101"/>
      <c r="O402" s="136" t="str" cm="1">
        <f t="array" ref="O402">_xlfn.IFS(AND(O399="",O403="",O404=""),"",SUM(O403:O404)&lt;O399*AND(P403="",P404="",O403&lt;&gt;"",O404&lt;&gt;""),"T4-Error",SUM(O403:O404)&gt;O399,"T5-Error",AND(SUM(O403:O404)=O399,P399="",OR(O403="",O404="")),"T2-Error",OR(O403="",O404=""),"",SUM(O403:O404)&lt;O399*OR(P403="pa",P404="pa"),"",AND(SUM(O403:O404)=O399,P399="pa",P403&lt;&gt;"pa",P404&lt;&gt;"pa"),"T3-Error",AND(SUM(O403:O404)=O399,P399="")*OR(P403="pa",P404="pa"),"T1-Error",SUM(O403:O404)=O399,"")</f>
        <v/>
      </c>
      <c r="P402" s="101"/>
      <c r="Q402" s="102" t="str" cm="1">
        <f t="array" ref="Q402">_xlfn.IFS(AND(Q399="",Q403="",Q404=""),"",SUM(Q403:Q404)&lt;Q399*AND(R403="",R404="",Q403&lt;&gt;"",Q404&lt;&gt;""),"T4-Error",SUM(Q403:Q404)&gt;Q399,"T5-Error",AND(SUM(Q403:Q404)=Q399,R399="",OR(Q403="",Q404="")),"T2-Error",OR(Q403="",Q404=""),"",SUM(Q403:Q404)&lt;Q399*OR(R403="pa",R404="pa"),"",AND(SUM(Q403:Q404)=Q399,R399="pa",R403&lt;&gt;"pa",R404&lt;&gt;"pa"),"T3-Error",AND(SUM(Q403:Q404)=Q399,R399="")*OR(R403="pa",R404="pa"),"T1-Error",SUM(Q403:Q404)=Q399,"")</f>
        <v/>
      </c>
      <c r="R402" s="101"/>
      <c r="S402" s="102" t="str" cm="1">
        <f t="array" ref="S402">_xlfn.IFS(AND(S399="",S403="",S404=""),"",SUM(S403:S404)&lt;S399*AND(T403="",T404="",S403&lt;&gt;"",S404&lt;&gt;""),"T4-Error",SUM(S403:S404)&gt;S399,"T5-Error",AND(SUM(S403:S404)=S399,T399="",OR(S403="",S404="")),"T2-Error",OR(S403="",S404=""),"",SUM(S403:S404)&lt;S399*OR(T403="pa",T404="pa"),"",AND(SUM(S403:S404)=S399,T399="pa",T403&lt;&gt;"pa",T404&lt;&gt;"pa"),"T3-Error",AND(SUM(S403:S404)=S399,T399="")*OR(T403="pa",T404="pa"),"T1-Error",SUM(S403:S404)=S399,"")</f>
        <v/>
      </c>
      <c r="T402" s="101"/>
      <c r="U402" s="102" t="str" cm="1">
        <f t="array" ref="U402">_xlfn.IFS(AND(U399="",U403="",U404=""),"",SUM(U403:U404)&lt;U399*AND(V403="",V404="",U403&lt;&gt;"",U404&lt;&gt;""),"T4-Error",SUM(U403:U404)&gt;U399,"T5-Error",AND(SUM(U403:U404)=U399,V399="",OR(U403="",U404="")),"T2-Error",OR(U403="",U404=""),"",SUM(U403:U404)&lt;U399*OR(V403="pa",V404="pa"),"",AND(SUM(U403:U404)=U399,V399="pa",V403&lt;&gt;"pa",V404&lt;&gt;"pa"),"T3-Error",AND(SUM(U403:U404)=U399,V399="")*OR(V403="pa",V404="pa"),"T1-Error",SUM(U403:U404)=U399,"")</f>
        <v/>
      </c>
      <c r="V402" s="101"/>
      <c r="W402" s="102" t="str" cm="1">
        <f t="array" ref="W402">_xlfn.IFS(AND(W399="",W403="",W404=""),"",SUM(W403:W404)&lt;W399*AND(X403="",X404="",W403&lt;&gt;"",W404&lt;&gt;""),"T4-Error",SUM(W403:W404)&gt;W399,"T5-Error",AND(SUM(W403:W404)=W399,X399="",OR(W403="",W404="")),"T2-Error",OR(W403="",W404=""),"",SUM(W403:W404)&lt;W399*OR(X403="pa",X404="pa"),"",AND(SUM(W403:W404)=W399,X399="pa",X403&lt;&gt;"pa",X404&lt;&gt;"pa"),"T3-Error",AND(SUM(W403:W404)=W399,X399="")*OR(X403="pa",X404="pa"),"T1-Error",SUM(W403:W404)=W399,"")</f>
        <v/>
      </c>
      <c r="X402" s="101"/>
      <c r="Y402" s="102" t="str" cm="1">
        <f t="array" ref="Y402">_xlfn.IFS(AND(Y399="",Y403="",Y404=""),"",SUM(Y403:Y404)&lt;Y399*AND(Z403="",Z404="",Y403&lt;&gt;"",Y404&lt;&gt;""),"T4-Error",SUM(Y403:Y404)&gt;Y399,"T5-Error",AND(SUM(Y403:Y404)=Y399,Z399="",OR(Y403="",Y404="")),"T2-Error",OR(Y403="",Y404=""),"",SUM(Y403:Y404)&lt;Y399*OR(Z403="pa",Z404="pa"),"",AND(SUM(Y403:Y404)=Y399,Z399="pa",Z403&lt;&gt;"pa",Z404&lt;&gt;"pa"),"T3-Error",AND(SUM(Y403:Y404)=Y399,Z399="")*OR(Z403="pa",Z404="pa"),"T1-Error",SUM(Y403:Y404)=Y399,"")</f>
        <v/>
      </c>
      <c r="Z402" s="101"/>
      <c r="AA402" s="206"/>
      <c r="AB402" s="189"/>
      <c r="AC402" s="196"/>
      <c r="AD402" s="206"/>
      <c r="AF402" s="193"/>
      <c r="AH402" s="193"/>
      <c r="AI402" s="237"/>
      <c r="AJ402" s="237"/>
      <c r="AK402" s="237"/>
      <c r="AL402" s="409"/>
      <c r="AM402" s="237"/>
      <c r="AN402" s="409"/>
    </row>
    <row r="403" spans="1:40" ht="15" x14ac:dyDescent="0.2">
      <c r="A403" s="282" t="s">
        <v>331</v>
      </c>
      <c r="B403" s="270"/>
      <c r="C403" s="110" t="s">
        <v>210</v>
      </c>
      <c r="D403" s="24" t="s">
        <v>51</v>
      </c>
      <c r="E403" s="10"/>
      <c r="F403" s="13"/>
      <c r="G403" s="10"/>
      <c r="H403" s="13"/>
      <c r="I403" s="10"/>
      <c r="J403" s="13"/>
      <c r="K403" s="10"/>
      <c r="L403" s="13"/>
      <c r="M403" s="10"/>
      <c r="N403" s="13"/>
      <c r="O403" s="10"/>
      <c r="P403" s="13"/>
      <c r="Q403" s="10"/>
      <c r="R403" s="13"/>
      <c r="S403" s="10"/>
      <c r="T403" s="13"/>
      <c r="U403" s="10">
        <v>19</v>
      </c>
      <c r="V403" s="13"/>
      <c r="W403" s="10">
        <v>23</v>
      </c>
      <c r="X403" s="13"/>
      <c r="Y403" s="10"/>
      <c r="Z403" s="13"/>
      <c r="AA403" s="205"/>
      <c r="AB403" s="196"/>
      <c r="AC403" s="196"/>
      <c r="AD403" s="205"/>
      <c r="AF403" s="193"/>
      <c r="AH403" s="193"/>
      <c r="AI403" s="237"/>
      <c r="AJ403" s="237"/>
      <c r="AK403" s="237"/>
      <c r="AL403" s="409"/>
      <c r="AM403" s="237"/>
      <c r="AN403" s="409"/>
    </row>
    <row r="404" spans="1:40" ht="15" x14ac:dyDescent="0.2">
      <c r="A404" s="283" t="s">
        <v>332</v>
      </c>
      <c r="B404" s="270"/>
      <c r="C404" s="110" t="s">
        <v>213</v>
      </c>
      <c r="D404" s="24" t="s">
        <v>51</v>
      </c>
      <c r="E404" s="10"/>
      <c r="F404" s="13"/>
      <c r="G404" s="10"/>
      <c r="H404" s="13"/>
      <c r="I404" s="10"/>
      <c r="J404" s="13"/>
      <c r="K404" s="10"/>
      <c r="L404" s="13"/>
      <c r="M404" s="10"/>
      <c r="N404" s="13"/>
      <c r="O404" s="10"/>
      <c r="P404" s="13"/>
      <c r="Q404" s="10"/>
      <c r="R404" s="13"/>
      <c r="S404" s="10"/>
      <c r="T404" s="13"/>
      <c r="U404" s="10">
        <v>9</v>
      </c>
      <c r="V404" s="13"/>
      <c r="W404" s="10">
        <v>18</v>
      </c>
      <c r="X404" s="13"/>
      <c r="Y404" s="10"/>
      <c r="Z404" s="13"/>
      <c r="AA404" s="205"/>
      <c r="AB404" s="196"/>
      <c r="AC404" s="196"/>
      <c r="AD404" s="205"/>
      <c r="AF404" s="193"/>
      <c r="AH404" s="193"/>
      <c r="AI404" s="237"/>
      <c r="AJ404" s="237"/>
      <c r="AK404" s="237"/>
      <c r="AL404" s="409"/>
      <c r="AM404" s="237"/>
      <c r="AN404" s="409"/>
    </row>
    <row r="405" spans="1:40" ht="15.75" x14ac:dyDescent="0.25">
      <c r="A405" s="255"/>
      <c r="B405" s="268"/>
      <c r="C405" s="105" t="s">
        <v>52</v>
      </c>
      <c r="D405" s="33"/>
      <c r="E405" s="136" t="str" cm="1">
        <f t="array" ref="E405">_xlfn.IFS(AND(E399="",E406="",E407="",E408="",E409="",E410="",E411="",E412="",E413="",E414="",E415="",E416="",E417="",E418="",E419="",E420="",E421="",E422="",E423=""),"",SUM(E406:E423)&lt;E399*AND(F406="",F407="",F408="",F409="",F410="",F411="",F412="",F413="",F414="",F415="",F416="",F417="",F418="",F419="",F420="",F421="",F422="",F423="",E406&lt;&gt;"",E407&lt;&gt;"",E408&lt;&gt;"",E409&lt;&gt;"",E410&lt;&gt;"",E411&lt;&gt;"",E412&lt;&gt;"",E413&lt;&gt;"",E414&lt;&gt;"",E415&lt;&gt;"",E416&lt;&gt;"",E417&lt;&gt;"",E418&lt;&gt;"",E419&lt;&gt;"",E420&lt;&gt;"",E421&lt;&gt;"",E422&lt;&gt;"",E423&lt;&gt;""),"T4-Error",SUM(E406:E423)&gt;E399,"T5-Error",AND(SUM(E406:E423)=E399,F399="",OR(E406="",E407="",E408="",E409="",E410="",E411="",E412="",E413="",E414="",E415="",E416="",E417="",E418="",E419="",E420="",E421="",E422="",E423="")),"T2-Error",OR(E406="",E407="",E408="",E409="",E410="",E411="",E412="",E413="",E414="",E415="",E416="",E417="",E418="",E419="",E420="",E421="",E422="",E423=""),"",SUM(E406:E423)&lt;E399*OR(F406="pa",F407="pa",F408="pa",F409="pa",F410="pa",F411="pa",F412="pa",F413="pa",F414="pa",F415="pa",F416="pa",F417="pa",F418="pa",F419="pa",F420="pa",F421="pa",F422="pa",F423="pa"),"",AND(SUM(E406:E423)=E399,F399="pa",F406&lt;&gt;"pa",F407&lt;&gt;"pa",F408&lt;&gt;"pa",F409&lt;&gt;"pa",F410&lt;&gt;"pa",F411&lt;&gt;"pa",F412&lt;&gt;"pa",F413&lt;&gt;"pa",F414&lt;&gt;"pa",F415&lt;&gt;"pa",F416&lt;&gt;"pa",F417&lt;&gt;"pa",F418&lt;&gt;"pa",F419&lt;&gt;"pa",F420&lt;&gt;"pa",F421&lt;&gt;"pa",F422&lt;&gt;"pa",F423&lt;&gt;"pa"),"T3-Error",AND(SUM(E406:E423)=E399,F399="")*OR(F406="pa",F407="pa",F408="pa",F409="pa",F410="pa",F411="pa",F412="pa",F413="pa",F414="pa",F415="pa",F416="pa",F417="pa",F418="pa",F419="pa",F420="pa",F421="pa",F422="pa",F423="pa"),"T1-Error",SUM(E406:E423)=E399,"")</f>
        <v/>
      </c>
      <c r="F405" s="101"/>
      <c r="G405" s="136" t="str" cm="1">
        <f t="array" ref="G405">_xlfn.IFS(AND(G399="",G406="",G407="",G408="",G409="",G410="",G411="",G412="",G413="",G414="",G415="",G416="",G417="",G418="",G419="",G420="",G421="",G422="",G423=""),"",SUM(G406:G423)&lt;G399*AND(H406="",H407="",H408="",H409="",H410="",H411="",H412="",H413="",H414="",H415="",H416="",H417="",H418="",H419="",H420="",H421="",H422="",H423="",G406&lt;&gt;"",G407&lt;&gt;"",G408&lt;&gt;"",G409&lt;&gt;"",G410&lt;&gt;"",G411&lt;&gt;"",G412&lt;&gt;"",G413&lt;&gt;"",G414&lt;&gt;"",G415&lt;&gt;"",G416&lt;&gt;"",G417&lt;&gt;"",G418&lt;&gt;"",G419&lt;&gt;"",G420&lt;&gt;"",G421&lt;&gt;"",G422&lt;&gt;"",G423&lt;&gt;""),"T4-Error",SUM(G406:G423)&gt;G399,"T5-Error",AND(SUM(G406:G423)=G399,H399="",OR(G406="",G407="",G408="",G409="",G410="",G411="",G412="",G413="",G414="",G415="",G416="",G417="",G418="",G419="",G420="",G421="",G422="",G423="")),"T2-Error",OR(G406="",G407="",G408="",G409="",G410="",G411="",G412="",G413="",G414="",G415="",G416="",G417="",G418="",G419="",G420="",G421="",G422="",G423=""),"",SUM(G406:G423)&lt;G399*OR(H406="pa",H407="pa",H408="pa",H409="pa",H410="pa",H411="pa",H412="pa",H413="pa",H414="pa",H415="pa",H416="pa",H417="pa",H418="pa",H419="pa",H420="pa",H421="pa",H422="pa",H423="pa"),"",AND(SUM(G406:G423)=G399,H399="pa",H406&lt;&gt;"pa",H407&lt;&gt;"pa",H408&lt;&gt;"pa",H409&lt;&gt;"pa",H410&lt;&gt;"pa",H411&lt;&gt;"pa",H412&lt;&gt;"pa",H413&lt;&gt;"pa",H414&lt;&gt;"pa",H415&lt;&gt;"pa",H416&lt;&gt;"pa",H417&lt;&gt;"pa",H418&lt;&gt;"pa",H419&lt;&gt;"pa",H420&lt;&gt;"pa",H421&lt;&gt;"pa",H422&lt;&gt;"pa",H423&lt;&gt;"pa"),"T3-Error",AND(SUM(G406:G423)=G399,H399="")*OR(H406="pa",H407="pa",H408="pa",H409="pa",H410="pa",H411="pa",H412="pa",H413="pa",H414="pa",H415="pa",H416="pa",H417="pa",H418="pa",H419="pa",H420="pa",H421="pa",H422="pa",H423="pa"),"T1-Error",SUM(G406:G423)=G399,"")</f>
        <v/>
      </c>
      <c r="H405" s="101"/>
      <c r="I405" s="136" t="str" cm="1">
        <f t="array" ref="I405">_xlfn.IFS(AND(I399="",I406="",I407="",I408="",I409="",I410="",I411="",I412="",I413="",I414="",I415="",I416="",I417="",I418="",I419="",I420="",I421="",I422="",I423=""),"",SUM(I406:I423)&lt;I399*AND(J406="",J407="",J408="",J409="",J410="",J411="",J412="",J413="",J414="",J415="",J416="",J417="",J418="",J419="",J420="",J421="",J422="",J423="",I406&lt;&gt;"",I407&lt;&gt;"",I408&lt;&gt;"",I409&lt;&gt;"",I410&lt;&gt;"",I411&lt;&gt;"",I412&lt;&gt;"",I413&lt;&gt;"",I414&lt;&gt;"",I415&lt;&gt;"",I416&lt;&gt;"",I417&lt;&gt;"",I418&lt;&gt;"",I419&lt;&gt;"",I420&lt;&gt;"",I421&lt;&gt;"",I422&lt;&gt;"",I423&lt;&gt;""),"T4-Error",SUM(I406:I423)&gt;I399,"T5-Error",AND(SUM(I406:I423)=I399,J399="",OR(I406="",I407="",I408="",I409="",I410="",I411="",I412="",I413="",I414="",I415="",I416="",I417="",I418="",I419="",I420="",I421="",I422="",I423="")),"T2-Error",OR(I406="",I407="",I408="",I409="",I410="",I411="",I412="",I413="",I414="",I415="",I416="",I417="",I418="",I419="",I420="",I421="",I422="",I423=""),"",SUM(I406:I423)&lt;I399*OR(J406="pa",J407="pa",J408="pa",J409="pa",J410="pa",J411="pa",J412="pa",J413="pa",J414="pa",J415="pa",J416="pa",J417="pa",J418="pa",J419="pa",J420="pa",J421="pa",J422="pa",J423="pa"),"",AND(SUM(I406:I423)=I399,J399="pa",J406&lt;&gt;"pa",J407&lt;&gt;"pa",J408&lt;&gt;"pa",J409&lt;&gt;"pa",J410&lt;&gt;"pa",J411&lt;&gt;"pa",J412&lt;&gt;"pa",J413&lt;&gt;"pa",J414&lt;&gt;"pa",J415&lt;&gt;"pa",J416&lt;&gt;"pa",J417&lt;&gt;"pa",J418&lt;&gt;"pa",J419&lt;&gt;"pa",J420&lt;&gt;"pa",J421&lt;&gt;"pa",J422&lt;&gt;"pa",J423&lt;&gt;"pa"),"T3-Error",AND(SUM(I406:I423)=I399,J399="")*OR(J406="pa",J407="pa",J408="pa",J409="pa",J410="pa",J411="pa",J412="pa",J413="pa",J414="pa",J415="pa",J416="pa",J417="pa",J418="pa",J419="pa",J420="pa",J421="pa",J422="pa",J423="pa"),"T1-Error",SUM(I406:I423)=I399,"")</f>
        <v/>
      </c>
      <c r="J405" s="101"/>
      <c r="K405" s="136" t="str" cm="1">
        <f t="array" ref="K405">_xlfn.IFS(AND(K399="",K406="",K407="",K408="",K409="",K410="",K411="",K412="",K413="",K414="",K415="",K416="",K417="",K418="",K419="",K420="",K421="",K422="",K423=""),"",SUM(K406:K423)&lt;K399*AND(L406="",L407="",L408="",L409="",L410="",L411="",L412="",L413="",L414="",L415="",L416="",L417="",L418="",L419="",L420="",L421="",L422="",L423="",K406&lt;&gt;"",K407&lt;&gt;"",K408&lt;&gt;"",K409&lt;&gt;"",K410&lt;&gt;"",K411&lt;&gt;"",K412&lt;&gt;"",K413&lt;&gt;"",K414&lt;&gt;"",K415&lt;&gt;"",K416&lt;&gt;"",K417&lt;&gt;"",K418&lt;&gt;"",K419&lt;&gt;"",K420&lt;&gt;"",K421&lt;&gt;"",K422&lt;&gt;"",K423&lt;&gt;""),"T4-Error",SUM(K406:K423)&gt;K399,"T5-Error",AND(SUM(K406:K423)=K399,L399="",OR(K406="",K407="",K408="",K409="",K410="",K411="",K412="",K413="",K414="",K415="",K416="",K417="",K418="",K419="",K420="",K421="",K422="",K423="")),"T2-Error",OR(K406="",K407="",K408="",K409="",K410="",K411="",K412="",K413="",K414="",K415="",K416="",K417="",K418="",K419="",K420="",K421="",K422="",K423=""),"",SUM(K406:K423)&lt;K399*OR(L406="pa",L407="pa",L408="pa",L409="pa",L410="pa",L411="pa",L412="pa",L413="pa",L414="pa",L415="pa",L416="pa",L417="pa",L418="pa",L419="pa",L420="pa",L421="pa",L422="pa",L423="pa"),"",AND(SUM(K406:K423)=K399,L399="pa",L406&lt;&gt;"pa",L407&lt;&gt;"pa",L408&lt;&gt;"pa",L409&lt;&gt;"pa",L410&lt;&gt;"pa",L411&lt;&gt;"pa",L412&lt;&gt;"pa",L413&lt;&gt;"pa",L414&lt;&gt;"pa",L415&lt;&gt;"pa",L416&lt;&gt;"pa",L417&lt;&gt;"pa",L418&lt;&gt;"pa",L419&lt;&gt;"pa",L420&lt;&gt;"pa",L421&lt;&gt;"pa",L422&lt;&gt;"pa",L423&lt;&gt;"pa"),"T3-Error",AND(SUM(K406:K423)=K399,L399="")*OR(L406="pa",L407="pa",L408="pa",L409="pa",L410="pa",L411="pa",L412="pa",L413="pa",L414="pa",L415="pa",L416="pa",L417="pa",L418="pa",L419="pa",L420="pa",L421="pa",L422="pa",L423="pa"),"T1-Error",SUM(K406:K423)=K399,"")</f>
        <v/>
      </c>
      <c r="L405" s="101"/>
      <c r="M405" s="136" t="str" cm="1">
        <f t="array" ref="M405">_xlfn.IFS(AND(M399="",M406="",M407="",M408="",M409="",M410="",M411="",M412="",M413="",M414="",M415="",M416="",M417="",M418="",M419="",M420="",M421="",M422="",M423=""),"",SUM(M406:M423)&lt;M399*AND(N406="",N407="",N408="",N409="",N410="",N411="",N412="",N413="",N414="",N415="",N416="",N417="",N418="",N419="",N420="",N421="",N422="",N423="",M406&lt;&gt;"",M407&lt;&gt;"",M408&lt;&gt;"",M409&lt;&gt;"",M410&lt;&gt;"",M411&lt;&gt;"",M412&lt;&gt;"",M413&lt;&gt;"",M414&lt;&gt;"",M415&lt;&gt;"",M416&lt;&gt;"",M417&lt;&gt;"",M418&lt;&gt;"",M419&lt;&gt;"",M420&lt;&gt;"",M421&lt;&gt;"",M422&lt;&gt;"",M423&lt;&gt;""),"T4-Error",SUM(M406:M423)&gt;M399,"T5-Error",AND(SUM(M406:M423)=M399,N399="",OR(M406="",M407="",M408="",M409="",M410="",M411="",M412="",M413="",M414="",M415="",M416="",M417="",M418="",M419="",M420="",M421="",M422="",M423="")),"T2-Error",OR(M406="",M407="",M408="",M409="",M410="",M411="",M412="",M413="",M414="",M415="",M416="",M417="",M418="",M419="",M420="",M421="",M422="",M423=""),"",SUM(M406:M423)&lt;M399*OR(N406="pa",N407="pa",N408="pa",N409="pa",N410="pa",N411="pa",N412="pa",N413="pa",N414="pa",N415="pa",N416="pa",N417="pa",N418="pa",N419="pa",N420="pa",N421="pa",N422="pa",N423="pa"),"",AND(SUM(M406:M423)=M399,N399="pa",N406&lt;&gt;"pa",N407&lt;&gt;"pa",N408&lt;&gt;"pa",N409&lt;&gt;"pa",N410&lt;&gt;"pa",N411&lt;&gt;"pa",N412&lt;&gt;"pa",N413&lt;&gt;"pa",N414&lt;&gt;"pa",N415&lt;&gt;"pa",N416&lt;&gt;"pa",N417&lt;&gt;"pa",N418&lt;&gt;"pa",N419&lt;&gt;"pa",N420&lt;&gt;"pa",N421&lt;&gt;"pa",N422&lt;&gt;"pa",N423&lt;&gt;"pa"),"T3-Error",AND(SUM(M406:M423)=M399,N399="")*OR(N406="pa",N407="pa",N408="pa",N409="pa",N410="pa",N411="pa",N412="pa",N413="pa",N414="pa",N415="pa",N416="pa",N417="pa",N418="pa",N419="pa",N420="pa",N421="pa",N422="pa",N423="pa"),"T1-Error",SUM(M406:M423)=M399,"")</f>
        <v/>
      </c>
      <c r="N405" s="101"/>
      <c r="O405" s="136" t="str" cm="1">
        <f t="array" ref="O405">_xlfn.IFS(AND(O399="",O406="",O407="",O408="",O409="",O410="",O411="",O412="",O413="",O414="",O415="",O416="",O417="",O418="",O419="",O420="",O421="",O422="",O423=""),"",SUM(O406:O423)&lt;O399*AND(P406="",P407="",P408="",P409="",P410="",P411="",P412="",P413="",P414="",P415="",P416="",P417="",P418="",P419="",P420="",P421="",P422="",P423="",O406&lt;&gt;"",O407&lt;&gt;"",O408&lt;&gt;"",O409&lt;&gt;"",O410&lt;&gt;"",O411&lt;&gt;"",O412&lt;&gt;"",O413&lt;&gt;"",O414&lt;&gt;"",O415&lt;&gt;"",O416&lt;&gt;"",O417&lt;&gt;"",O418&lt;&gt;"",O419&lt;&gt;"",O420&lt;&gt;"",O421&lt;&gt;"",O422&lt;&gt;"",O423&lt;&gt;""),"T4-Error",SUM(O406:O423)&gt;O399,"T5-Error",AND(SUM(O406:O423)=O399,P399="",OR(O406="",O407="",O408="",O409="",O410="",O411="",O412="",O413="",O414="",O415="",O416="",O417="",O418="",O419="",O420="",O421="",O422="",O423="")),"T2-Error",OR(O406="",O407="",O408="",O409="",O410="",O411="",O412="",O413="",O414="",O415="",O416="",O417="",O418="",O419="",O420="",O421="",O422="",O423=""),"",SUM(O406:O423)&lt;O399*OR(P406="pa",P407="pa",P408="pa",P409="pa",P410="pa",P411="pa",P412="pa",P413="pa",P414="pa",P415="pa",P416="pa",P417="pa",P418="pa",P419="pa",P420="pa",P421="pa",P422="pa",P423="pa"),"",AND(SUM(O406:O423)=O399,P399="pa",P406&lt;&gt;"pa",P407&lt;&gt;"pa",P408&lt;&gt;"pa",P409&lt;&gt;"pa",P410&lt;&gt;"pa",P411&lt;&gt;"pa",P412&lt;&gt;"pa",P413&lt;&gt;"pa",P414&lt;&gt;"pa",P415&lt;&gt;"pa",P416&lt;&gt;"pa",P417&lt;&gt;"pa",P418&lt;&gt;"pa",P419&lt;&gt;"pa",P420&lt;&gt;"pa",P421&lt;&gt;"pa",P422&lt;&gt;"pa",P423&lt;&gt;"pa"),"T3-Error",AND(SUM(O406:O423)=O399,P399="")*OR(P406="pa",P407="pa",P408="pa",P409="pa",P410="pa",P411="pa",P412="pa",P413="pa",P414="pa",P415="pa",P416="pa",P417="pa",P418="pa",P419="pa",P420="pa",P421="pa",P422="pa",P423="pa"),"T1-Error",SUM(O406:O423)=O399,"")</f>
        <v/>
      </c>
      <c r="P405" s="101"/>
      <c r="Q405" s="102" t="str" cm="1">
        <f t="array" ref="Q405">_xlfn.IFS(AND(Q399="",Q406="",Q407="",Q408="",Q409="",Q410="",Q411="",Q412="",Q413="",Q414="",Q415="",Q416="",Q417="",Q418="",Q419="",Q420="",Q421="",Q422="",Q423=""),"",SUM(Q406:Q423)&lt;Q399*AND(R406="",R407="",R408="",R409="",R410="",R411="",R412="",R413="",R414="",R415="",R416="",R417="",R418="",R419="",R420="",R421="",R422="",R423="",Q406&lt;&gt;"",Q407&lt;&gt;"",Q408&lt;&gt;"",Q409&lt;&gt;"",Q410&lt;&gt;"",Q411&lt;&gt;"",Q412&lt;&gt;"",Q413&lt;&gt;"",Q414&lt;&gt;"",Q415&lt;&gt;"",Q416&lt;&gt;"",Q417&lt;&gt;"",Q418&lt;&gt;"",Q419&lt;&gt;"",Q420&lt;&gt;"",Q421&lt;&gt;"",Q422&lt;&gt;"",Q423&lt;&gt;""),"T4-Error",SUM(Q406:Q423)&gt;Q399,"T5-Error",AND(SUM(Q406:Q423)=Q399,R399="",OR(Q406="",Q407="",Q408="",Q409="",Q410="",Q411="",Q412="",Q413="",Q414="",Q415="",Q416="",Q417="",Q418="",Q419="",Q420="",Q421="",Q422="",Q423="")),"T2-Error",OR(Q406="",Q407="",Q408="",Q409="",Q410="",Q411="",Q412="",Q413="",Q414="",Q415="",Q416="",Q417="",Q418="",Q419="",Q420="",Q421="",Q422="",Q423=""),"",SUM(Q406:Q423)&lt;Q399*OR(R406="pa",R407="pa",R408="pa",R409="pa",R410="pa",R411="pa",R412="pa",R413="pa",R414="pa",R415="pa",R416="pa",R417="pa",R418="pa",R419="pa",R420="pa",R421="pa",R422="pa",R423="pa"),"",AND(SUM(Q406:Q423)=Q399,R399="pa",R406&lt;&gt;"pa",R407&lt;&gt;"pa",R408&lt;&gt;"pa",R409&lt;&gt;"pa",R410&lt;&gt;"pa",R411&lt;&gt;"pa",R412&lt;&gt;"pa",R413&lt;&gt;"pa",R414&lt;&gt;"pa",R415&lt;&gt;"pa",R416&lt;&gt;"pa",R417&lt;&gt;"pa",R418&lt;&gt;"pa",R419&lt;&gt;"pa",R420&lt;&gt;"pa",R421&lt;&gt;"pa",R422&lt;&gt;"pa",R423&lt;&gt;"pa"),"T3-Error",AND(SUM(Q406:Q423)=Q399,R399="")*OR(R406="pa",R407="pa",R408="pa",R409="pa",R410="pa",R411="pa",R412="pa",R413="pa",R414="pa",R415="pa",R416="pa",R417="pa",R418="pa",R419="pa",R420="pa",R421="pa",R422="pa",R423="pa"),"T1-Error",SUM(Q406:Q423)=Q399,"")</f>
        <v/>
      </c>
      <c r="R405" s="101"/>
      <c r="S405" s="102" t="str" cm="1">
        <f t="array" ref="S405">_xlfn.IFS(AND(S399="",S406="",S407="",S408="",S409="",S410="",S411="",S412="",S413="",S414="",S415="",S416="",S417="",S418="",S419="",S420="",S421="",S422="",S423=""),"",SUM(S406:S423)&lt;S399*AND(T406="",T407="",T408="",T409="",T410="",T411="",T412="",T413="",T414="",T415="",T416="",T417="",T418="",T419="",T420="",T421="",T422="",T423="",S406&lt;&gt;"",S407&lt;&gt;"",S408&lt;&gt;"",S409&lt;&gt;"",S410&lt;&gt;"",S411&lt;&gt;"",S412&lt;&gt;"",S413&lt;&gt;"",S414&lt;&gt;"",S415&lt;&gt;"",S416&lt;&gt;"",S417&lt;&gt;"",S418&lt;&gt;"",S419&lt;&gt;"",S420&lt;&gt;"",S421&lt;&gt;"",S422&lt;&gt;"",S423&lt;&gt;""),"T4-Error",SUM(S406:S423)&gt;S399,"T5-Error",AND(SUM(S406:S423)=S399,T399="",OR(S406="",S407="",S408="",S409="",S410="",S411="",S412="",S413="",S414="",S415="",S416="",S417="",S418="",S419="",S420="",S421="",S422="",S423="")),"T2-Error",OR(S406="",S407="",S408="",S409="",S410="",S411="",S412="",S413="",S414="",S415="",S416="",S417="",S418="",S419="",S420="",S421="",S422="",S423=""),"",SUM(S406:S423)&lt;S399*OR(T406="pa",T407="pa",T408="pa",T409="pa",T410="pa",T411="pa",T412="pa",T413="pa",T414="pa",T415="pa",T416="pa",T417="pa",T418="pa",T419="pa",T420="pa",T421="pa",T422="pa",T423="pa"),"",AND(SUM(S406:S423)=S399,T399="pa",T406&lt;&gt;"pa",T407&lt;&gt;"pa",T408&lt;&gt;"pa",T409&lt;&gt;"pa",T410&lt;&gt;"pa",T411&lt;&gt;"pa",T412&lt;&gt;"pa",T413&lt;&gt;"pa",T414&lt;&gt;"pa",T415&lt;&gt;"pa",T416&lt;&gt;"pa",T417&lt;&gt;"pa",T418&lt;&gt;"pa",T419&lt;&gt;"pa",T420&lt;&gt;"pa",T421&lt;&gt;"pa",T422&lt;&gt;"pa",T423&lt;&gt;"pa"),"T3-Error",AND(SUM(S406:S423)=S399,T399="")*OR(T406="pa",T407="pa",T408="pa",T409="pa",T410="pa",T411="pa",T412="pa",T413="pa",T414="pa",T415="pa",T416="pa",T417="pa",T418="pa",T419="pa",T420="pa",T421="pa",T422="pa",T423="pa"),"T1-Error",SUM(S406:S423)=S399,"")</f>
        <v/>
      </c>
      <c r="T405" s="101"/>
      <c r="U405" s="102" t="str" cm="1">
        <f t="array" ref="U405">_xlfn.IFS(AND(U399="",U406="",U407="",U408="",U409="",U410="",U411="",U412="",U413="",U414="",U415="",U416="",U417="",U418="",U419="",U420="",U421="",U422="",U423=""),"",SUM(U406:U423)&lt;U399*AND(V406="",V407="",V408="",V409="",V410="",V411="",V412="",V413="",V414="",V415="",V416="",V417="",V418="",V419="",V420="",V421="",V422="",V423="",U406&lt;&gt;"",U407&lt;&gt;"",U408&lt;&gt;"",U409&lt;&gt;"",U410&lt;&gt;"",U411&lt;&gt;"",U412&lt;&gt;"",U413&lt;&gt;"",U414&lt;&gt;"",U415&lt;&gt;"",U416&lt;&gt;"",U417&lt;&gt;"",U418&lt;&gt;"",U419&lt;&gt;"",U420&lt;&gt;"",U421&lt;&gt;"",U422&lt;&gt;"",U423&lt;&gt;""),"T4-Error",SUM(U406:U423)&gt;U399,"T5-Error",AND(SUM(U406:U423)=U399,V399="",OR(U406="",U407="",U408="",U409="",U410="",U411="",U412="",U413="",U414="",U415="",U416="",U417="",U418="",U419="",U420="",U421="",U422="",U423="")),"T2-Error",OR(U406="",U407="",U408="",U409="",U410="",U411="",U412="",U413="",U414="",U415="",U416="",U417="",U418="",U419="",U420="",U421="",U422="",U423=""),"",SUM(U406:U423)&lt;U399*OR(V406="pa",V407="pa",V408="pa",V409="pa",V410="pa",V411="pa",V412="pa",V413="pa",V414="pa",V415="pa",V416="pa",V417="pa",V418="pa",V419="pa",V420="pa",V421="pa",V422="pa",V423="pa"),"",AND(SUM(U406:U423)=U399,V399="pa",V406&lt;&gt;"pa",V407&lt;&gt;"pa",V408&lt;&gt;"pa",V409&lt;&gt;"pa",V410&lt;&gt;"pa",V411&lt;&gt;"pa",V412&lt;&gt;"pa",V413&lt;&gt;"pa",V414&lt;&gt;"pa",V415&lt;&gt;"pa",V416&lt;&gt;"pa",V417&lt;&gt;"pa",V418&lt;&gt;"pa",V419&lt;&gt;"pa",V420&lt;&gt;"pa",V421&lt;&gt;"pa",V422&lt;&gt;"pa",V423&lt;&gt;"pa"),"T3-Error",AND(SUM(U406:U423)=U399,V399="")*OR(V406="pa",V407="pa",V408="pa",V409="pa",V410="pa",V411="pa",V412="pa",V413="pa",V414="pa",V415="pa",V416="pa",V417="pa",V418="pa",V419="pa",V420="pa",V421="pa",V422="pa",V423="pa"),"T1-Error",SUM(U406:U423)=U399,"")</f>
        <v/>
      </c>
      <c r="V405" s="101"/>
      <c r="W405" s="102" t="str" cm="1">
        <f t="array" ref="W405">_xlfn.IFS(AND(W399="",W406="",W407="",W408="",W409="",W410="",W411="",W412="",W413="",W414="",W415="",W416="",W417="",W418="",W419="",W420="",W421="",W422="",W423=""),"",SUM(W406:W423)&lt;W399*AND(X406="",X407="",X408="",X409="",X410="",X411="",X412="",X413="",X414="",X415="",X416="",X417="",X418="",X419="",X420="",X421="",X422="",X423="",W406&lt;&gt;"",W407&lt;&gt;"",W408&lt;&gt;"",W409&lt;&gt;"",W410&lt;&gt;"",W411&lt;&gt;"",W412&lt;&gt;"",W413&lt;&gt;"",W414&lt;&gt;"",W415&lt;&gt;"",W416&lt;&gt;"",W417&lt;&gt;"",W418&lt;&gt;"",W419&lt;&gt;"",W420&lt;&gt;"",W421&lt;&gt;"",W422&lt;&gt;"",W423&lt;&gt;""),"T4-Error",SUM(W406:W423)&gt;W399,"T5-Error",AND(SUM(W406:W423)=W399,X399="",OR(W406="",W407="",W408="",W409="",W410="",W411="",W412="",W413="",W414="",W415="",W416="",W417="",W418="",W419="",W420="",W421="",W422="",W423="")),"T2-Error",OR(W406="",W407="",W408="",W409="",W410="",W411="",W412="",W413="",W414="",W415="",W416="",W417="",W418="",W419="",W420="",W421="",W422="",W423=""),"",SUM(W406:W423)&lt;W399*OR(X406="pa",X407="pa",X408="pa",X409="pa",X410="pa",X411="pa",X412="pa",X413="pa",X414="pa",X415="pa",X416="pa",X417="pa",X418="pa",X419="pa",X420="pa",X421="pa",X422="pa",X423="pa"),"",AND(SUM(W406:W423)=W399,X399="pa",X406&lt;&gt;"pa",X407&lt;&gt;"pa",X408&lt;&gt;"pa",X409&lt;&gt;"pa",X410&lt;&gt;"pa",X411&lt;&gt;"pa",X412&lt;&gt;"pa",X413&lt;&gt;"pa",X414&lt;&gt;"pa",X415&lt;&gt;"pa",X416&lt;&gt;"pa",X417&lt;&gt;"pa",X418&lt;&gt;"pa",X419&lt;&gt;"pa",X420&lt;&gt;"pa",X421&lt;&gt;"pa",X422&lt;&gt;"pa",X423&lt;&gt;"pa"),"T3-Error",AND(SUM(W406:W423)=W399,X399="")*OR(X406="pa",X407="pa",X408="pa",X409="pa",X410="pa",X411="pa",X412="pa",X413="pa",X414="pa",X415="pa",X416="pa",X417="pa",X418="pa",X419="pa",X420="pa",X421="pa",X422="pa",X423="pa"),"T1-Error",SUM(W406:W423)=W399,"")</f>
        <v/>
      </c>
      <c r="X405" s="101"/>
      <c r="Y405" s="102" t="str" cm="1">
        <f t="array" ref="Y405">_xlfn.IFS(AND(Y399="",Y406="",Y407="",Y408="",Y409="",Y410="",Y411="",Y412="",Y413="",Y414="",Y415="",Y416="",Y417="",Y418="",Y419="",Y420="",Y421="",Y422="",Y423=""),"",SUM(Y406:Y423)&lt;Y399*AND(Z406="",Z407="",Z408="",Z409="",Z410="",Z411="",Z412="",Z413="",Z414="",Z415="",Z416="",Z417="",Z418="",Z419="",Z420="",Z421="",Z422="",Z423="",Y406&lt;&gt;"",Y407&lt;&gt;"",Y408&lt;&gt;"",Y409&lt;&gt;"",Y410&lt;&gt;"",Y411&lt;&gt;"",Y412&lt;&gt;"",Y413&lt;&gt;"",Y414&lt;&gt;"",Y415&lt;&gt;"",Y416&lt;&gt;"",Y417&lt;&gt;"",Y418&lt;&gt;"",Y419&lt;&gt;"",Y420&lt;&gt;"",Y421&lt;&gt;"",Y422&lt;&gt;"",Y423&lt;&gt;""),"T4-Error",SUM(Y406:Y423)&gt;Y399,"T5-Error",AND(SUM(Y406:Y423)=Y399,Z399="",OR(Y406="",Y407="",Y408="",Y409="",Y410="",Y411="",Y412="",Y413="",Y414="",Y415="",Y416="",Y417="",Y418="",Y419="",Y420="",Y421="",Y422="",Y423="")),"T2-Error",OR(Y406="",Y407="",Y408="",Y409="",Y410="",Y411="",Y412="",Y413="",Y414="",Y415="",Y416="",Y417="",Y418="",Y419="",Y420="",Y421="",Y422="",Y423=""),"",SUM(Y406:Y423)&lt;Y399*OR(Z406="pa",Z407="pa",Z408="pa",Z409="pa",Z410="pa",Z411="pa",Z412="pa",Z413="pa",Z414="pa",Z415="pa",Z416="pa",Z417="pa",Z418="pa",Z419="pa",Z420="pa",Z421="pa",Z422="pa",Z423="pa"),"",AND(SUM(Y406:Y423)=Y399,Z399="pa",Z406&lt;&gt;"pa",Z407&lt;&gt;"pa",Z408&lt;&gt;"pa",Z409&lt;&gt;"pa",Z410&lt;&gt;"pa",Z411&lt;&gt;"pa",Z412&lt;&gt;"pa",Z413&lt;&gt;"pa",Z414&lt;&gt;"pa",Z415&lt;&gt;"pa",Z416&lt;&gt;"pa",Z417&lt;&gt;"pa",Z418&lt;&gt;"pa",Z419&lt;&gt;"pa",Z420&lt;&gt;"pa",Z421&lt;&gt;"pa",Z422&lt;&gt;"pa",Z423&lt;&gt;"pa"),"T3-Error",AND(SUM(Y406:Y423)=Y399,Z399="")*OR(Z406="pa",Z407="pa",Z408="pa",Z409="pa",Z410="pa",Z411="pa",Z412="pa",Z413="pa",Z414="pa",Z415="pa",Z416="pa",Z417="pa",Z418="pa",Z419="pa",Z420="pa",Z421="pa",Z422="pa",Z423="pa"),"T1-Error",SUM(Y406:Y423)=Y399,"")</f>
        <v/>
      </c>
      <c r="Z405" s="101"/>
      <c r="AA405" s="206"/>
      <c r="AB405" s="189"/>
      <c r="AC405" s="196"/>
      <c r="AD405" s="206"/>
      <c r="AF405" s="193"/>
      <c r="AH405" s="193"/>
      <c r="AI405" s="237"/>
      <c r="AJ405" s="237"/>
      <c r="AK405" s="237"/>
      <c r="AL405" s="409"/>
      <c r="AM405" s="237"/>
      <c r="AN405" s="409"/>
    </row>
    <row r="406" spans="1:40" customFormat="1" ht="15" x14ac:dyDescent="0.2">
      <c r="A406" s="248" t="s">
        <v>217</v>
      </c>
      <c r="B406" s="248"/>
      <c r="C406" s="34" t="s">
        <v>53</v>
      </c>
      <c r="D406" s="24" t="s">
        <v>51</v>
      </c>
      <c r="E406" s="10"/>
      <c r="F406" s="13"/>
      <c r="G406" s="10"/>
      <c r="H406" s="13"/>
      <c r="I406" s="10"/>
      <c r="J406" s="13"/>
      <c r="K406" s="10"/>
      <c r="L406" s="13"/>
      <c r="M406" s="10"/>
      <c r="N406" s="13"/>
      <c r="O406" s="10"/>
      <c r="P406" s="13"/>
      <c r="Q406" s="10"/>
      <c r="R406" s="13"/>
      <c r="S406" s="10"/>
      <c r="T406" s="13"/>
      <c r="U406" s="10">
        <v>0</v>
      </c>
      <c r="V406" s="13"/>
      <c r="W406" s="10">
        <v>0</v>
      </c>
      <c r="X406" s="13"/>
      <c r="Y406" s="10"/>
      <c r="Z406" s="13"/>
      <c r="AA406" s="205"/>
      <c r="AB406" s="200"/>
      <c r="AC406" s="257"/>
      <c r="AD406" s="205"/>
      <c r="AF406" s="258"/>
      <c r="AH406" s="258"/>
      <c r="AI406" s="259"/>
      <c r="AJ406" s="259"/>
      <c r="AK406" s="259"/>
      <c r="AL406" s="413"/>
      <c r="AM406" s="259"/>
      <c r="AN406" s="413"/>
    </row>
    <row r="407" spans="1:40" customFormat="1" ht="15" x14ac:dyDescent="0.2">
      <c r="A407" s="244" t="s">
        <v>218</v>
      </c>
      <c r="B407" s="244"/>
      <c r="C407" s="35" t="s">
        <v>54</v>
      </c>
      <c r="D407" s="24" t="s">
        <v>51</v>
      </c>
      <c r="E407" s="10"/>
      <c r="F407" s="13"/>
      <c r="G407" s="10"/>
      <c r="H407" s="13"/>
      <c r="I407" s="10"/>
      <c r="J407" s="13"/>
      <c r="K407" s="10"/>
      <c r="L407" s="13"/>
      <c r="M407" s="10"/>
      <c r="N407" s="13"/>
      <c r="O407" s="10"/>
      <c r="P407" s="13"/>
      <c r="Q407" s="10"/>
      <c r="R407" s="13"/>
      <c r="S407" s="10"/>
      <c r="T407" s="13"/>
      <c r="U407" s="10">
        <v>0</v>
      </c>
      <c r="V407" s="13"/>
      <c r="W407" s="10">
        <v>0</v>
      </c>
      <c r="X407" s="13"/>
      <c r="Y407" s="10"/>
      <c r="Z407" s="13"/>
      <c r="AA407" s="205"/>
      <c r="AB407" s="200"/>
      <c r="AC407" s="257"/>
      <c r="AD407" s="205"/>
      <c r="AF407" s="258"/>
      <c r="AH407" s="258"/>
      <c r="AI407" s="259"/>
      <c r="AJ407" s="259"/>
      <c r="AK407" s="259"/>
      <c r="AL407" s="413"/>
      <c r="AM407" s="259"/>
      <c r="AN407" s="413"/>
    </row>
    <row r="408" spans="1:40" customFormat="1" ht="15" x14ac:dyDescent="0.2">
      <c r="A408" s="244" t="s">
        <v>219</v>
      </c>
      <c r="B408" s="244"/>
      <c r="C408" s="35" t="s">
        <v>55</v>
      </c>
      <c r="D408" s="24" t="s">
        <v>51</v>
      </c>
      <c r="E408" s="10"/>
      <c r="F408" s="13"/>
      <c r="G408" s="10"/>
      <c r="H408" s="13"/>
      <c r="I408" s="10"/>
      <c r="J408" s="13"/>
      <c r="K408" s="10"/>
      <c r="L408" s="13"/>
      <c r="M408" s="10"/>
      <c r="N408" s="13"/>
      <c r="O408" s="10"/>
      <c r="P408" s="13"/>
      <c r="Q408" s="10"/>
      <c r="R408" s="13"/>
      <c r="S408" s="10"/>
      <c r="T408" s="13"/>
      <c r="U408" s="10">
        <v>0</v>
      </c>
      <c r="V408" s="13"/>
      <c r="W408" s="10">
        <v>0</v>
      </c>
      <c r="X408" s="13"/>
      <c r="Y408" s="10"/>
      <c r="Z408" s="13"/>
      <c r="AA408" s="205"/>
      <c r="AB408" s="200"/>
      <c r="AC408" s="257"/>
      <c r="AD408" s="205"/>
      <c r="AF408" s="258"/>
      <c r="AH408" s="258"/>
      <c r="AI408" s="259"/>
      <c r="AJ408" s="259"/>
      <c r="AK408" s="259"/>
      <c r="AL408" s="413"/>
      <c r="AM408" s="259"/>
      <c r="AN408" s="413"/>
    </row>
    <row r="409" spans="1:40" customFormat="1" ht="15" x14ac:dyDescent="0.2">
      <c r="A409" s="244" t="s">
        <v>220</v>
      </c>
      <c r="B409" s="244"/>
      <c r="C409" s="35" t="s">
        <v>56</v>
      </c>
      <c r="D409" s="24" t="s">
        <v>51</v>
      </c>
      <c r="E409" s="10"/>
      <c r="F409" s="13"/>
      <c r="G409" s="10"/>
      <c r="H409" s="13"/>
      <c r="I409" s="10"/>
      <c r="J409" s="13"/>
      <c r="K409" s="10"/>
      <c r="L409" s="13"/>
      <c r="M409" s="10"/>
      <c r="N409" s="13"/>
      <c r="O409" s="10"/>
      <c r="P409" s="13"/>
      <c r="Q409" s="10"/>
      <c r="R409" s="13"/>
      <c r="S409" s="10"/>
      <c r="T409" s="13"/>
      <c r="U409" s="10">
        <v>0</v>
      </c>
      <c r="V409" s="13"/>
      <c r="W409" s="10">
        <v>0</v>
      </c>
      <c r="X409" s="13"/>
      <c r="Y409" s="10"/>
      <c r="Z409" s="13"/>
      <c r="AA409" s="205"/>
      <c r="AB409" s="200"/>
      <c r="AC409" s="257"/>
      <c r="AD409" s="205"/>
      <c r="AF409" s="258"/>
      <c r="AH409" s="258"/>
      <c r="AI409" s="259"/>
      <c r="AJ409" s="259"/>
      <c r="AK409" s="259"/>
      <c r="AL409" s="413"/>
      <c r="AM409" s="259"/>
      <c r="AN409" s="413"/>
    </row>
    <row r="410" spans="1:40" customFormat="1" ht="15" x14ac:dyDescent="0.2">
      <c r="A410" s="244" t="s">
        <v>221</v>
      </c>
      <c r="B410" s="244"/>
      <c r="C410" s="35" t="s">
        <v>57</v>
      </c>
      <c r="D410" s="24" t="s">
        <v>51</v>
      </c>
      <c r="E410" s="10"/>
      <c r="F410" s="13"/>
      <c r="G410" s="10"/>
      <c r="H410" s="13"/>
      <c r="I410" s="10"/>
      <c r="J410" s="13"/>
      <c r="K410" s="10"/>
      <c r="L410" s="13"/>
      <c r="M410" s="10"/>
      <c r="N410" s="13"/>
      <c r="O410" s="10"/>
      <c r="P410" s="13"/>
      <c r="Q410" s="10"/>
      <c r="R410" s="13"/>
      <c r="S410" s="10"/>
      <c r="T410" s="13"/>
      <c r="U410" s="10">
        <v>0</v>
      </c>
      <c r="V410" s="13"/>
      <c r="W410" s="10">
        <v>2</v>
      </c>
      <c r="X410" s="13"/>
      <c r="Y410" s="10"/>
      <c r="Z410" s="13"/>
      <c r="AA410" s="205"/>
      <c r="AB410" s="200"/>
      <c r="AC410" s="257"/>
      <c r="AD410" s="205"/>
      <c r="AF410" s="258"/>
      <c r="AH410" s="258"/>
      <c r="AI410" s="259"/>
      <c r="AJ410" s="259"/>
      <c r="AK410" s="259"/>
      <c r="AL410" s="413"/>
      <c r="AM410" s="259"/>
      <c r="AN410" s="413"/>
    </row>
    <row r="411" spans="1:40" customFormat="1" ht="15" x14ac:dyDescent="0.2">
      <c r="A411" s="244" t="s">
        <v>222</v>
      </c>
      <c r="B411" s="244"/>
      <c r="C411" s="35" t="s">
        <v>58</v>
      </c>
      <c r="D411" s="24" t="s">
        <v>51</v>
      </c>
      <c r="E411" s="10"/>
      <c r="F411" s="13"/>
      <c r="G411" s="10"/>
      <c r="H411" s="13"/>
      <c r="I411" s="10"/>
      <c r="J411" s="13"/>
      <c r="K411" s="10"/>
      <c r="L411" s="13"/>
      <c r="M411" s="10"/>
      <c r="N411" s="13"/>
      <c r="O411" s="10"/>
      <c r="P411" s="13"/>
      <c r="Q411" s="10"/>
      <c r="R411" s="13"/>
      <c r="S411" s="10"/>
      <c r="T411" s="13"/>
      <c r="U411" s="10">
        <v>1</v>
      </c>
      <c r="V411" s="13"/>
      <c r="W411" s="10">
        <v>1</v>
      </c>
      <c r="X411" s="13"/>
      <c r="Y411" s="10"/>
      <c r="Z411" s="13"/>
      <c r="AA411" s="205"/>
      <c r="AB411" s="200"/>
      <c r="AC411" s="257"/>
      <c r="AD411" s="205"/>
      <c r="AF411" s="258"/>
      <c r="AH411" s="258"/>
      <c r="AI411" s="259"/>
      <c r="AJ411" s="259"/>
      <c r="AK411" s="259"/>
      <c r="AL411" s="413"/>
      <c r="AM411" s="259"/>
      <c r="AN411" s="413"/>
    </row>
    <row r="412" spans="1:40" customFormat="1" ht="15" x14ac:dyDescent="0.2">
      <c r="A412" s="244" t="s">
        <v>223</v>
      </c>
      <c r="B412" s="244"/>
      <c r="C412" s="35" t="s">
        <v>59</v>
      </c>
      <c r="D412" s="24" t="s">
        <v>51</v>
      </c>
      <c r="E412" s="10"/>
      <c r="F412" s="13"/>
      <c r="G412" s="10"/>
      <c r="H412" s="13"/>
      <c r="I412" s="10"/>
      <c r="J412" s="13"/>
      <c r="K412" s="10"/>
      <c r="L412" s="13"/>
      <c r="M412" s="10"/>
      <c r="N412" s="13"/>
      <c r="O412" s="10"/>
      <c r="P412" s="13"/>
      <c r="Q412" s="10"/>
      <c r="R412" s="13"/>
      <c r="S412" s="10"/>
      <c r="T412" s="13"/>
      <c r="U412" s="10">
        <v>1</v>
      </c>
      <c r="V412" s="13"/>
      <c r="W412" s="10">
        <v>2</v>
      </c>
      <c r="X412" s="13"/>
      <c r="Y412" s="10"/>
      <c r="Z412" s="13"/>
      <c r="AA412" s="205"/>
      <c r="AB412" s="200"/>
      <c r="AC412" s="257"/>
      <c r="AD412" s="205"/>
      <c r="AF412" s="258"/>
      <c r="AH412" s="258"/>
      <c r="AI412" s="259"/>
      <c r="AJ412" s="259"/>
      <c r="AK412" s="259"/>
      <c r="AL412" s="413"/>
      <c r="AM412" s="259"/>
      <c r="AN412" s="413"/>
    </row>
    <row r="413" spans="1:40" customFormat="1" ht="15" x14ac:dyDescent="0.2">
      <c r="A413" s="244" t="s">
        <v>224</v>
      </c>
      <c r="B413" s="244"/>
      <c r="C413" s="35" t="s">
        <v>60</v>
      </c>
      <c r="D413" s="24" t="s">
        <v>51</v>
      </c>
      <c r="E413" s="10"/>
      <c r="F413" s="13"/>
      <c r="G413" s="10"/>
      <c r="H413" s="13"/>
      <c r="I413" s="10"/>
      <c r="J413" s="13"/>
      <c r="K413" s="10"/>
      <c r="L413" s="13"/>
      <c r="M413" s="10"/>
      <c r="N413" s="13"/>
      <c r="O413" s="10"/>
      <c r="P413" s="13"/>
      <c r="Q413" s="10"/>
      <c r="R413" s="13"/>
      <c r="S413" s="10"/>
      <c r="T413" s="13"/>
      <c r="U413" s="10">
        <v>1</v>
      </c>
      <c r="V413" s="13"/>
      <c r="W413" s="10">
        <v>0</v>
      </c>
      <c r="X413" s="13"/>
      <c r="Y413" s="10"/>
      <c r="Z413" s="13"/>
      <c r="AA413" s="205"/>
      <c r="AB413" s="200"/>
      <c r="AC413" s="257"/>
      <c r="AD413" s="205"/>
      <c r="AF413" s="258"/>
      <c r="AH413" s="258"/>
      <c r="AI413" s="259"/>
      <c r="AJ413" s="259"/>
      <c r="AK413" s="259"/>
      <c r="AL413" s="413"/>
      <c r="AM413" s="259"/>
      <c r="AN413" s="413"/>
    </row>
    <row r="414" spans="1:40" customFormat="1" ht="15" x14ac:dyDescent="0.2">
      <c r="A414" s="244" t="s">
        <v>225</v>
      </c>
      <c r="B414" s="244"/>
      <c r="C414" s="35" t="s">
        <v>61</v>
      </c>
      <c r="D414" s="24" t="s">
        <v>51</v>
      </c>
      <c r="E414" s="10"/>
      <c r="F414" s="13"/>
      <c r="G414" s="10"/>
      <c r="H414" s="13"/>
      <c r="I414" s="10"/>
      <c r="J414" s="13"/>
      <c r="K414" s="10"/>
      <c r="L414" s="13"/>
      <c r="M414" s="10"/>
      <c r="N414" s="13"/>
      <c r="O414" s="10"/>
      <c r="P414" s="13"/>
      <c r="Q414" s="10"/>
      <c r="R414" s="13"/>
      <c r="S414" s="10"/>
      <c r="T414" s="13"/>
      <c r="U414" s="10">
        <v>0</v>
      </c>
      <c r="V414" s="13"/>
      <c r="W414" s="10">
        <v>2</v>
      </c>
      <c r="X414" s="13"/>
      <c r="Y414" s="10"/>
      <c r="Z414" s="13"/>
      <c r="AA414" s="205"/>
      <c r="AB414" s="200"/>
      <c r="AC414" s="257"/>
      <c r="AD414" s="205"/>
      <c r="AF414" s="258"/>
      <c r="AH414" s="258"/>
      <c r="AI414" s="259"/>
      <c r="AJ414" s="259"/>
      <c r="AK414" s="259"/>
      <c r="AL414" s="413"/>
      <c r="AM414" s="259"/>
      <c r="AN414" s="413"/>
    </row>
    <row r="415" spans="1:40" customFormat="1" ht="15" x14ac:dyDescent="0.2">
      <c r="A415" s="244" t="s">
        <v>226</v>
      </c>
      <c r="B415" s="244"/>
      <c r="C415" s="35" t="s">
        <v>62</v>
      </c>
      <c r="D415" s="24" t="s">
        <v>51</v>
      </c>
      <c r="E415" s="10"/>
      <c r="F415" s="13"/>
      <c r="G415" s="10"/>
      <c r="H415" s="13"/>
      <c r="I415" s="10"/>
      <c r="J415" s="13"/>
      <c r="K415" s="10"/>
      <c r="L415" s="13"/>
      <c r="M415" s="10"/>
      <c r="N415" s="13"/>
      <c r="O415" s="10"/>
      <c r="P415" s="13"/>
      <c r="Q415" s="10"/>
      <c r="R415" s="13"/>
      <c r="S415" s="10"/>
      <c r="T415" s="13"/>
      <c r="U415" s="10">
        <v>3</v>
      </c>
      <c r="V415" s="13"/>
      <c r="W415" s="10">
        <v>4</v>
      </c>
      <c r="X415" s="13"/>
      <c r="Y415" s="10"/>
      <c r="Z415" s="13"/>
      <c r="AA415" s="205"/>
      <c r="AB415" s="200"/>
      <c r="AC415" s="257"/>
      <c r="AD415" s="205"/>
      <c r="AF415" s="258"/>
      <c r="AH415" s="258"/>
      <c r="AI415" s="259"/>
      <c r="AJ415" s="259"/>
      <c r="AK415" s="259"/>
      <c r="AL415" s="413"/>
      <c r="AM415" s="259"/>
      <c r="AN415" s="413"/>
    </row>
    <row r="416" spans="1:40" customFormat="1" ht="15" x14ac:dyDescent="0.2">
      <c r="A416" s="244" t="s">
        <v>227</v>
      </c>
      <c r="B416" s="244"/>
      <c r="C416" s="35" t="s">
        <v>63</v>
      </c>
      <c r="D416" s="24" t="s">
        <v>51</v>
      </c>
      <c r="E416" s="10"/>
      <c r="F416" s="13"/>
      <c r="G416" s="10"/>
      <c r="H416" s="13"/>
      <c r="I416" s="10"/>
      <c r="J416" s="13"/>
      <c r="K416" s="10"/>
      <c r="L416" s="13"/>
      <c r="M416" s="10"/>
      <c r="N416" s="13"/>
      <c r="O416" s="10"/>
      <c r="P416" s="13"/>
      <c r="Q416" s="10"/>
      <c r="R416" s="13"/>
      <c r="S416" s="10"/>
      <c r="T416" s="13"/>
      <c r="U416" s="10">
        <v>3</v>
      </c>
      <c r="V416" s="13"/>
      <c r="W416" s="10">
        <v>2</v>
      </c>
      <c r="X416" s="13"/>
      <c r="Y416" s="10"/>
      <c r="Z416" s="13"/>
      <c r="AA416" s="205"/>
      <c r="AB416" s="200"/>
      <c r="AC416" s="257"/>
      <c r="AD416" s="205"/>
      <c r="AF416" s="258"/>
      <c r="AH416" s="258"/>
      <c r="AI416" s="259"/>
      <c r="AJ416" s="259"/>
      <c r="AK416" s="259"/>
      <c r="AL416" s="413"/>
      <c r="AM416" s="259"/>
      <c r="AN416" s="413"/>
    </row>
    <row r="417" spans="1:40" customFormat="1" ht="15" x14ac:dyDescent="0.2">
      <c r="A417" s="244" t="s">
        <v>228</v>
      </c>
      <c r="B417" s="244"/>
      <c r="C417" s="35" t="s">
        <v>64</v>
      </c>
      <c r="D417" s="24" t="s">
        <v>51</v>
      </c>
      <c r="E417" s="10"/>
      <c r="F417" s="13"/>
      <c r="G417" s="10"/>
      <c r="H417" s="13"/>
      <c r="I417" s="10"/>
      <c r="J417" s="13"/>
      <c r="K417" s="10"/>
      <c r="L417" s="13"/>
      <c r="M417" s="10"/>
      <c r="N417" s="13"/>
      <c r="O417" s="10"/>
      <c r="P417" s="13"/>
      <c r="Q417" s="10"/>
      <c r="R417" s="13"/>
      <c r="S417" s="10"/>
      <c r="T417" s="13"/>
      <c r="U417" s="10">
        <v>1</v>
      </c>
      <c r="V417" s="13"/>
      <c r="W417" s="10">
        <v>2</v>
      </c>
      <c r="X417" s="13"/>
      <c r="Y417" s="10"/>
      <c r="Z417" s="13"/>
      <c r="AA417" s="205"/>
      <c r="AB417" s="200"/>
      <c r="AC417" s="257"/>
      <c r="AD417" s="205"/>
      <c r="AF417" s="258"/>
      <c r="AH417" s="258"/>
      <c r="AI417" s="259"/>
      <c r="AJ417" s="259"/>
      <c r="AK417" s="259"/>
      <c r="AL417" s="413"/>
      <c r="AM417" s="259"/>
      <c r="AN417" s="413"/>
    </row>
    <row r="418" spans="1:40" customFormat="1" ht="15" x14ac:dyDescent="0.2">
      <c r="A418" s="244" t="s">
        <v>229</v>
      </c>
      <c r="B418" s="244"/>
      <c r="C418" s="35" t="s">
        <v>65</v>
      </c>
      <c r="D418" s="24" t="s">
        <v>51</v>
      </c>
      <c r="E418" s="10"/>
      <c r="F418" s="13"/>
      <c r="G418" s="10"/>
      <c r="H418" s="13"/>
      <c r="I418" s="10"/>
      <c r="J418" s="13"/>
      <c r="K418" s="10"/>
      <c r="L418" s="13"/>
      <c r="M418" s="10"/>
      <c r="N418" s="13"/>
      <c r="O418" s="10"/>
      <c r="P418" s="13"/>
      <c r="Q418" s="10"/>
      <c r="R418" s="13"/>
      <c r="S418" s="10"/>
      <c r="T418" s="13"/>
      <c r="U418" s="10">
        <v>5</v>
      </c>
      <c r="V418" s="13"/>
      <c r="W418" s="10">
        <v>3</v>
      </c>
      <c r="X418" s="13"/>
      <c r="Y418" s="10"/>
      <c r="Z418" s="13"/>
      <c r="AA418" s="205"/>
      <c r="AB418" s="200"/>
      <c r="AC418" s="257"/>
      <c r="AD418" s="205"/>
      <c r="AF418" s="258"/>
      <c r="AH418" s="258"/>
      <c r="AI418" s="259"/>
      <c r="AJ418" s="259"/>
      <c r="AK418" s="259"/>
      <c r="AL418" s="413"/>
      <c r="AM418" s="259"/>
      <c r="AN418" s="413"/>
    </row>
    <row r="419" spans="1:40" customFormat="1" ht="15" x14ac:dyDescent="0.2">
      <c r="A419" s="244" t="s">
        <v>230</v>
      </c>
      <c r="B419" s="244"/>
      <c r="C419" s="35" t="s">
        <v>66</v>
      </c>
      <c r="D419" s="24" t="s">
        <v>51</v>
      </c>
      <c r="E419" s="10"/>
      <c r="F419" s="13"/>
      <c r="G419" s="10"/>
      <c r="H419" s="13"/>
      <c r="I419" s="10"/>
      <c r="J419" s="13"/>
      <c r="K419" s="10"/>
      <c r="L419" s="13"/>
      <c r="M419" s="10"/>
      <c r="N419" s="13"/>
      <c r="O419" s="10"/>
      <c r="P419" s="13"/>
      <c r="Q419" s="10"/>
      <c r="R419" s="13"/>
      <c r="S419" s="10"/>
      <c r="T419" s="13"/>
      <c r="U419" s="10">
        <v>3</v>
      </c>
      <c r="V419" s="13"/>
      <c r="W419" s="10">
        <v>4</v>
      </c>
      <c r="X419" s="13"/>
      <c r="Y419" s="10"/>
      <c r="Z419" s="13"/>
      <c r="AA419" s="205"/>
      <c r="AB419" s="200"/>
      <c r="AC419" s="257"/>
      <c r="AD419" s="205"/>
      <c r="AF419" s="258"/>
      <c r="AH419" s="258"/>
      <c r="AI419" s="259"/>
      <c r="AJ419" s="259"/>
      <c r="AK419" s="259"/>
      <c r="AL419" s="413"/>
      <c r="AM419" s="259"/>
      <c r="AN419" s="413"/>
    </row>
    <row r="420" spans="1:40" customFormat="1" ht="15" x14ac:dyDescent="0.2">
      <c r="A420" s="244" t="s">
        <v>231</v>
      </c>
      <c r="B420" s="244"/>
      <c r="C420" s="35" t="s">
        <v>67</v>
      </c>
      <c r="D420" s="24" t="s">
        <v>51</v>
      </c>
      <c r="E420" s="10"/>
      <c r="F420" s="13"/>
      <c r="G420" s="10"/>
      <c r="H420" s="13"/>
      <c r="I420" s="10"/>
      <c r="J420" s="13"/>
      <c r="K420" s="10"/>
      <c r="L420" s="13"/>
      <c r="M420" s="10"/>
      <c r="N420" s="13"/>
      <c r="O420" s="10"/>
      <c r="P420" s="13"/>
      <c r="Q420" s="10"/>
      <c r="R420" s="13"/>
      <c r="S420" s="10"/>
      <c r="T420" s="13"/>
      <c r="U420" s="10">
        <v>4</v>
      </c>
      <c r="V420" s="13"/>
      <c r="W420" s="10">
        <v>3</v>
      </c>
      <c r="X420" s="13"/>
      <c r="Y420" s="10"/>
      <c r="Z420" s="13"/>
      <c r="AA420" s="205"/>
      <c r="AB420" s="200"/>
      <c r="AC420" s="257"/>
      <c r="AD420" s="205"/>
      <c r="AF420" s="258"/>
      <c r="AH420" s="258"/>
      <c r="AI420" s="259"/>
      <c r="AJ420" s="259"/>
      <c r="AK420" s="259"/>
      <c r="AL420" s="413"/>
      <c r="AM420" s="259"/>
      <c r="AN420" s="413"/>
    </row>
    <row r="421" spans="1:40" customFormat="1" ht="15" x14ac:dyDescent="0.2">
      <c r="A421" s="244" t="s">
        <v>232</v>
      </c>
      <c r="B421" s="244"/>
      <c r="C421" s="35" t="s">
        <v>68</v>
      </c>
      <c r="D421" s="24" t="s">
        <v>51</v>
      </c>
      <c r="E421" s="10"/>
      <c r="F421" s="13"/>
      <c r="G421" s="10"/>
      <c r="H421" s="13"/>
      <c r="I421" s="10"/>
      <c r="J421" s="13"/>
      <c r="K421" s="10"/>
      <c r="L421" s="13"/>
      <c r="M421" s="10"/>
      <c r="N421" s="13"/>
      <c r="O421" s="10"/>
      <c r="P421" s="13"/>
      <c r="Q421" s="10"/>
      <c r="R421" s="13"/>
      <c r="S421" s="10"/>
      <c r="T421" s="13"/>
      <c r="U421" s="10">
        <v>2</v>
      </c>
      <c r="V421" s="13"/>
      <c r="W421" s="10">
        <v>4</v>
      </c>
      <c r="X421" s="13"/>
      <c r="Y421" s="10"/>
      <c r="Z421" s="13"/>
      <c r="AA421" s="205"/>
      <c r="AB421" s="200"/>
      <c r="AC421" s="257"/>
      <c r="AD421" s="205"/>
      <c r="AF421" s="258"/>
      <c r="AH421" s="258"/>
      <c r="AI421" s="259"/>
      <c r="AJ421" s="259"/>
      <c r="AK421" s="259"/>
      <c r="AL421" s="413"/>
      <c r="AM421" s="259"/>
      <c r="AN421" s="413"/>
    </row>
    <row r="422" spans="1:40" customFormat="1" ht="15" x14ac:dyDescent="0.2">
      <c r="A422" s="244" t="s">
        <v>233</v>
      </c>
      <c r="B422" s="244"/>
      <c r="C422" s="35" t="s">
        <v>69</v>
      </c>
      <c r="D422" s="24" t="s">
        <v>51</v>
      </c>
      <c r="E422" s="10"/>
      <c r="F422" s="13"/>
      <c r="G422" s="10"/>
      <c r="H422" s="13"/>
      <c r="I422" s="10"/>
      <c r="J422" s="13"/>
      <c r="K422" s="10"/>
      <c r="L422" s="13"/>
      <c r="M422" s="10"/>
      <c r="N422" s="13"/>
      <c r="O422" s="10"/>
      <c r="P422" s="13"/>
      <c r="Q422" s="10"/>
      <c r="R422" s="13"/>
      <c r="S422" s="10"/>
      <c r="T422" s="13"/>
      <c r="U422" s="10">
        <v>1</v>
      </c>
      <c r="V422" s="13"/>
      <c r="W422" s="10">
        <v>5</v>
      </c>
      <c r="X422" s="13"/>
      <c r="Y422" s="10"/>
      <c r="Z422" s="13"/>
      <c r="AA422" s="205"/>
      <c r="AB422" s="200"/>
      <c r="AC422" s="257"/>
      <c r="AD422" s="205"/>
      <c r="AF422" s="258"/>
      <c r="AH422" s="258"/>
      <c r="AI422" s="259"/>
      <c r="AJ422" s="259"/>
      <c r="AK422" s="259"/>
      <c r="AL422" s="413"/>
      <c r="AM422" s="259"/>
      <c r="AN422" s="413"/>
    </row>
    <row r="423" spans="1:40" customFormat="1" ht="15" x14ac:dyDescent="0.2">
      <c r="A423" s="244" t="s">
        <v>234</v>
      </c>
      <c r="B423" s="244"/>
      <c r="C423" s="35" t="s">
        <v>70</v>
      </c>
      <c r="D423" s="24" t="s">
        <v>51</v>
      </c>
      <c r="E423" s="10"/>
      <c r="F423" s="13"/>
      <c r="G423" s="10"/>
      <c r="H423" s="13"/>
      <c r="I423" s="10"/>
      <c r="J423" s="13"/>
      <c r="K423" s="10"/>
      <c r="L423" s="13"/>
      <c r="M423" s="10"/>
      <c r="N423" s="13"/>
      <c r="O423" s="10"/>
      <c r="P423" s="13"/>
      <c r="Q423" s="10"/>
      <c r="R423" s="13"/>
      <c r="S423" s="10"/>
      <c r="T423" s="13"/>
      <c r="U423" s="10">
        <v>3</v>
      </c>
      <c r="V423" s="13"/>
      <c r="W423" s="10">
        <v>7</v>
      </c>
      <c r="X423" s="13"/>
      <c r="Y423" s="10"/>
      <c r="Z423" s="13"/>
      <c r="AA423" s="205"/>
      <c r="AB423" s="200"/>
      <c r="AC423" s="257"/>
      <c r="AD423" s="205"/>
      <c r="AF423" s="258"/>
      <c r="AH423" s="258"/>
      <c r="AI423" s="259"/>
      <c r="AJ423" s="259"/>
      <c r="AK423" s="259"/>
      <c r="AL423" s="413"/>
      <c r="AM423" s="259"/>
      <c r="AN423" s="413"/>
    </row>
    <row r="424" spans="1:40" s="23" customFormat="1" ht="15.75" x14ac:dyDescent="0.2">
      <c r="A424" s="255"/>
      <c r="B424" s="262"/>
      <c r="C424" s="105"/>
      <c r="D424" s="106"/>
      <c r="E424" s="102" t="str" cm="1">
        <f t="array" ref="E424">_xlfn.IFS(OR(E425="",E296=""),"",AND(E425=0,E296=0),"",E425=E296,"T8-Alert",E425&lt;&gt;E296,"")</f>
        <v/>
      </c>
      <c r="F424" s="101"/>
      <c r="G424" s="102" t="str" cm="1">
        <f t="array" ref="G424">_xlfn.IFS(OR(G425="",G296=""),"",AND(G425=0,G296=0),"",G425=G296,"T8-Alert",G425&lt;&gt;G296,"")</f>
        <v/>
      </c>
      <c r="H424" s="101"/>
      <c r="I424" s="102" t="str" cm="1">
        <f t="array" ref="I424">_xlfn.IFS(OR(I425="",I296=""),"",AND(I425=0,I296=0),"",I425=I296,"T8-Alert",I425&lt;&gt;I296,"")</f>
        <v/>
      </c>
      <c r="J424" s="101"/>
      <c r="K424" s="102" t="str" cm="1">
        <f t="array" ref="K424">_xlfn.IFS(OR(K425="",K296=""),"",AND(K425=0,K296=0),"",K425=K296,"T8-Alert",K425&lt;&gt;K296,"")</f>
        <v/>
      </c>
      <c r="L424" s="101"/>
      <c r="M424" s="102" t="str" cm="1">
        <f t="array" ref="M424">_xlfn.IFS(OR(M425="",M296=""),"",AND(M425=0,M296=0),"",M425=M296,"T8-Alert",M425&lt;&gt;M296,"")</f>
        <v/>
      </c>
      <c r="N424" s="101"/>
      <c r="O424" s="102" t="str" cm="1">
        <f t="array" ref="O424">_xlfn.IFS(OR(O425="",O296=""),"",AND(O425=0,O296=0),"",O425=O296,"T8-Alert",O425&lt;&gt;O296,"")</f>
        <v/>
      </c>
      <c r="P424" s="101"/>
      <c r="Q424" s="102" t="str" cm="1">
        <f t="array" ref="Q424">_xlfn.IFS(OR(Q425="",Q296=""),"",AND(Q425=0,Q296=0),"",Q425=Q296,"T8-Alert",Q425&lt;&gt;Q296,"")</f>
        <v/>
      </c>
      <c r="R424" s="101"/>
      <c r="S424" s="102" t="str" cm="1">
        <f t="array" ref="S424">_xlfn.IFS(OR(S425="",S296=""),"",AND(S425=0,S296=0),"",S425=S296,"T8-Alert",S425&lt;&gt;S296,"")</f>
        <v/>
      </c>
      <c r="T424" s="101"/>
      <c r="U424" s="102" t="str" cm="1">
        <f t="array" ref="U424">_xlfn.IFS(OR(U425="",U296=""),"",AND(U425=0,U296=0),"",U425=U296,"T8-Alert",U425&lt;&gt;U296,"")</f>
        <v/>
      </c>
      <c r="V424" s="101"/>
      <c r="W424" s="102" t="str" cm="1">
        <f t="array" ref="W424">_xlfn.IFS(OR(W425="",W296=""),"",AND(W425=0,W296=0),"",W425=W296,"T8-Alert",W425&lt;&gt;W296,"")</f>
        <v/>
      </c>
      <c r="X424" s="101"/>
      <c r="Y424" s="102" t="str" cm="1">
        <f t="array" ref="Y424">_xlfn.IFS(OR(Y425="",Y296=""),"",AND(Y425=0,Y296=0),"",Y425=Y296,"T8-Alert",Y425&lt;&gt;Y296,"")</f>
        <v/>
      </c>
      <c r="Z424" s="101"/>
      <c r="AA424" s="201"/>
      <c r="AB424" s="202"/>
      <c r="AC424" s="202"/>
      <c r="AD424" s="201"/>
      <c r="AF424" s="192"/>
      <c r="AH424" s="192"/>
      <c r="AI424" s="236"/>
      <c r="AJ424" s="236"/>
      <c r="AK424" s="236"/>
      <c r="AL424" s="408"/>
      <c r="AM424" s="236"/>
      <c r="AN424" s="408"/>
    </row>
    <row r="425" spans="1:40" s="23" customFormat="1" ht="47.25" x14ac:dyDescent="0.2">
      <c r="A425" s="249" t="s">
        <v>340</v>
      </c>
      <c r="B425" s="269"/>
      <c r="C425" s="104" t="s">
        <v>105</v>
      </c>
      <c r="D425" s="24" t="s">
        <v>51</v>
      </c>
      <c r="E425" s="10">
        <v>0</v>
      </c>
      <c r="F425" s="13"/>
      <c r="G425" s="10">
        <v>0</v>
      </c>
      <c r="H425" s="13"/>
      <c r="I425" s="10">
        <v>0</v>
      </c>
      <c r="J425" s="13"/>
      <c r="K425" s="10">
        <v>0</v>
      </c>
      <c r="L425" s="13"/>
      <c r="M425" s="10">
        <v>0</v>
      </c>
      <c r="N425" s="13"/>
      <c r="O425" s="10">
        <v>0</v>
      </c>
      <c r="P425" s="13"/>
      <c r="Q425" s="10">
        <v>0</v>
      </c>
      <c r="R425" s="13"/>
      <c r="S425" s="10">
        <v>0</v>
      </c>
      <c r="T425" s="13"/>
      <c r="U425" s="10">
        <v>0</v>
      </c>
      <c r="V425" s="13"/>
      <c r="W425" s="10"/>
      <c r="X425" s="13"/>
      <c r="Y425" s="10"/>
      <c r="Z425" s="13"/>
      <c r="AA425" s="205" t="s">
        <v>348</v>
      </c>
      <c r="AB425" s="199"/>
      <c r="AC425" s="189"/>
      <c r="AD425" s="205"/>
      <c r="AF425" s="192"/>
      <c r="AH425" s="192"/>
      <c r="AI425" s="238" t="s">
        <v>343</v>
      </c>
      <c r="AJ425" s="238" t="s">
        <v>344</v>
      </c>
      <c r="AK425" s="238"/>
      <c r="AL425" s="238"/>
      <c r="AM425" s="435"/>
      <c r="AN425" s="435"/>
    </row>
    <row r="426" spans="1:40" s="23" customFormat="1" ht="15.75" x14ac:dyDescent="0.2">
      <c r="A426" s="255"/>
      <c r="B426" s="262"/>
      <c r="C426" s="105"/>
      <c r="D426" s="106"/>
      <c r="E426" s="102" t="str" cm="1">
        <f t="array" ref="E426">_xlfn.IFS(OR(E427="",E425=""),"",OR(E427=0,E425=0),"",E427&gt;E425,"T7-Error",E427=E425,"T7-Alert-",E427&lt;E425,"")</f>
        <v/>
      </c>
      <c r="F426" s="101"/>
      <c r="G426" s="102" t="str" cm="1">
        <f t="array" ref="G426">_xlfn.IFS(OR(G427="",G425=""),"",OR(G427=0,G425=0),"",G427&gt;G425,"T7-Error",G427=G425,"T7-Alert-",G427&lt;G425,"")</f>
        <v/>
      </c>
      <c r="H426" s="101"/>
      <c r="I426" s="102" t="str" cm="1">
        <f t="array" ref="I426">_xlfn.IFS(OR(I427="",I425=""),"",OR(I427=0,I425=0),"",I427&gt;I425,"T7-Error",I427=I425,"T7-Alert-",I427&lt;I425,"")</f>
        <v/>
      </c>
      <c r="J426" s="101"/>
      <c r="K426" s="102" t="str" cm="1">
        <f t="array" ref="K426">_xlfn.IFS(OR(K427="",K425=""),"",OR(K427=0,K425=0),"",K427&gt;K425,"T7-Error",K427=K425,"T7-Alert-",K427&lt;K425,"")</f>
        <v/>
      </c>
      <c r="L426" s="101"/>
      <c r="M426" s="102" t="str" cm="1">
        <f t="array" ref="M426">_xlfn.IFS(OR(M427="",M425=""),"",OR(M427=0,M425=0),"",M427&gt;M425,"T7-Error",M427=M425,"T7-Alert-",M427&lt;M425,"")</f>
        <v/>
      </c>
      <c r="N426" s="101"/>
      <c r="O426" s="102" t="str" cm="1">
        <f t="array" ref="O426">_xlfn.IFS(OR(O427="",O425=""),"",OR(O427=0,O425=0),"",O427&gt;O425,"T7-Error",O427=O425,"T7-Alert-",O427&lt;O425,"")</f>
        <v/>
      </c>
      <c r="P426" s="101"/>
      <c r="Q426" s="102" t="str" cm="1">
        <f t="array" ref="Q426">_xlfn.IFS(OR(Q427="",Q425=""),"",OR(Q427=0,Q425=0),"",Q427&gt;Q425,"T7-Error",Q427=Q425,"T7-Alert-",Q427&lt;Q425,"")</f>
        <v/>
      </c>
      <c r="R426" s="101"/>
      <c r="S426" s="102" t="str" cm="1">
        <f t="array" ref="S426">_xlfn.IFS(OR(S427="",S425=""),"",OR(S427=0,S425=0),"",S427&gt;S425,"T7-Error",S427=S425,"T7-Alert-",S427&lt;S425,"")</f>
        <v/>
      </c>
      <c r="T426" s="101"/>
      <c r="U426" s="102" t="str" cm="1">
        <f t="array" ref="U426">_xlfn.IFS(OR(U427="",U425=""),"",OR(U427=0,U425=0),"",U427&gt;U425,"T7-Error",U427=U425,"T7-Alert-",U427&lt;U425,"")</f>
        <v/>
      </c>
      <c r="V426" s="101"/>
      <c r="W426" s="102" t="str" cm="1">
        <f t="array" ref="W426">_xlfn.IFS(OR(W427="",W425=""),"",OR(W427=0,W425=0),"",W427&gt;W425,"T7-Error",W427=W425,"T7-Alert-",W427&lt;W425,"")</f>
        <v/>
      </c>
      <c r="X426" s="101"/>
      <c r="Y426" s="102" t="str" cm="1">
        <f t="array" ref="Y426">_xlfn.IFS(OR(Y427="",Y425=""),"",OR(Y427=0,Y425=0),"",Y427&gt;Y425,"T7-Error",Y427=Y425,"T7-Alert-",Y427&lt;Y425,"")</f>
        <v/>
      </c>
      <c r="Z426" s="101"/>
      <c r="AA426" s="201"/>
      <c r="AB426" s="202"/>
      <c r="AC426" s="202"/>
      <c r="AD426" s="201"/>
      <c r="AF426" s="192"/>
      <c r="AH426" s="192"/>
      <c r="AI426" s="236"/>
      <c r="AJ426" s="236"/>
      <c r="AK426" s="236"/>
      <c r="AL426" s="408"/>
      <c r="AM426" s="236"/>
      <c r="AN426" s="408"/>
    </row>
    <row r="427" spans="1:40" customFormat="1" ht="15" x14ac:dyDescent="0.2">
      <c r="A427" s="244"/>
      <c r="B427" s="244"/>
      <c r="C427" s="35" t="s">
        <v>322</v>
      </c>
      <c r="D427" s="24" t="s">
        <v>51</v>
      </c>
      <c r="E427" s="10">
        <v>0</v>
      </c>
      <c r="F427" s="13"/>
      <c r="G427" s="10">
        <v>0</v>
      </c>
      <c r="H427" s="13"/>
      <c r="I427" s="10">
        <v>0</v>
      </c>
      <c r="J427" s="13"/>
      <c r="K427" s="10">
        <v>0</v>
      </c>
      <c r="L427" s="13"/>
      <c r="M427" s="10">
        <v>0</v>
      </c>
      <c r="N427" s="13"/>
      <c r="O427" s="10">
        <v>0</v>
      </c>
      <c r="P427" s="13"/>
      <c r="Q427" s="10">
        <v>0</v>
      </c>
      <c r="R427" s="13"/>
      <c r="S427" s="10">
        <v>0</v>
      </c>
      <c r="T427" s="13"/>
      <c r="U427" s="10">
        <v>0</v>
      </c>
      <c r="V427" s="13"/>
      <c r="W427" s="10"/>
      <c r="X427" s="13"/>
      <c r="Y427" s="10"/>
      <c r="Z427" s="13"/>
      <c r="AA427" s="205"/>
      <c r="AB427" s="199"/>
      <c r="AC427" s="257"/>
      <c r="AD427" s="205"/>
      <c r="AF427" s="258"/>
      <c r="AH427" s="258"/>
      <c r="AI427" s="259"/>
      <c r="AJ427" s="259"/>
      <c r="AK427" s="259"/>
      <c r="AL427" s="413"/>
      <c r="AM427" s="259"/>
      <c r="AN427" s="413"/>
    </row>
    <row r="428" spans="1:40" ht="15.75" x14ac:dyDescent="0.25">
      <c r="A428" s="255"/>
      <c r="B428" s="262"/>
      <c r="C428" s="105" t="s">
        <v>208</v>
      </c>
      <c r="D428" s="33"/>
      <c r="E428" s="136" t="str" cm="1">
        <f t="array" ref="E428">_xlfn.IFS(AND(E425="",E429="",E430=""),"",SUM(E429:E430)&lt;E425*AND(F429="",F430="",E429&lt;&gt;"",E430&lt;&gt;""),"T4-Error",SUM(E429:E430)&gt;E425,"T5-Error",AND(SUM(E429:E430)=E425,F425="",OR(E429="",E430="")),"T2-Error",OR(E429="",E430=""),"",SUM(E429:E430)&lt;E425*OR(F429="pa",F430="pa"),"",AND(SUM(E429:E430)=E425,F425="pa",F429&lt;&gt;"pa",F430&lt;&gt;"pa"),"T3-Error",AND(SUM(E429:E430)=E425,F425="")*OR(F429="pa",F430="pa"),"T1-Error",SUM(E429:E430)=E425,"")</f>
        <v/>
      </c>
      <c r="F428" s="101"/>
      <c r="G428" s="136" t="str" cm="1">
        <f t="array" ref="G428">_xlfn.IFS(AND(G425="",G429="",G430=""),"",SUM(G429:G430)&lt;G425*AND(H429="",H430="",G429&lt;&gt;"",G430&lt;&gt;""),"T4-Error",SUM(G429:G430)&gt;G425,"T5-Error",AND(SUM(G429:G430)=G425,H425="",OR(G429="",G430="")),"T2-Error",OR(G429="",G430=""),"",SUM(G429:G430)&lt;G425*OR(H429="pa",H430="pa"),"",AND(SUM(G429:G430)=G425,H425="pa",H429&lt;&gt;"pa",H430&lt;&gt;"pa"),"T3-Error",AND(SUM(G429:G430)=G425,H425="")*OR(H429="pa",H430="pa"),"T1-Error",SUM(G429:G430)=G425,"")</f>
        <v/>
      </c>
      <c r="H428" s="101"/>
      <c r="I428" s="136" t="str" cm="1">
        <f t="array" ref="I428">_xlfn.IFS(AND(I425="",I429="",I430=""),"",SUM(I429:I430)&lt;I425*AND(J429="",J430="",I429&lt;&gt;"",I430&lt;&gt;""),"T4-Error",SUM(I429:I430)&gt;I425,"T5-Error",AND(SUM(I429:I430)=I425,J425="",OR(I429="",I430="")),"T2-Error",OR(I429="",I430=""),"",SUM(I429:I430)&lt;I425*OR(J429="pa",J430="pa"),"",AND(SUM(I429:I430)=I425,J425="pa",J429&lt;&gt;"pa",J430&lt;&gt;"pa"),"T3-Error",AND(SUM(I429:I430)=I425,J425="")*OR(J429="pa",J430="pa"),"T1-Error",SUM(I429:I430)=I425,"")</f>
        <v/>
      </c>
      <c r="J428" s="101"/>
      <c r="K428" s="136" t="str" cm="1">
        <f t="array" ref="K428">_xlfn.IFS(AND(K425="",K429="",K430=""),"",SUM(K429:K430)&lt;K425*AND(L429="",L430="",K429&lt;&gt;"",K430&lt;&gt;""),"T4-Error",SUM(K429:K430)&gt;K425,"T5-Error",AND(SUM(K429:K430)=K425,L425="",OR(K429="",K430="")),"T2-Error",OR(K429="",K430=""),"",SUM(K429:K430)&lt;K425*OR(L429="pa",L430="pa"),"",AND(SUM(K429:K430)=K425,L425="pa",L429&lt;&gt;"pa",L430&lt;&gt;"pa"),"T3-Error",AND(SUM(K429:K430)=K425,L425="")*OR(L429="pa",L430="pa"),"T1-Error",SUM(K429:K430)=K425,"")</f>
        <v/>
      </c>
      <c r="L428" s="101"/>
      <c r="M428" s="136" t="str" cm="1">
        <f t="array" ref="M428">_xlfn.IFS(AND(M425="",M429="",M430=""),"",SUM(M429:M430)&lt;M425*AND(N429="",N430="",M429&lt;&gt;"",M430&lt;&gt;""),"T4-Error",SUM(M429:M430)&gt;M425,"T5-Error",AND(SUM(M429:M430)=M425,N425="",OR(M429="",M430="")),"T2-Error",OR(M429="",M430=""),"",SUM(M429:M430)&lt;M425*OR(N429="pa",N430="pa"),"",AND(SUM(M429:M430)=M425,N425="pa",N429&lt;&gt;"pa",N430&lt;&gt;"pa"),"T3-Error",AND(SUM(M429:M430)=M425,N425="")*OR(N429="pa",N430="pa"),"T1-Error",SUM(M429:M430)=M425,"")</f>
        <v/>
      </c>
      <c r="N428" s="101"/>
      <c r="O428" s="136" t="str" cm="1">
        <f t="array" ref="O428">_xlfn.IFS(AND(O425="",O429="",O430=""),"",SUM(O429:O430)&lt;O425*AND(P429="",P430="",O429&lt;&gt;"",O430&lt;&gt;""),"T4-Error",SUM(O429:O430)&gt;O425,"T5-Error",AND(SUM(O429:O430)=O425,P425="",OR(O429="",O430="")),"T2-Error",OR(O429="",O430=""),"",SUM(O429:O430)&lt;O425*OR(P429="pa",P430="pa"),"",AND(SUM(O429:O430)=O425,P425="pa",P429&lt;&gt;"pa",P430&lt;&gt;"pa"),"T3-Error",AND(SUM(O429:O430)=O425,P425="")*OR(P429="pa",P430="pa"),"T1-Error",SUM(O429:O430)=O425,"")</f>
        <v/>
      </c>
      <c r="P428" s="101"/>
      <c r="Q428" s="136" t="str" cm="1">
        <f t="array" ref="Q428">_xlfn.IFS(AND(Q425="",Q429="",Q430=""),"",SUM(Q429:Q430)&lt;Q425*AND(R429="",R430="",Q429&lt;&gt;"",Q430&lt;&gt;""),"T4-Error",SUM(Q429:Q430)&gt;Q425,"T5-Error",AND(SUM(Q429:Q430)=Q425,R425="",OR(Q429="",Q430="")),"T2-Error",OR(Q429="",Q430=""),"",SUM(Q429:Q430)&lt;Q425*OR(R429="pa",R430="pa"),"",AND(SUM(Q429:Q430)=Q425,R425="pa",R429&lt;&gt;"pa",R430&lt;&gt;"pa"),"T3-Error",AND(SUM(Q429:Q430)=Q425,R425="")*OR(R429="pa",R430="pa"),"T1-Error",SUM(Q429:Q430)=Q425,"")</f>
        <v/>
      </c>
      <c r="R428" s="101"/>
      <c r="S428" s="136" t="str" cm="1">
        <f t="array" ref="S428">_xlfn.IFS(AND(S425="",S429="",S430=""),"",SUM(S429:S430)&lt;S425*AND(T429="",T430="",S429&lt;&gt;"",S430&lt;&gt;""),"T4-Error",SUM(S429:S430)&gt;S425,"T5-Error",AND(SUM(S429:S430)=S425,T425="",OR(S429="",S430="")),"T2-Error",OR(S429="",S430=""),"",SUM(S429:S430)&lt;S425*OR(T429="pa",T430="pa"),"",AND(SUM(S429:S430)=S425,T425="pa",T429&lt;&gt;"pa",T430&lt;&gt;"pa"),"T3-Error",AND(SUM(S429:S430)=S425,T425="")*OR(T429="pa",T430="pa"),"T1-Error",SUM(S429:S430)=S425,"")</f>
        <v/>
      </c>
      <c r="T428" s="101"/>
      <c r="U428" s="136" t="str" cm="1">
        <f t="array" ref="U428">_xlfn.IFS(AND(U425="",U429="",U430=""),"",SUM(U429:U430)&lt;U425*AND(V429="",V430="",U429&lt;&gt;"",U430&lt;&gt;""),"T4-Error",SUM(U429:U430)&gt;U425,"T5-Error",AND(SUM(U429:U430)=U425,V425="",OR(U429="",U430="")),"T2-Error",OR(U429="",U430=""),"",SUM(U429:U430)&lt;U425*OR(V429="pa",V430="pa"),"",AND(SUM(U429:U430)=U425,V425="pa",V429&lt;&gt;"pa",V430&lt;&gt;"pa"),"T3-Error",AND(SUM(U429:U430)=U425,V425="")*OR(V429="pa",V430="pa"),"T1-Error",SUM(U429:U430)=U425,"")</f>
        <v/>
      </c>
      <c r="V428" s="101"/>
      <c r="W428" s="136" t="str" cm="1">
        <f t="array" ref="W428">_xlfn.IFS(AND(W425="",W429="",W430=""),"",SUM(W429:W430)&lt;W425*AND(X429="",X430="",W429&lt;&gt;"",W430&lt;&gt;""),"T4-Error",SUM(W429:W430)&gt;W425,"T5-Error",AND(SUM(W429:W430)=W425,X425="",OR(W429="",W430="")),"T2-Error",OR(W429="",W430=""),"",SUM(W429:W430)&lt;W425*OR(X429="pa",X430="pa"),"",AND(SUM(W429:W430)=W425,X425="pa",X429&lt;&gt;"pa",X430&lt;&gt;"pa"),"T3-Error",AND(SUM(W429:W430)=W425,X425="")*OR(X429="pa",X430="pa"),"T1-Error",SUM(W429:W430)=W425,"")</f>
        <v/>
      </c>
      <c r="X428" s="101"/>
      <c r="Y428" s="136" t="str" cm="1">
        <f t="array" ref="Y428">_xlfn.IFS(AND(Y425="",Y429="",Y430=""),"",SUM(Y429:Y430)&lt;Y425*AND(Z429="",Z430="",Y429&lt;&gt;"",Y430&lt;&gt;""),"T4-Error",SUM(Y429:Y430)&gt;Y425,"T5-Error",AND(SUM(Y429:Y430)=Y425,Z425="",OR(Y429="",Y430="")),"T2-Error",OR(Y429="",Y430=""),"",SUM(Y429:Y430)&lt;Y425*OR(Z429="pa",Z430="pa"),"",AND(SUM(Y429:Y430)=Y425,Z425="pa",Z429&lt;&gt;"pa",Z430&lt;&gt;"pa"),"T3-Error",AND(SUM(Y429:Y430)=Y425,Z425="")*OR(Z429="pa",Z430="pa"),"T1-Error",SUM(Y429:Y430)=Y425,"")</f>
        <v/>
      </c>
      <c r="Z428" s="101"/>
      <c r="AA428" s="206"/>
      <c r="AB428" s="189"/>
      <c r="AC428" s="196"/>
      <c r="AD428" s="206"/>
      <c r="AF428" s="193"/>
      <c r="AH428" s="193"/>
      <c r="AI428" s="237"/>
      <c r="AJ428" s="237"/>
      <c r="AK428" s="237"/>
      <c r="AL428" s="409"/>
      <c r="AM428" s="237"/>
      <c r="AN428" s="409"/>
    </row>
    <row r="429" spans="1:40" ht="15" x14ac:dyDescent="0.2">
      <c r="A429" s="263" t="s">
        <v>345</v>
      </c>
      <c r="B429" s="270"/>
      <c r="C429" s="107" t="s">
        <v>210</v>
      </c>
      <c r="D429" s="113" t="s">
        <v>51</v>
      </c>
      <c r="E429" s="10">
        <v>0</v>
      </c>
      <c r="F429" s="13"/>
      <c r="G429" s="10">
        <v>0</v>
      </c>
      <c r="H429" s="13"/>
      <c r="I429" s="10">
        <v>0</v>
      </c>
      <c r="J429" s="13"/>
      <c r="K429" s="10">
        <v>0</v>
      </c>
      <c r="L429" s="13"/>
      <c r="M429" s="10">
        <v>0</v>
      </c>
      <c r="N429" s="13"/>
      <c r="O429" s="10">
        <v>0</v>
      </c>
      <c r="P429" s="13"/>
      <c r="Q429" s="10">
        <v>0</v>
      </c>
      <c r="R429" s="13"/>
      <c r="S429" s="10">
        <v>0</v>
      </c>
      <c r="T429" s="13"/>
      <c r="U429" s="10">
        <v>0</v>
      </c>
      <c r="V429" s="13"/>
      <c r="W429" s="10"/>
      <c r="X429" s="13"/>
      <c r="Y429" s="10"/>
      <c r="Z429" s="13"/>
      <c r="AA429" s="205"/>
      <c r="AB429" s="196"/>
      <c r="AC429" s="196"/>
      <c r="AD429" s="205"/>
      <c r="AF429" s="193"/>
      <c r="AH429" s="193"/>
      <c r="AI429" s="237"/>
      <c r="AJ429" s="237"/>
      <c r="AK429" s="237"/>
      <c r="AL429" s="409"/>
      <c r="AM429" s="237"/>
      <c r="AN429" s="409"/>
    </row>
    <row r="430" spans="1:40" ht="15" x14ac:dyDescent="0.2">
      <c r="A430" s="265" t="s">
        <v>346</v>
      </c>
      <c r="B430" s="270"/>
      <c r="C430" s="108" t="s">
        <v>292</v>
      </c>
      <c r="D430" s="111" t="s">
        <v>51</v>
      </c>
      <c r="E430" s="10">
        <v>0</v>
      </c>
      <c r="F430" s="13"/>
      <c r="G430" s="10">
        <v>0</v>
      </c>
      <c r="H430" s="13"/>
      <c r="I430" s="10">
        <v>0</v>
      </c>
      <c r="J430" s="13"/>
      <c r="K430" s="10">
        <v>0</v>
      </c>
      <c r="L430" s="13"/>
      <c r="M430" s="10">
        <v>0</v>
      </c>
      <c r="N430" s="13"/>
      <c r="O430" s="10">
        <v>0</v>
      </c>
      <c r="P430" s="13"/>
      <c r="Q430" s="10">
        <v>0</v>
      </c>
      <c r="R430" s="13"/>
      <c r="S430" s="10">
        <v>0</v>
      </c>
      <c r="T430" s="13"/>
      <c r="U430" s="10">
        <v>0</v>
      </c>
      <c r="V430" s="13"/>
      <c r="W430" s="10"/>
      <c r="X430" s="13"/>
      <c r="Y430" s="10"/>
      <c r="Z430" s="13"/>
      <c r="AA430" s="205"/>
      <c r="AB430" s="196"/>
      <c r="AC430" s="196"/>
      <c r="AD430" s="205"/>
      <c r="AF430" s="193"/>
      <c r="AH430" s="193"/>
      <c r="AI430" s="237"/>
      <c r="AJ430" s="237"/>
      <c r="AK430" s="237"/>
      <c r="AL430" s="409"/>
      <c r="AM430" s="237"/>
      <c r="AN430" s="409"/>
    </row>
    <row r="431" spans="1:40" ht="15.75" x14ac:dyDescent="0.25">
      <c r="A431" s="255"/>
      <c r="B431" s="268"/>
      <c r="C431" s="105" t="s">
        <v>52</v>
      </c>
      <c r="D431" s="33"/>
      <c r="E431" s="136" t="str" cm="1">
        <f t="array" ref="E431">_xlfn.IFS(AND(E425="",E432="",E433="",E434="",E435="",E436="",E437="",E438="",E439="",E440="",E441="",E442="",E443="",E444="",E445="",E446="",E447="",E448="",E449=""),"",SUM(E432:E449)&lt;E425*AND(F432="",F433="",F434="",F435="",F436="",F437="",F438="",F439="",F440="",F441="",F442="",F443="",F444="",F445="",F446="",F447="",F448="",F449="",E432&lt;&gt;"",E433&lt;&gt;"",E434&lt;&gt;"",E435&lt;&gt;"",E436&lt;&gt;"",E437&lt;&gt;"",E438&lt;&gt;"",E439&lt;&gt;"",E440&lt;&gt;"",E441&lt;&gt;"",E442&lt;&gt;"",E443&lt;&gt;"",E444&lt;&gt;"",E445&lt;&gt;"",E446&lt;&gt;"",E447&lt;&gt;"",E448&lt;&gt;"",E449&lt;&gt;""),"T4-Error",SUM(E432:E449)&gt;E425,"T5-Error",AND(SUM(E432:E449)=E425,F425="",OR(E432="",E433="",E434="",E435="",E436="",E437="",E438="",E439="",E440="",E441="",E442="",E443="",E444="",E445="",E446="",E447="",E448="",E449="")),"T2-Error",OR(E432="",E433="",E434="",E435="",E436="",E437="",E438="",E439="",E440="",E441="",E442="",E443="",E444="",E445="",E446="",E447="",E448="",E449=""),"",SUM(E432:E449)&lt;E425*OR(F432="pa",F433="pa",F434="pa",F435="pa",F436="pa",F437="pa",F438="pa",F439="pa",F440="pa",F441="pa",F442="pa",F443="pa",F444="pa",F445="pa",F446="pa",F447="pa",F448="pa",F449="pa"),"",AND(SUM(E432:E449)=E425,F425="pa",F432&lt;&gt;"pa",F433&lt;&gt;"pa",F434&lt;&gt;"pa",F435&lt;&gt;"pa",F436&lt;&gt;"pa",F437&lt;&gt;"pa",F438&lt;&gt;"pa",F439&lt;&gt;"pa",F440&lt;&gt;"pa",F441&lt;&gt;"pa",F442&lt;&gt;"pa",F443&lt;&gt;"pa",F444&lt;&gt;"pa",F445&lt;&gt;"pa",F446&lt;&gt;"pa",F447&lt;&gt;"pa",F448&lt;&gt;"pa",F449&lt;&gt;"pa"),"T3-Error",AND(SUM(E432:E449)=E425,F425="")*OR(F432="pa",F433="pa",F434="pa",F435="pa",F436="pa",F437="pa",F438="pa",F439="pa",F440="pa",F441="pa",F442="pa",F443="pa",F444="pa",F445="pa",F446="pa",F447="pa",F448="pa",F449="pa"),"T1-Error",SUM(E432:E449)=E425,"")</f>
        <v/>
      </c>
      <c r="F431" s="101"/>
      <c r="G431" s="136" t="str" cm="1">
        <f t="array" ref="G431">_xlfn.IFS(AND(G425="",G432="",G433="",G434="",G435="",G436="",G437="",G438="",G439="",G440="",G441="",G442="",G443="",G444="",G445="",G446="",G447="",G448="",G449=""),"",SUM(G432:G449)&lt;G425*AND(H432="",H433="",H434="",H435="",H436="",H437="",H438="",H439="",H440="",H441="",H442="",H443="",H444="",H445="",H446="",H447="",H448="",H449="",G432&lt;&gt;"",G433&lt;&gt;"",G434&lt;&gt;"",G435&lt;&gt;"",G436&lt;&gt;"",G437&lt;&gt;"",G438&lt;&gt;"",G439&lt;&gt;"",G440&lt;&gt;"",G441&lt;&gt;"",G442&lt;&gt;"",G443&lt;&gt;"",G444&lt;&gt;"",G445&lt;&gt;"",G446&lt;&gt;"",G447&lt;&gt;"",G448&lt;&gt;"",G449&lt;&gt;""),"T4-Error",SUM(G432:G449)&gt;G425,"T5-Error",AND(SUM(G432:G449)=G425,H425="",OR(G432="",G433="",G434="",G435="",G436="",G437="",G438="",G439="",G440="",G441="",G442="",G443="",G444="",G445="",G446="",G447="",G448="",G449="")),"T2-Error",OR(G432="",G433="",G434="",G435="",G436="",G437="",G438="",G439="",G440="",G441="",G442="",G443="",G444="",G445="",G446="",G447="",G448="",G449=""),"",SUM(G432:G449)&lt;G425*OR(H432="pa",H433="pa",H434="pa",H435="pa",H436="pa",H437="pa",H438="pa",H439="pa",H440="pa",H441="pa",H442="pa",H443="pa",H444="pa",H445="pa",H446="pa",H447="pa",H448="pa",H449="pa"),"",AND(SUM(G432:G449)=G425,H425="pa",H432&lt;&gt;"pa",H433&lt;&gt;"pa",H434&lt;&gt;"pa",H435&lt;&gt;"pa",H436&lt;&gt;"pa",H437&lt;&gt;"pa",H438&lt;&gt;"pa",H439&lt;&gt;"pa",H440&lt;&gt;"pa",H441&lt;&gt;"pa",H442&lt;&gt;"pa",H443&lt;&gt;"pa",H444&lt;&gt;"pa",H445&lt;&gt;"pa",H446&lt;&gt;"pa",H447&lt;&gt;"pa",H448&lt;&gt;"pa",H449&lt;&gt;"pa"),"T3-Error",AND(SUM(G432:G449)=G425,H425="")*OR(H432="pa",H433="pa",H434="pa",H435="pa",H436="pa",H437="pa",H438="pa",H439="pa",H440="pa",H441="pa",H442="pa",H443="pa",H444="pa",H445="pa",H446="pa",H447="pa",H448="pa",H449="pa"),"T1-Error",SUM(G432:G449)=G425,"")</f>
        <v/>
      </c>
      <c r="H431" s="101"/>
      <c r="I431" s="136" t="str" cm="1">
        <f t="array" ref="I431">_xlfn.IFS(AND(I425="",I432="",I433="",I434="",I435="",I436="",I437="",I438="",I439="",I440="",I441="",I442="",I443="",I444="",I445="",I446="",I447="",I448="",I449=""),"",SUM(I432:I449)&lt;I425*AND(J432="",J433="",J434="",J435="",J436="",J437="",J438="",J439="",J440="",J441="",J442="",J443="",J444="",J445="",J446="",J447="",J448="",J449="",I432&lt;&gt;"",I433&lt;&gt;"",I434&lt;&gt;"",I435&lt;&gt;"",I436&lt;&gt;"",I437&lt;&gt;"",I438&lt;&gt;"",I439&lt;&gt;"",I440&lt;&gt;"",I441&lt;&gt;"",I442&lt;&gt;"",I443&lt;&gt;"",I444&lt;&gt;"",I445&lt;&gt;"",I446&lt;&gt;"",I447&lt;&gt;"",I448&lt;&gt;"",I449&lt;&gt;""),"T4-Error",SUM(I432:I449)&gt;I425,"T5-Error",AND(SUM(I432:I449)=I425,J425="",OR(I432="",I433="",I434="",I435="",I436="",I437="",I438="",I439="",I440="",I441="",I442="",I443="",I444="",I445="",I446="",I447="",I448="",I449="")),"T2-Error",OR(I432="",I433="",I434="",I435="",I436="",I437="",I438="",I439="",I440="",I441="",I442="",I443="",I444="",I445="",I446="",I447="",I448="",I449=""),"",SUM(I432:I449)&lt;I425*OR(J432="pa",J433="pa",J434="pa",J435="pa",J436="pa",J437="pa",J438="pa",J439="pa",J440="pa",J441="pa",J442="pa",J443="pa",J444="pa",J445="pa",J446="pa",J447="pa",J448="pa",J449="pa"),"",AND(SUM(I432:I449)=I425,J425="pa",J432&lt;&gt;"pa",J433&lt;&gt;"pa",J434&lt;&gt;"pa",J435&lt;&gt;"pa",J436&lt;&gt;"pa",J437&lt;&gt;"pa",J438&lt;&gt;"pa",J439&lt;&gt;"pa",J440&lt;&gt;"pa",J441&lt;&gt;"pa",J442&lt;&gt;"pa",J443&lt;&gt;"pa",J444&lt;&gt;"pa",J445&lt;&gt;"pa",J446&lt;&gt;"pa",J447&lt;&gt;"pa",J448&lt;&gt;"pa",J449&lt;&gt;"pa"),"T3-Error",AND(SUM(I432:I449)=I425,J425="")*OR(J432="pa",J433="pa",J434="pa",J435="pa",J436="pa",J437="pa",J438="pa",J439="pa",J440="pa",J441="pa",J442="pa",J443="pa",J444="pa",J445="pa",J446="pa",J447="pa",J448="pa",J449="pa"),"T1-Error",SUM(I432:I449)=I425,"")</f>
        <v/>
      </c>
      <c r="J431" s="101"/>
      <c r="K431" s="136" t="str" cm="1">
        <f t="array" ref="K431">_xlfn.IFS(AND(K425="",K432="",K433="",K434="",K435="",K436="",K437="",K438="",K439="",K440="",K441="",K442="",K443="",K444="",K445="",K446="",K447="",K448="",K449=""),"",SUM(K432:K449)&lt;K425*AND(L432="",L433="",L434="",L435="",L436="",L437="",L438="",L439="",L440="",L441="",L442="",L443="",L444="",L445="",L446="",L447="",L448="",L449="",K432&lt;&gt;"",K433&lt;&gt;"",K434&lt;&gt;"",K435&lt;&gt;"",K436&lt;&gt;"",K437&lt;&gt;"",K438&lt;&gt;"",K439&lt;&gt;"",K440&lt;&gt;"",K441&lt;&gt;"",K442&lt;&gt;"",K443&lt;&gt;"",K444&lt;&gt;"",K445&lt;&gt;"",K446&lt;&gt;"",K447&lt;&gt;"",K448&lt;&gt;"",K449&lt;&gt;""),"T4-Error",SUM(K432:K449)&gt;K425,"T5-Error",AND(SUM(K432:K449)=K425,L425="",OR(K432="",K433="",K434="",K435="",K436="",K437="",K438="",K439="",K440="",K441="",K442="",K443="",K444="",K445="",K446="",K447="",K448="",K449="")),"T2-Error",OR(K432="",K433="",K434="",K435="",K436="",K437="",K438="",K439="",K440="",K441="",K442="",K443="",K444="",K445="",K446="",K447="",K448="",K449=""),"",SUM(K432:K449)&lt;K425*OR(L432="pa",L433="pa",L434="pa",L435="pa",L436="pa",L437="pa",L438="pa",L439="pa",L440="pa",L441="pa",L442="pa",L443="pa",L444="pa",L445="pa",L446="pa",L447="pa",L448="pa",L449="pa"),"",AND(SUM(K432:K449)=K425,L425="pa",L432&lt;&gt;"pa",L433&lt;&gt;"pa",L434&lt;&gt;"pa",L435&lt;&gt;"pa",L436&lt;&gt;"pa",L437&lt;&gt;"pa",L438&lt;&gt;"pa",L439&lt;&gt;"pa",L440&lt;&gt;"pa",L441&lt;&gt;"pa",L442&lt;&gt;"pa",L443&lt;&gt;"pa",L444&lt;&gt;"pa",L445&lt;&gt;"pa",L446&lt;&gt;"pa",L447&lt;&gt;"pa",L448&lt;&gt;"pa",L449&lt;&gt;"pa"),"T3-Error",AND(SUM(K432:K449)=K425,L425="")*OR(L432="pa",L433="pa",L434="pa",L435="pa",L436="pa",L437="pa",L438="pa",L439="pa",L440="pa",L441="pa",L442="pa",L443="pa",L444="pa",L445="pa",L446="pa",L447="pa",L448="pa",L449="pa"),"T1-Error",SUM(K432:K449)=K425,"")</f>
        <v/>
      </c>
      <c r="L431" s="101"/>
      <c r="M431" s="136" t="str" cm="1">
        <f t="array" ref="M431">_xlfn.IFS(AND(M425="",M432="",M433="",M434="",M435="",M436="",M437="",M438="",M439="",M440="",M441="",M442="",M443="",M444="",M445="",M446="",M447="",M448="",M449=""),"",SUM(M432:M449)&lt;M425*AND(N432="",N433="",N434="",N435="",N436="",N437="",N438="",N439="",N440="",N441="",N442="",N443="",N444="",N445="",N446="",N447="",N448="",N449="",M432&lt;&gt;"",M433&lt;&gt;"",M434&lt;&gt;"",M435&lt;&gt;"",M436&lt;&gt;"",M437&lt;&gt;"",M438&lt;&gt;"",M439&lt;&gt;"",M440&lt;&gt;"",M441&lt;&gt;"",M442&lt;&gt;"",M443&lt;&gt;"",M444&lt;&gt;"",M445&lt;&gt;"",M446&lt;&gt;"",M447&lt;&gt;"",M448&lt;&gt;"",M449&lt;&gt;""),"T4-Error",SUM(M432:M449)&gt;M425,"T5-Error",AND(SUM(M432:M449)=M425,N425="",OR(M432="",M433="",M434="",M435="",M436="",M437="",M438="",M439="",M440="",M441="",M442="",M443="",M444="",M445="",M446="",M447="",M448="",M449="")),"T2-Error",OR(M432="",M433="",M434="",M435="",M436="",M437="",M438="",M439="",M440="",M441="",M442="",M443="",M444="",M445="",M446="",M447="",M448="",M449=""),"",SUM(M432:M449)&lt;M425*OR(N432="pa",N433="pa",N434="pa",N435="pa",N436="pa",N437="pa",N438="pa",N439="pa",N440="pa",N441="pa",N442="pa",N443="pa",N444="pa",N445="pa",N446="pa",N447="pa",N448="pa",N449="pa"),"",AND(SUM(M432:M449)=M425,N425="pa",N432&lt;&gt;"pa",N433&lt;&gt;"pa",N434&lt;&gt;"pa",N435&lt;&gt;"pa",N436&lt;&gt;"pa",N437&lt;&gt;"pa",N438&lt;&gt;"pa",N439&lt;&gt;"pa",N440&lt;&gt;"pa",N441&lt;&gt;"pa",N442&lt;&gt;"pa",N443&lt;&gt;"pa",N444&lt;&gt;"pa",N445&lt;&gt;"pa",N446&lt;&gt;"pa",N447&lt;&gt;"pa",N448&lt;&gt;"pa",N449&lt;&gt;"pa"),"T3-Error",AND(SUM(M432:M449)=M425,N425="")*OR(N432="pa",N433="pa",N434="pa",N435="pa",N436="pa",N437="pa",N438="pa",N439="pa",N440="pa",N441="pa",N442="pa",N443="pa",N444="pa",N445="pa",N446="pa",N447="pa",N448="pa",N449="pa"),"T1-Error",SUM(M432:M449)=M425,"")</f>
        <v/>
      </c>
      <c r="N431" s="101"/>
      <c r="O431" s="136" t="str" cm="1">
        <f t="array" ref="O431">_xlfn.IFS(AND(O425="",O432="",O433="",O434="",O435="",O436="",O437="",O438="",O439="",O440="",O441="",O442="",O443="",O444="",O445="",O446="",O447="",O448="",O449=""),"",SUM(O432:O449)&lt;O425*AND(P432="",P433="",P434="",P435="",P436="",P437="",P438="",P439="",P440="",P441="",P442="",P443="",P444="",P445="",P446="",P447="",P448="",P449="",O432&lt;&gt;"",O433&lt;&gt;"",O434&lt;&gt;"",O435&lt;&gt;"",O436&lt;&gt;"",O437&lt;&gt;"",O438&lt;&gt;"",O439&lt;&gt;"",O440&lt;&gt;"",O441&lt;&gt;"",O442&lt;&gt;"",O443&lt;&gt;"",O444&lt;&gt;"",O445&lt;&gt;"",O446&lt;&gt;"",O447&lt;&gt;"",O448&lt;&gt;"",O449&lt;&gt;""),"T4-Error",SUM(O432:O449)&gt;O425,"T5-Error",AND(SUM(O432:O449)=O425,P425="",OR(O432="",O433="",O434="",O435="",O436="",O437="",O438="",O439="",O440="",O441="",O442="",O443="",O444="",O445="",O446="",O447="",O448="",O449="")),"T2-Error",OR(O432="",O433="",O434="",O435="",O436="",O437="",O438="",O439="",O440="",O441="",O442="",O443="",O444="",O445="",O446="",O447="",O448="",O449=""),"",SUM(O432:O449)&lt;O425*OR(P432="pa",P433="pa",P434="pa",P435="pa",P436="pa",P437="pa",P438="pa",P439="pa",P440="pa",P441="pa",P442="pa",P443="pa",P444="pa",P445="pa",P446="pa",P447="pa",P448="pa",P449="pa"),"",AND(SUM(O432:O449)=O425,P425="pa",P432&lt;&gt;"pa",P433&lt;&gt;"pa",P434&lt;&gt;"pa",P435&lt;&gt;"pa",P436&lt;&gt;"pa",P437&lt;&gt;"pa",P438&lt;&gt;"pa",P439&lt;&gt;"pa",P440&lt;&gt;"pa",P441&lt;&gt;"pa",P442&lt;&gt;"pa",P443&lt;&gt;"pa",P444&lt;&gt;"pa",P445&lt;&gt;"pa",P446&lt;&gt;"pa",P447&lt;&gt;"pa",P448&lt;&gt;"pa",P449&lt;&gt;"pa"),"T3-Error",AND(SUM(O432:O449)=O425,P425="")*OR(P432="pa",P433="pa",P434="pa",P435="pa",P436="pa",P437="pa",P438="pa",P439="pa",P440="pa",P441="pa",P442="pa",P443="pa",P444="pa",P445="pa",P446="pa",P447="pa",P448="pa",P449="pa"),"T1-Error",SUM(O432:O449)=O425,"")</f>
        <v/>
      </c>
      <c r="P431" s="101"/>
      <c r="Q431" s="136" t="str" cm="1">
        <f t="array" ref="Q431">_xlfn.IFS(AND(Q425="",Q432="",Q433="",Q434="",Q435="",Q436="",Q437="",Q438="",Q439="",Q440="",Q441="",Q442="",Q443="",Q444="",Q445="",Q446="",Q447="",Q448="",Q449=""),"",SUM(Q432:Q449)&lt;Q425*AND(R432="",R433="",R434="",R435="",R436="",R437="",R438="",R439="",R440="",R441="",R442="",R443="",R444="",R445="",R446="",R447="",R448="",R449="",Q432&lt;&gt;"",Q433&lt;&gt;"",Q434&lt;&gt;"",Q435&lt;&gt;"",Q436&lt;&gt;"",Q437&lt;&gt;"",Q438&lt;&gt;"",Q439&lt;&gt;"",Q440&lt;&gt;"",Q441&lt;&gt;"",Q442&lt;&gt;"",Q443&lt;&gt;"",Q444&lt;&gt;"",Q445&lt;&gt;"",Q446&lt;&gt;"",Q447&lt;&gt;"",Q448&lt;&gt;"",Q449&lt;&gt;""),"T4-Error",SUM(Q432:Q449)&gt;Q425,"T5-Error",AND(SUM(Q432:Q449)=Q425,R425="",OR(Q432="",Q433="",Q434="",Q435="",Q436="",Q437="",Q438="",Q439="",Q440="",Q441="",Q442="",Q443="",Q444="",Q445="",Q446="",Q447="",Q448="",Q449="")),"T2-Error",OR(Q432="",Q433="",Q434="",Q435="",Q436="",Q437="",Q438="",Q439="",Q440="",Q441="",Q442="",Q443="",Q444="",Q445="",Q446="",Q447="",Q448="",Q449=""),"",SUM(Q432:Q449)&lt;Q425*OR(R432="pa",R433="pa",R434="pa",R435="pa",R436="pa",R437="pa",R438="pa",R439="pa",R440="pa",R441="pa",R442="pa",R443="pa",R444="pa",R445="pa",R446="pa",R447="pa",R448="pa",R449="pa"),"",AND(SUM(Q432:Q449)=Q425,R425="pa",R432&lt;&gt;"pa",R433&lt;&gt;"pa",R434&lt;&gt;"pa",R435&lt;&gt;"pa",R436&lt;&gt;"pa",R437&lt;&gt;"pa",R438&lt;&gt;"pa",R439&lt;&gt;"pa",R440&lt;&gt;"pa",R441&lt;&gt;"pa",R442&lt;&gt;"pa",R443&lt;&gt;"pa",R444&lt;&gt;"pa",R445&lt;&gt;"pa",R446&lt;&gt;"pa",R447&lt;&gt;"pa",R448&lt;&gt;"pa",R449&lt;&gt;"pa"),"T3-Error",AND(SUM(Q432:Q449)=Q425,R425="")*OR(R432="pa",R433="pa",R434="pa",R435="pa",R436="pa",R437="pa",R438="pa",R439="pa",R440="pa",R441="pa",R442="pa",R443="pa",R444="pa",R445="pa",R446="pa",R447="pa",R448="pa",R449="pa"),"T1-Error",SUM(Q432:Q449)=Q425,"")</f>
        <v/>
      </c>
      <c r="R431" s="101"/>
      <c r="S431" s="136" t="str" cm="1">
        <f t="array" ref="S431">_xlfn.IFS(AND(S425="",S432="",S433="",S434="",S435="",S436="",S437="",S438="",S439="",S440="",S441="",S442="",S443="",S444="",S445="",S446="",S447="",S448="",S449=""),"",SUM(S432:S449)&lt;S425*AND(T432="",T433="",T434="",T435="",T436="",T437="",T438="",T439="",T440="",T441="",T442="",T443="",T444="",T445="",T446="",T447="",T448="",T449="",S432&lt;&gt;"",S433&lt;&gt;"",S434&lt;&gt;"",S435&lt;&gt;"",S436&lt;&gt;"",S437&lt;&gt;"",S438&lt;&gt;"",S439&lt;&gt;"",S440&lt;&gt;"",S441&lt;&gt;"",S442&lt;&gt;"",S443&lt;&gt;"",S444&lt;&gt;"",S445&lt;&gt;"",S446&lt;&gt;"",S447&lt;&gt;"",S448&lt;&gt;"",S449&lt;&gt;""),"T4-Error",SUM(S432:S449)&gt;S425,"T5-Error",AND(SUM(S432:S449)=S425,T425="",OR(S432="",S433="",S434="",S435="",S436="",S437="",S438="",S439="",S440="",S441="",S442="",S443="",S444="",S445="",S446="",S447="",S448="",S449="")),"T2-Error",OR(S432="",S433="",S434="",S435="",S436="",S437="",S438="",S439="",S440="",S441="",S442="",S443="",S444="",S445="",S446="",S447="",S448="",S449=""),"",SUM(S432:S449)&lt;S425*OR(T432="pa",T433="pa",T434="pa",T435="pa",T436="pa",T437="pa",T438="pa",T439="pa",T440="pa",T441="pa",T442="pa",T443="pa",T444="pa",T445="pa",T446="pa",T447="pa",T448="pa",T449="pa"),"",AND(SUM(S432:S449)=S425,T425="pa",T432&lt;&gt;"pa",T433&lt;&gt;"pa",T434&lt;&gt;"pa",T435&lt;&gt;"pa",T436&lt;&gt;"pa",T437&lt;&gt;"pa",T438&lt;&gt;"pa",T439&lt;&gt;"pa",T440&lt;&gt;"pa",T441&lt;&gt;"pa",T442&lt;&gt;"pa",T443&lt;&gt;"pa",T444&lt;&gt;"pa",T445&lt;&gt;"pa",T446&lt;&gt;"pa",T447&lt;&gt;"pa",T448&lt;&gt;"pa",T449&lt;&gt;"pa"),"T3-Error",AND(SUM(S432:S449)=S425,T425="")*OR(T432="pa",T433="pa",T434="pa",T435="pa",T436="pa",T437="pa",T438="pa",T439="pa",T440="pa",T441="pa",T442="pa",T443="pa",T444="pa",T445="pa",T446="pa",T447="pa",T448="pa",T449="pa"),"T1-Error",SUM(S432:S449)=S425,"")</f>
        <v/>
      </c>
      <c r="T431" s="101"/>
      <c r="U431" s="136" t="str" cm="1">
        <f t="array" ref="U431">_xlfn.IFS(AND(U425="",U432="",U433="",U434="",U435="",U436="",U437="",U438="",U439="",U440="",U441="",U442="",U443="",U444="",U445="",U446="",U447="",U448="",U449=""),"",SUM(U432:U449)&lt;U425*AND(V432="",V433="",V434="",V435="",V436="",V437="",V438="",V439="",V440="",V441="",V442="",V443="",V444="",V445="",V446="",V447="",V448="",V449="",U432&lt;&gt;"",U433&lt;&gt;"",U434&lt;&gt;"",U435&lt;&gt;"",U436&lt;&gt;"",U437&lt;&gt;"",U438&lt;&gt;"",U439&lt;&gt;"",U440&lt;&gt;"",U441&lt;&gt;"",U442&lt;&gt;"",U443&lt;&gt;"",U444&lt;&gt;"",U445&lt;&gt;"",U446&lt;&gt;"",U447&lt;&gt;"",U448&lt;&gt;"",U449&lt;&gt;""),"T4-Error",SUM(U432:U449)&gt;U425,"T5-Error",AND(SUM(U432:U449)=U425,V425="",OR(U432="",U433="",U434="",U435="",U436="",U437="",U438="",U439="",U440="",U441="",U442="",U443="",U444="",U445="",U446="",U447="",U448="",U449="")),"T2-Error",OR(U432="",U433="",U434="",U435="",U436="",U437="",U438="",U439="",U440="",U441="",U442="",U443="",U444="",U445="",U446="",U447="",U448="",U449=""),"",SUM(U432:U449)&lt;U425*OR(V432="pa",V433="pa",V434="pa",V435="pa",V436="pa",V437="pa",V438="pa",V439="pa",V440="pa",V441="pa",V442="pa",V443="pa",V444="pa",V445="pa",V446="pa",V447="pa",V448="pa",V449="pa"),"",AND(SUM(U432:U449)=U425,V425="pa",V432&lt;&gt;"pa",V433&lt;&gt;"pa",V434&lt;&gt;"pa",V435&lt;&gt;"pa",V436&lt;&gt;"pa",V437&lt;&gt;"pa",V438&lt;&gt;"pa",V439&lt;&gt;"pa",V440&lt;&gt;"pa",V441&lt;&gt;"pa",V442&lt;&gt;"pa",V443&lt;&gt;"pa",V444&lt;&gt;"pa",V445&lt;&gt;"pa",V446&lt;&gt;"pa",V447&lt;&gt;"pa",V448&lt;&gt;"pa",V449&lt;&gt;"pa"),"T3-Error",AND(SUM(U432:U449)=U425,V425="")*OR(V432="pa",V433="pa",V434="pa",V435="pa",V436="pa",V437="pa",V438="pa",V439="pa",V440="pa",V441="pa",V442="pa",V443="pa",V444="pa",V445="pa",V446="pa",V447="pa",V448="pa",V449="pa"),"T1-Error",SUM(U432:U449)=U425,"")</f>
        <v/>
      </c>
      <c r="V431" s="101"/>
      <c r="W431" s="136" t="str" cm="1">
        <f t="array" ref="W431">_xlfn.IFS(AND(W425="",W432="",W433="",W434="",W435="",W436="",W437="",W438="",W439="",W440="",W441="",W442="",W443="",W444="",W445="",W446="",W447="",W448="",W449=""),"",SUM(W432:W449)&lt;W425*AND(X432="",X433="",X434="",X435="",X436="",X437="",X438="",X439="",X440="",X441="",X442="",X443="",X444="",X445="",X446="",X447="",X448="",X449="",W432&lt;&gt;"",W433&lt;&gt;"",W434&lt;&gt;"",W435&lt;&gt;"",W436&lt;&gt;"",W437&lt;&gt;"",W438&lt;&gt;"",W439&lt;&gt;"",W440&lt;&gt;"",W441&lt;&gt;"",W442&lt;&gt;"",W443&lt;&gt;"",W444&lt;&gt;"",W445&lt;&gt;"",W446&lt;&gt;"",W447&lt;&gt;"",W448&lt;&gt;"",W449&lt;&gt;""),"T4-Error",SUM(W432:W449)&gt;W425,"T5-Error",AND(SUM(W432:W449)=W425,X425="",OR(W432="",W433="",W434="",W435="",W436="",W437="",W438="",W439="",W440="",W441="",W442="",W443="",W444="",W445="",W446="",W447="",W448="",W449="")),"T2-Error",OR(W432="",W433="",W434="",W435="",W436="",W437="",W438="",W439="",W440="",W441="",W442="",W443="",W444="",W445="",W446="",W447="",W448="",W449=""),"",SUM(W432:W449)&lt;W425*OR(X432="pa",X433="pa",X434="pa",X435="pa",X436="pa",X437="pa",X438="pa",X439="pa",X440="pa",X441="pa",X442="pa",X443="pa",X444="pa",X445="pa",X446="pa",X447="pa",X448="pa",X449="pa"),"",AND(SUM(W432:W449)=W425,X425="pa",X432&lt;&gt;"pa",X433&lt;&gt;"pa",X434&lt;&gt;"pa",X435&lt;&gt;"pa",X436&lt;&gt;"pa",X437&lt;&gt;"pa",X438&lt;&gt;"pa",X439&lt;&gt;"pa",X440&lt;&gt;"pa",X441&lt;&gt;"pa",X442&lt;&gt;"pa",X443&lt;&gt;"pa",X444&lt;&gt;"pa",X445&lt;&gt;"pa",X446&lt;&gt;"pa",X447&lt;&gt;"pa",X448&lt;&gt;"pa",X449&lt;&gt;"pa"),"T3-Error",AND(SUM(W432:W449)=W425,X425="")*OR(X432="pa",X433="pa",X434="pa",X435="pa",X436="pa",X437="pa",X438="pa",X439="pa",X440="pa",X441="pa",X442="pa",X443="pa",X444="pa",X445="pa",X446="pa",X447="pa",X448="pa",X449="pa"),"T1-Error",SUM(W432:W449)=W425,"")</f>
        <v/>
      </c>
      <c r="X431" s="101"/>
      <c r="Y431" s="136" t="str" cm="1">
        <f t="array" ref="Y431">_xlfn.IFS(AND(Y425="",Y432="",Y433="",Y434="",Y435="",Y436="",Y437="",Y438="",Y439="",Y440="",Y441="",Y442="",Y443="",Y444="",Y445="",Y446="",Y447="",Y448="",Y449=""),"",SUM(Y432:Y449)&lt;Y425*AND(Z432="",Z433="",Z434="",Z435="",Z436="",Z437="",Z438="",Z439="",Z440="",Z441="",Z442="",Z443="",Z444="",Z445="",Z446="",Z447="",Z448="",Z449="",Y432&lt;&gt;"",Y433&lt;&gt;"",Y434&lt;&gt;"",Y435&lt;&gt;"",Y436&lt;&gt;"",Y437&lt;&gt;"",Y438&lt;&gt;"",Y439&lt;&gt;"",Y440&lt;&gt;"",Y441&lt;&gt;"",Y442&lt;&gt;"",Y443&lt;&gt;"",Y444&lt;&gt;"",Y445&lt;&gt;"",Y446&lt;&gt;"",Y447&lt;&gt;"",Y448&lt;&gt;"",Y449&lt;&gt;""),"T4-Error",SUM(Y432:Y449)&gt;Y425,"T5-Error",AND(SUM(Y432:Y449)=Y425,Z425="",OR(Y432="",Y433="",Y434="",Y435="",Y436="",Y437="",Y438="",Y439="",Y440="",Y441="",Y442="",Y443="",Y444="",Y445="",Y446="",Y447="",Y448="",Y449="")),"T2-Error",OR(Y432="",Y433="",Y434="",Y435="",Y436="",Y437="",Y438="",Y439="",Y440="",Y441="",Y442="",Y443="",Y444="",Y445="",Y446="",Y447="",Y448="",Y449=""),"",SUM(Y432:Y449)&lt;Y425*OR(Z432="pa",Z433="pa",Z434="pa",Z435="pa",Z436="pa",Z437="pa",Z438="pa",Z439="pa",Z440="pa",Z441="pa",Z442="pa",Z443="pa",Z444="pa",Z445="pa",Z446="pa",Z447="pa",Z448="pa",Z449="pa"),"",AND(SUM(Y432:Y449)=Y425,Z425="pa",Z432&lt;&gt;"pa",Z433&lt;&gt;"pa",Z434&lt;&gt;"pa",Z435&lt;&gt;"pa",Z436&lt;&gt;"pa",Z437&lt;&gt;"pa",Z438&lt;&gt;"pa",Z439&lt;&gt;"pa",Z440&lt;&gt;"pa",Z441&lt;&gt;"pa",Z442&lt;&gt;"pa",Z443&lt;&gt;"pa",Z444&lt;&gt;"pa",Z445&lt;&gt;"pa",Z446&lt;&gt;"pa",Z447&lt;&gt;"pa",Z448&lt;&gt;"pa",Z449&lt;&gt;"pa"),"T3-Error",AND(SUM(Y432:Y449)=Y425,Z425="")*OR(Z432="pa",Z433="pa",Z434="pa",Z435="pa",Z436="pa",Z437="pa",Z438="pa",Z439="pa",Z440="pa",Z441="pa",Z442="pa",Z443="pa",Z444="pa",Z445="pa",Z446="pa",Z447="pa",Z448="pa",Z449="pa"),"T1-Error",SUM(Y432:Y449)=Y425,"")</f>
        <v/>
      </c>
      <c r="Z431" s="101"/>
      <c r="AA431" s="206"/>
      <c r="AB431" s="189"/>
      <c r="AC431" s="196"/>
      <c r="AD431" s="206"/>
      <c r="AF431" s="193"/>
      <c r="AH431" s="193"/>
      <c r="AI431" s="237"/>
      <c r="AJ431" s="237"/>
      <c r="AK431" s="237"/>
      <c r="AL431" s="409"/>
      <c r="AM431" s="237"/>
      <c r="AN431" s="409"/>
    </row>
    <row r="432" spans="1:40" customFormat="1" ht="15" x14ac:dyDescent="0.2">
      <c r="A432" s="248" t="s">
        <v>217</v>
      </c>
      <c r="B432" s="248"/>
      <c r="C432" s="34" t="s">
        <v>53</v>
      </c>
      <c r="D432" s="24" t="s">
        <v>51</v>
      </c>
      <c r="E432" s="10">
        <v>0</v>
      </c>
      <c r="F432" s="13"/>
      <c r="G432" s="10">
        <v>0</v>
      </c>
      <c r="H432" s="13"/>
      <c r="I432" s="10">
        <v>0</v>
      </c>
      <c r="J432" s="13"/>
      <c r="K432" s="10">
        <v>0</v>
      </c>
      <c r="L432" s="13"/>
      <c r="M432" s="10">
        <v>0</v>
      </c>
      <c r="N432" s="13"/>
      <c r="O432" s="10">
        <v>0</v>
      </c>
      <c r="P432" s="13"/>
      <c r="Q432" s="10">
        <v>0</v>
      </c>
      <c r="R432" s="13"/>
      <c r="S432" s="10">
        <v>0</v>
      </c>
      <c r="T432" s="13"/>
      <c r="U432" s="10">
        <v>0</v>
      </c>
      <c r="V432" s="13"/>
      <c r="W432" s="10"/>
      <c r="X432" s="13"/>
      <c r="Y432" s="10"/>
      <c r="Z432" s="13"/>
      <c r="AA432" s="205"/>
      <c r="AB432" s="200"/>
      <c r="AC432" s="257"/>
      <c r="AD432" s="205"/>
      <c r="AF432" s="258"/>
      <c r="AH432" s="258"/>
      <c r="AI432" s="259"/>
      <c r="AJ432" s="259"/>
      <c r="AK432" s="259"/>
      <c r="AL432" s="413"/>
      <c r="AM432" s="259"/>
      <c r="AN432" s="413"/>
    </row>
    <row r="433" spans="1:40" customFormat="1" ht="15" x14ac:dyDescent="0.2">
      <c r="A433" s="244" t="s">
        <v>218</v>
      </c>
      <c r="B433" s="244"/>
      <c r="C433" s="35" t="s">
        <v>54</v>
      </c>
      <c r="D433" s="24" t="s">
        <v>51</v>
      </c>
      <c r="E433" s="10">
        <v>0</v>
      </c>
      <c r="F433" s="13"/>
      <c r="G433" s="10">
        <v>0</v>
      </c>
      <c r="H433" s="13"/>
      <c r="I433" s="10">
        <v>0</v>
      </c>
      <c r="J433" s="13"/>
      <c r="K433" s="10">
        <v>0</v>
      </c>
      <c r="L433" s="13"/>
      <c r="M433" s="10">
        <v>0</v>
      </c>
      <c r="N433" s="13"/>
      <c r="O433" s="10">
        <v>0</v>
      </c>
      <c r="P433" s="13"/>
      <c r="Q433" s="10">
        <v>0</v>
      </c>
      <c r="R433" s="13"/>
      <c r="S433" s="10">
        <v>0</v>
      </c>
      <c r="T433" s="13"/>
      <c r="U433" s="10">
        <v>0</v>
      </c>
      <c r="V433" s="13"/>
      <c r="W433" s="10"/>
      <c r="X433" s="13"/>
      <c r="Y433" s="10"/>
      <c r="Z433" s="13"/>
      <c r="AA433" s="205"/>
      <c r="AB433" s="200"/>
      <c r="AC433" s="257"/>
      <c r="AD433" s="205"/>
      <c r="AF433" s="258"/>
      <c r="AH433" s="258"/>
      <c r="AI433" s="259"/>
      <c r="AJ433" s="259"/>
      <c r="AK433" s="259"/>
      <c r="AL433" s="413"/>
      <c r="AM433" s="259"/>
      <c r="AN433" s="413"/>
    </row>
    <row r="434" spans="1:40" customFormat="1" ht="15" x14ac:dyDescent="0.2">
      <c r="A434" s="244" t="s">
        <v>219</v>
      </c>
      <c r="B434" s="244"/>
      <c r="C434" s="35" t="s">
        <v>55</v>
      </c>
      <c r="D434" s="24" t="s">
        <v>51</v>
      </c>
      <c r="E434" s="10">
        <v>0</v>
      </c>
      <c r="F434" s="13"/>
      <c r="G434" s="10">
        <v>0</v>
      </c>
      <c r="H434" s="13"/>
      <c r="I434" s="10">
        <v>0</v>
      </c>
      <c r="J434" s="13"/>
      <c r="K434" s="10">
        <v>0</v>
      </c>
      <c r="L434" s="13"/>
      <c r="M434" s="10">
        <v>0</v>
      </c>
      <c r="N434" s="13"/>
      <c r="O434" s="10">
        <v>0</v>
      </c>
      <c r="P434" s="13"/>
      <c r="Q434" s="10">
        <v>0</v>
      </c>
      <c r="R434" s="13"/>
      <c r="S434" s="10">
        <v>0</v>
      </c>
      <c r="T434" s="13"/>
      <c r="U434" s="10">
        <v>0</v>
      </c>
      <c r="V434" s="13"/>
      <c r="W434" s="10"/>
      <c r="X434" s="13"/>
      <c r="Y434" s="10"/>
      <c r="Z434" s="13"/>
      <c r="AA434" s="205"/>
      <c r="AB434" s="200"/>
      <c r="AC434" s="257"/>
      <c r="AD434" s="205"/>
      <c r="AF434" s="258"/>
      <c r="AH434" s="258"/>
      <c r="AI434" s="259"/>
      <c r="AJ434" s="259"/>
      <c r="AK434" s="259"/>
      <c r="AL434" s="413"/>
      <c r="AM434" s="259"/>
      <c r="AN434" s="413"/>
    </row>
    <row r="435" spans="1:40" customFormat="1" ht="15" x14ac:dyDescent="0.2">
      <c r="A435" s="244" t="s">
        <v>220</v>
      </c>
      <c r="B435" s="244"/>
      <c r="C435" s="35" t="s">
        <v>56</v>
      </c>
      <c r="D435" s="24" t="s">
        <v>51</v>
      </c>
      <c r="E435" s="10">
        <v>0</v>
      </c>
      <c r="F435" s="13"/>
      <c r="G435" s="10">
        <v>0</v>
      </c>
      <c r="H435" s="13"/>
      <c r="I435" s="10">
        <v>0</v>
      </c>
      <c r="J435" s="13"/>
      <c r="K435" s="10">
        <v>0</v>
      </c>
      <c r="L435" s="13"/>
      <c r="M435" s="10">
        <v>0</v>
      </c>
      <c r="N435" s="13"/>
      <c r="O435" s="10">
        <v>0</v>
      </c>
      <c r="P435" s="13"/>
      <c r="Q435" s="10">
        <v>0</v>
      </c>
      <c r="R435" s="13"/>
      <c r="S435" s="10">
        <v>0</v>
      </c>
      <c r="T435" s="13"/>
      <c r="U435" s="10">
        <v>0</v>
      </c>
      <c r="V435" s="13"/>
      <c r="W435" s="10"/>
      <c r="X435" s="13"/>
      <c r="Y435" s="10"/>
      <c r="Z435" s="13"/>
      <c r="AA435" s="205"/>
      <c r="AB435" s="200"/>
      <c r="AC435" s="257"/>
      <c r="AD435" s="205"/>
      <c r="AF435" s="258"/>
      <c r="AH435" s="258"/>
      <c r="AI435" s="259"/>
      <c r="AJ435" s="259"/>
      <c r="AK435" s="259"/>
      <c r="AL435" s="413"/>
      <c r="AM435" s="259"/>
      <c r="AN435" s="413"/>
    </row>
    <row r="436" spans="1:40" customFormat="1" ht="15" x14ac:dyDescent="0.2">
      <c r="A436" s="244" t="s">
        <v>221</v>
      </c>
      <c r="B436" s="244"/>
      <c r="C436" s="35" t="s">
        <v>57</v>
      </c>
      <c r="D436" s="24" t="s">
        <v>51</v>
      </c>
      <c r="E436" s="10">
        <v>0</v>
      </c>
      <c r="F436" s="13"/>
      <c r="G436" s="10">
        <v>0</v>
      </c>
      <c r="H436" s="13"/>
      <c r="I436" s="10">
        <v>0</v>
      </c>
      <c r="J436" s="13"/>
      <c r="K436" s="10">
        <v>0</v>
      </c>
      <c r="L436" s="13"/>
      <c r="M436" s="10">
        <v>0</v>
      </c>
      <c r="N436" s="13"/>
      <c r="O436" s="10">
        <v>0</v>
      </c>
      <c r="P436" s="13"/>
      <c r="Q436" s="10">
        <v>0</v>
      </c>
      <c r="R436" s="13"/>
      <c r="S436" s="10">
        <v>0</v>
      </c>
      <c r="T436" s="13"/>
      <c r="U436" s="10">
        <v>0</v>
      </c>
      <c r="V436" s="13"/>
      <c r="W436" s="10"/>
      <c r="X436" s="13"/>
      <c r="Y436" s="10"/>
      <c r="Z436" s="13"/>
      <c r="AA436" s="205"/>
      <c r="AB436" s="200"/>
      <c r="AC436" s="257"/>
      <c r="AD436" s="205"/>
      <c r="AF436" s="258"/>
      <c r="AH436" s="258"/>
      <c r="AI436" s="259"/>
      <c r="AJ436" s="259"/>
      <c r="AK436" s="259"/>
      <c r="AL436" s="413"/>
      <c r="AM436" s="259"/>
      <c r="AN436" s="413"/>
    </row>
    <row r="437" spans="1:40" customFormat="1" ht="15" x14ac:dyDescent="0.2">
      <c r="A437" s="244" t="s">
        <v>222</v>
      </c>
      <c r="B437" s="244"/>
      <c r="C437" s="35" t="s">
        <v>58</v>
      </c>
      <c r="D437" s="24" t="s">
        <v>51</v>
      </c>
      <c r="E437" s="10">
        <v>0</v>
      </c>
      <c r="F437" s="13"/>
      <c r="G437" s="10">
        <v>0</v>
      </c>
      <c r="H437" s="13"/>
      <c r="I437" s="10">
        <v>0</v>
      </c>
      <c r="J437" s="13"/>
      <c r="K437" s="10">
        <v>0</v>
      </c>
      <c r="L437" s="13"/>
      <c r="M437" s="10">
        <v>0</v>
      </c>
      <c r="N437" s="13"/>
      <c r="O437" s="10">
        <v>0</v>
      </c>
      <c r="P437" s="13"/>
      <c r="Q437" s="10">
        <v>0</v>
      </c>
      <c r="R437" s="13"/>
      <c r="S437" s="10">
        <v>0</v>
      </c>
      <c r="T437" s="13"/>
      <c r="U437" s="10">
        <v>0</v>
      </c>
      <c r="V437" s="13"/>
      <c r="W437" s="10"/>
      <c r="X437" s="13"/>
      <c r="Y437" s="10"/>
      <c r="Z437" s="13"/>
      <c r="AA437" s="205"/>
      <c r="AB437" s="200"/>
      <c r="AC437" s="257"/>
      <c r="AD437" s="205"/>
      <c r="AF437" s="258"/>
      <c r="AH437" s="258"/>
      <c r="AI437" s="259"/>
      <c r="AJ437" s="259"/>
      <c r="AK437" s="259"/>
      <c r="AL437" s="413"/>
      <c r="AM437" s="259"/>
      <c r="AN437" s="413"/>
    </row>
    <row r="438" spans="1:40" customFormat="1" ht="15" x14ac:dyDescent="0.2">
      <c r="A438" s="244" t="s">
        <v>223</v>
      </c>
      <c r="B438" s="244"/>
      <c r="C438" s="35" t="s">
        <v>59</v>
      </c>
      <c r="D438" s="24" t="s">
        <v>51</v>
      </c>
      <c r="E438" s="10">
        <v>0</v>
      </c>
      <c r="F438" s="13"/>
      <c r="G438" s="10">
        <v>0</v>
      </c>
      <c r="H438" s="13"/>
      <c r="I438" s="10">
        <v>0</v>
      </c>
      <c r="J438" s="13"/>
      <c r="K438" s="10">
        <v>0</v>
      </c>
      <c r="L438" s="13"/>
      <c r="M438" s="10">
        <v>0</v>
      </c>
      <c r="N438" s="13"/>
      <c r="O438" s="10">
        <v>0</v>
      </c>
      <c r="P438" s="13"/>
      <c r="Q438" s="10">
        <v>0</v>
      </c>
      <c r="R438" s="13"/>
      <c r="S438" s="10">
        <v>0</v>
      </c>
      <c r="T438" s="13"/>
      <c r="U438" s="10">
        <v>0</v>
      </c>
      <c r="V438" s="13"/>
      <c r="W438" s="10"/>
      <c r="X438" s="13"/>
      <c r="Y438" s="10"/>
      <c r="Z438" s="13"/>
      <c r="AA438" s="205"/>
      <c r="AB438" s="200"/>
      <c r="AC438" s="257"/>
      <c r="AD438" s="205"/>
      <c r="AF438" s="258"/>
      <c r="AH438" s="258"/>
      <c r="AI438" s="259"/>
      <c r="AJ438" s="259"/>
      <c r="AK438" s="259"/>
      <c r="AL438" s="413"/>
      <c r="AM438" s="259"/>
      <c r="AN438" s="413"/>
    </row>
    <row r="439" spans="1:40" customFormat="1" ht="15" x14ac:dyDescent="0.2">
      <c r="A439" s="244" t="s">
        <v>224</v>
      </c>
      <c r="B439" s="244"/>
      <c r="C439" s="35" t="s">
        <v>60</v>
      </c>
      <c r="D439" s="24" t="s">
        <v>51</v>
      </c>
      <c r="E439" s="10">
        <v>0</v>
      </c>
      <c r="F439" s="13"/>
      <c r="G439" s="10">
        <v>0</v>
      </c>
      <c r="H439" s="13"/>
      <c r="I439" s="10">
        <v>0</v>
      </c>
      <c r="J439" s="13"/>
      <c r="K439" s="10">
        <v>0</v>
      </c>
      <c r="L439" s="13"/>
      <c r="M439" s="10">
        <v>0</v>
      </c>
      <c r="N439" s="13"/>
      <c r="O439" s="10">
        <v>0</v>
      </c>
      <c r="P439" s="13"/>
      <c r="Q439" s="10">
        <v>0</v>
      </c>
      <c r="R439" s="13"/>
      <c r="S439" s="10">
        <v>0</v>
      </c>
      <c r="T439" s="13"/>
      <c r="U439" s="10">
        <v>0</v>
      </c>
      <c r="V439" s="13"/>
      <c r="W439" s="10"/>
      <c r="X439" s="13"/>
      <c r="Y439" s="10"/>
      <c r="Z439" s="13"/>
      <c r="AA439" s="205"/>
      <c r="AB439" s="200"/>
      <c r="AC439" s="257"/>
      <c r="AD439" s="205"/>
      <c r="AF439" s="258"/>
      <c r="AH439" s="258"/>
      <c r="AI439" s="259"/>
      <c r="AJ439" s="259"/>
      <c r="AK439" s="259"/>
      <c r="AL439" s="413"/>
      <c r="AM439" s="259"/>
      <c r="AN439" s="413"/>
    </row>
    <row r="440" spans="1:40" customFormat="1" ht="15" x14ac:dyDescent="0.2">
      <c r="A440" s="244" t="s">
        <v>225</v>
      </c>
      <c r="B440" s="244"/>
      <c r="C440" s="35" t="s">
        <v>61</v>
      </c>
      <c r="D440" s="24" t="s">
        <v>51</v>
      </c>
      <c r="E440" s="10">
        <v>0</v>
      </c>
      <c r="F440" s="13"/>
      <c r="G440" s="10">
        <v>0</v>
      </c>
      <c r="H440" s="13"/>
      <c r="I440" s="10">
        <v>0</v>
      </c>
      <c r="J440" s="13"/>
      <c r="K440" s="10">
        <v>0</v>
      </c>
      <c r="L440" s="13"/>
      <c r="M440" s="10">
        <v>0</v>
      </c>
      <c r="N440" s="13"/>
      <c r="O440" s="10">
        <v>0</v>
      </c>
      <c r="P440" s="13"/>
      <c r="Q440" s="10">
        <v>0</v>
      </c>
      <c r="R440" s="13"/>
      <c r="S440" s="10">
        <v>0</v>
      </c>
      <c r="T440" s="13"/>
      <c r="U440" s="10">
        <v>0</v>
      </c>
      <c r="V440" s="13"/>
      <c r="W440" s="10"/>
      <c r="X440" s="13"/>
      <c r="Y440" s="10"/>
      <c r="Z440" s="13"/>
      <c r="AA440" s="205"/>
      <c r="AB440" s="200"/>
      <c r="AC440" s="257"/>
      <c r="AD440" s="205"/>
      <c r="AF440" s="258"/>
      <c r="AH440" s="258"/>
      <c r="AI440" s="259"/>
      <c r="AJ440" s="259"/>
      <c r="AK440" s="259"/>
      <c r="AL440" s="413"/>
      <c r="AM440" s="259"/>
      <c r="AN440" s="413"/>
    </row>
    <row r="441" spans="1:40" customFormat="1" ht="15" x14ac:dyDescent="0.2">
      <c r="A441" s="244" t="s">
        <v>226</v>
      </c>
      <c r="B441" s="244"/>
      <c r="C441" s="35" t="s">
        <v>62</v>
      </c>
      <c r="D441" s="24" t="s">
        <v>51</v>
      </c>
      <c r="E441" s="10">
        <v>0</v>
      </c>
      <c r="F441" s="13"/>
      <c r="G441" s="10">
        <v>0</v>
      </c>
      <c r="H441" s="13"/>
      <c r="I441" s="10">
        <v>0</v>
      </c>
      <c r="J441" s="13"/>
      <c r="K441" s="10">
        <v>0</v>
      </c>
      <c r="L441" s="13"/>
      <c r="M441" s="10">
        <v>0</v>
      </c>
      <c r="N441" s="13"/>
      <c r="O441" s="10">
        <v>0</v>
      </c>
      <c r="P441" s="13"/>
      <c r="Q441" s="10">
        <v>0</v>
      </c>
      <c r="R441" s="13"/>
      <c r="S441" s="10">
        <v>0</v>
      </c>
      <c r="T441" s="13"/>
      <c r="U441" s="10">
        <v>0</v>
      </c>
      <c r="V441" s="13"/>
      <c r="W441" s="10"/>
      <c r="X441" s="13"/>
      <c r="Y441" s="10"/>
      <c r="Z441" s="13"/>
      <c r="AA441" s="205"/>
      <c r="AB441" s="200"/>
      <c r="AC441" s="257"/>
      <c r="AD441" s="205"/>
      <c r="AF441" s="258"/>
      <c r="AH441" s="258"/>
      <c r="AI441" s="259"/>
      <c r="AJ441" s="259"/>
      <c r="AK441" s="259"/>
      <c r="AL441" s="413"/>
      <c r="AM441" s="259"/>
      <c r="AN441" s="413"/>
    </row>
    <row r="442" spans="1:40" customFormat="1" ht="15" x14ac:dyDescent="0.2">
      <c r="A442" s="244" t="s">
        <v>227</v>
      </c>
      <c r="B442" s="244"/>
      <c r="C442" s="35" t="s">
        <v>63</v>
      </c>
      <c r="D442" s="24" t="s">
        <v>51</v>
      </c>
      <c r="E442" s="10">
        <v>0</v>
      </c>
      <c r="F442" s="13"/>
      <c r="G442" s="10">
        <v>0</v>
      </c>
      <c r="H442" s="13"/>
      <c r="I442" s="10">
        <v>0</v>
      </c>
      <c r="J442" s="13"/>
      <c r="K442" s="10">
        <v>0</v>
      </c>
      <c r="L442" s="13"/>
      <c r="M442" s="10">
        <v>0</v>
      </c>
      <c r="N442" s="13"/>
      <c r="O442" s="10">
        <v>0</v>
      </c>
      <c r="P442" s="13"/>
      <c r="Q442" s="10">
        <v>0</v>
      </c>
      <c r="R442" s="13"/>
      <c r="S442" s="10">
        <v>0</v>
      </c>
      <c r="T442" s="13"/>
      <c r="U442" s="10">
        <v>0</v>
      </c>
      <c r="V442" s="13"/>
      <c r="W442" s="10"/>
      <c r="X442" s="13"/>
      <c r="Y442" s="10"/>
      <c r="Z442" s="13"/>
      <c r="AA442" s="205"/>
      <c r="AB442" s="200"/>
      <c r="AC442" s="257"/>
      <c r="AD442" s="205"/>
      <c r="AF442" s="258"/>
      <c r="AH442" s="258"/>
      <c r="AI442" s="259"/>
      <c r="AJ442" s="259"/>
      <c r="AK442" s="259"/>
      <c r="AL442" s="413"/>
      <c r="AM442" s="259"/>
      <c r="AN442" s="413"/>
    </row>
    <row r="443" spans="1:40" customFormat="1" ht="15" x14ac:dyDescent="0.2">
      <c r="A443" s="244" t="s">
        <v>228</v>
      </c>
      <c r="B443" s="244"/>
      <c r="C443" s="35" t="s">
        <v>64</v>
      </c>
      <c r="D443" s="24" t="s">
        <v>51</v>
      </c>
      <c r="E443" s="10">
        <v>0</v>
      </c>
      <c r="F443" s="13"/>
      <c r="G443" s="10">
        <v>0</v>
      </c>
      <c r="H443" s="13"/>
      <c r="I443" s="10">
        <v>0</v>
      </c>
      <c r="J443" s="13"/>
      <c r="K443" s="10">
        <v>0</v>
      </c>
      <c r="L443" s="13"/>
      <c r="M443" s="10">
        <v>0</v>
      </c>
      <c r="N443" s="13"/>
      <c r="O443" s="10">
        <v>0</v>
      </c>
      <c r="P443" s="13"/>
      <c r="Q443" s="10">
        <v>0</v>
      </c>
      <c r="R443" s="13"/>
      <c r="S443" s="10">
        <v>0</v>
      </c>
      <c r="T443" s="13"/>
      <c r="U443" s="10">
        <v>0</v>
      </c>
      <c r="V443" s="13"/>
      <c r="W443" s="10"/>
      <c r="X443" s="13"/>
      <c r="Y443" s="10"/>
      <c r="Z443" s="13"/>
      <c r="AA443" s="205"/>
      <c r="AB443" s="200"/>
      <c r="AC443" s="257"/>
      <c r="AD443" s="205"/>
      <c r="AF443" s="258"/>
      <c r="AH443" s="258"/>
      <c r="AI443" s="259"/>
      <c r="AJ443" s="259"/>
      <c r="AK443" s="259"/>
      <c r="AL443" s="413"/>
      <c r="AM443" s="259"/>
      <c r="AN443" s="413"/>
    </row>
    <row r="444" spans="1:40" customFormat="1" ht="15" x14ac:dyDescent="0.2">
      <c r="A444" s="244" t="s">
        <v>229</v>
      </c>
      <c r="B444" s="244"/>
      <c r="C444" s="35" t="s">
        <v>65</v>
      </c>
      <c r="D444" s="24" t="s">
        <v>51</v>
      </c>
      <c r="E444" s="10">
        <v>0</v>
      </c>
      <c r="F444" s="13"/>
      <c r="G444" s="10">
        <v>0</v>
      </c>
      <c r="H444" s="13"/>
      <c r="I444" s="10">
        <v>0</v>
      </c>
      <c r="J444" s="13"/>
      <c r="K444" s="10">
        <v>0</v>
      </c>
      <c r="L444" s="13"/>
      <c r="M444" s="10">
        <v>0</v>
      </c>
      <c r="N444" s="13"/>
      <c r="O444" s="10">
        <v>0</v>
      </c>
      <c r="P444" s="13"/>
      <c r="Q444" s="10">
        <v>0</v>
      </c>
      <c r="R444" s="13"/>
      <c r="S444" s="10">
        <v>0</v>
      </c>
      <c r="T444" s="13"/>
      <c r="U444" s="10">
        <v>0</v>
      </c>
      <c r="V444" s="13"/>
      <c r="W444" s="10"/>
      <c r="X444" s="13"/>
      <c r="Y444" s="10"/>
      <c r="Z444" s="13"/>
      <c r="AA444" s="205"/>
      <c r="AB444" s="200"/>
      <c r="AC444" s="257"/>
      <c r="AD444" s="205"/>
      <c r="AF444" s="258"/>
      <c r="AH444" s="258"/>
      <c r="AI444" s="259"/>
      <c r="AJ444" s="259"/>
      <c r="AK444" s="259"/>
      <c r="AL444" s="413"/>
      <c r="AM444" s="259"/>
      <c r="AN444" s="413"/>
    </row>
    <row r="445" spans="1:40" customFormat="1" ht="15" x14ac:dyDescent="0.2">
      <c r="A445" s="244" t="s">
        <v>230</v>
      </c>
      <c r="B445" s="244"/>
      <c r="C445" s="35" t="s">
        <v>66</v>
      </c>
      <c r="D445" s="24" t="s">
        <v>51</v>
      </c>
      <c r="E445" s="10">
        <v>0</v>
      </c>
      <c r="F445" s="13"/>
      <c r="G445" s="10">
        <v>0</v>
      </c>
      <c r="H445" s="13"/>
      <c r="I445" s="10">
        <v>0</v>
      </c>
      <c r="J445" s="13"/>
      <c r="K445" s="10">
        <v>0</v>
      </c>
      <c r="L445" s="13"/>
      <c r="M445" s="10">
        <v>0</v>
      </c>
      <c r="N445" s="13"/>
      <c r="O445" s="10">
        <v>0</v>
      </c>
      <c r="P445" s="13"/>
      <c r="Q445" s="10">
        <v>0</v>
      </c>
      <c r="R445" s="13"/>
      <c r="S445" s="10">
        <v>0</v>
      </c>
      <c r="T445" s="13"/>
      <c r="U445" s="10">
        <v>0</v>
      </c>
      <c r="V445" s="13"/>
      <c r="W445" s="10"/>
      <c r="X445" s="13"/>
      <c r="Y445" s="10"/>
      <c r="Z445" s="13"/>
      <c r="AA445" s="205"/>
      <c r="AB445" s="200"/>
      <c r="AC445" s="257"/>
      <c r="AD445" s="205"/>
      <c r="AF445" s="258"/>
      <c r="AH445" s="258"/>
      <c r="AI445" s="259"/>
      <c r="AJ445" s="259"/>
      <c r="AK445" s="259"/>
      <c r="AL445" s="413"/>
      <c r="AM445" s="259"/>
      <c r="AN445" s="413"/>
    </row>
    <row r="446" spans="1:40" customFormat="1" ht="15" x14ac:dyDescent="0.2">
      <c r="A446" s="244" t="s">
        <v>231</v>
      </c>
      <c r="B446" s="244"/>
      <c r="C446" s="35" t="s">
        <v>67</v>
      </c>
      <c r="D446" s="24" t="s">
        <v>51</v>
      </c>
      <c r="E446" s="10">
        <v>0</v>
      </c>
      <c r="F446" s="13"/>
      <c r="G446" s="10">
        <v>0</v>
      </c>
      <c r="H446" s="13"/>
      <c r="I446" s="10">
        <v>0</v>
      </c>
      <c r="J446" s="13"/>
      <c r="K446" s="10">
        <v>0</v>
      </c>
      <c r="L446" s="13"/>
      <c r="M446" s="10">
        <v>0</v>
      </c>
      <c r="N446" s="13"/>
      <c r="O446" s="10">
        <v>0</v>
      </c>
      <c r="P446" s="13"/>
      <c r="Q446" s="10">
        <v>0</v>
      </c>
      <c r="R446" s="13"/>
      <c r="S446" s="10">
        <v>0</v>
      </c>
      <c r="T446" s="13"/>
      <c r="U446" s="10">
        <v>0</v>
      </c>
      <c r="V446" s="13"/>
      <c r="W446" s="10"/>
      <c r="X446" s="13"/>
      <c r="Y446" s="10"/>
      <c r="Z446" s="13"/>
      <c r="AA446" s="205"/>
      <c r="AB446" s="200"/>
      <c r="AC446" s="257"/>
      <c r="AD446" s="205"/>
      <c r="AF446" s="258"/>
      <c r="AH446" s="258"/>
      <c r="AI446" s="259"/>
      <c r="AJ446" s="259"/>
      <c r="AK446" s="259"/>
      <c r="AL446" s="413"/>
      <c r="AM446" s="259"/>
      <c r="AN446" s="413"/>
    </row>
    <row r="447" spans="1:40" customFormat="1" ht="15" x14ac:dyDescent="0.2">
      <c r="A447" s="244" t="s">
        <v>232</v>
      </c>
      <c r="B447" s="244"/>
      <c r="C447" s="35" t="s">
        <v>68</v>
      </c>
      <c r="D447" s="24" t="s">
        <v>51</v>
      </c>
      <c r="E447" s="10">
        <v>0</v>
      </c>
      <c r="F447" s="13"/>
      <c r="G447" s="10">
        <v>0</v>
      </c>
      <c r="H447" s="13"/>
      <c r="I447" s="10">
        <v>0</v>
      </c>
      <c r="J447" s="13"/>
      <c r="K447" s="10">
        <v>0</v>
      </c>
      <c r="L447" s="13"/>
      <c r="M447" s="10">
        <v>0</v>
      </c>
      <c r="N447" s="13"/>
      <c r="O447" s="10">
        <v>0</v>
      </c>
      <c r="P447" s="13"/>
      <c r="Q447" s="10">
        <v>0</v>
      </c>
      <c r="R447" s="13"/>
      <c r="S447" s="10">
        <v>0</v>
      </c>
      <c r="T447" s="13"/>
      <c r="U447" s="10">
        <v>0</v>
      </c>
      <c r="V447" s="13"/>
      <c r="W447" s="10"/>
      <c r="X447" s="13"/>
      <c r="Y447" s="10"/>
      <c r="Z447" s="13"/>
      <c r="AA447" s="205"/>
      <c r="AB447" s="200"/>
      <c r="AC447" s="257"/>
      <c r="AD447" s="205"/>
      <c r="AF447" s="258"/>
      <c r="AH447" s="258"/>
      <c r="AI447" s="259"/>
      <c r="AJ447" s="259"/>
      <c r="AK447" s="259"/>
      <c r="AL447" s="413"/>
      <c r="AM447" s="259"/>
      <c r="AN447" s="413"/>
    </row>
    <row r="448" spans="1:40" customFormat="1" ht="15" x14ac:dyDescent="0.2">
      <c r="A448" s="244" t="s">
        <v>233</v>
      </c>
      <c r="B448" s="244"/>
      <c r="C448" s="35" t="s">
        <v>69</v>
      </c>
      <c r="D448" s="24" t="s">
        <v>51</v>
      </c>
      <c r="E448" s="10">
        <v>0</v>
      </c>
      <c r="F448" s="13"/>
      <c r="G448" s="10">
        <v>0</v>
      </c>
      <c r="H448" s="13"/>
      <c r="I448" s="10">
        <v>0</v>
      </c>
      <c r="J448" s="13"/>
      <c r="K448" s="10">
        <v>0</v>
      </c>
      <c r="L448" s="13"/>
      <c r="M448" s="10">
        <v>0</v>
      </c>
      <c r="N448" s="13"/>
      <c r="O448" s="10">
        <v>0</v>
      </c>
      <c r="P448" s="13"/>
      <c r="Q448" s="10">
        <v>0</v>
      </c>
      <c r="R448" s="13"/>
      <c r="S448" s="10">
        <v>0</v>
      </c>
      <c r="T448" s="13"/>
      <c r="U448" s="10">
        <v>0</v>
      </c>
      <c r="V448" s="13"/>
      <c r="W448" s="10"/>
      <c r="X448" s="13"/>
      <c r="Y448" s="10"/>
      <c r="Z448" s="13"/>
      <c r="AA448" s="205"/>
      <c r="AB448" s="200"/>
      <c r="AC448" s="257"/>
      <c r="AD448" s="205"/>
      <c r="AF448" s="258"/>
      <c r="AH448" s="258"/>
      <c r="AI448" s="259"/>
      <c r="AJ448" s="259"/>
      <c r="AK448" s="259"/>
      <c r="AL448" s="413"/>
      <c r="AM448" s="259"/>
      <c r="AN448" s="413"/>
    </row>
    <row r="449" spans="1:40" customFormat="1" ht="15" x14ac:dyDescent="0.2">
      <c r="A449" s="244" t="s">
        <v>234</v>
      </c>
      <c r="B449" s="244"/>
      <c r="C449" s="35" t="s">
        <v>70</v>
      </c>
      <c r="D449" s="24" t="s">
        <v>51</v>
      </c>
      <c r="E449" s="10">
        <v>0</v>
      </c>
      <c r="F449" s="13"/>
      <c r="G449" s="10">
        <v>0</v>
      </c>
      <c r="H449" s="13"/>
      <c r="I449" s="10">
        <v>0</v>
      </c>
      <c r="J449" s="13"/>
      <c r="K449" s="10">
        <v>0</v>
      </c>
      <c r="L449" s="13"/>
      <c r="M449" s="10">
        <v>0</v>
      </c>
      <c r="N449" s="13"/>
      <c r="O449" s="10">
        <v>0</v>
      </c>
      <c r="P449" s="13"/>
      <c r="Q449" s="10">
        <v>0</v>
      </c>
      <c r="R449" s="13"/>
      <c r="S449" s="10">
        <v>0</v>
      </c>
      <c r="T449" s="13"/>
      <c r="U449" s="10">
        <v>0</v>
      </c>
      <c r="V449" s="13"/>
      <c r="W449" s="10"/>
      <c r="X449" s="13"/>
      <c r="Y449" s="10"/>
      <c r="Z449" s="13"/>
      <c r="AA449" s="205"/>
      <c r="AB449" s="200"/>
      <c r="AC449" s="257"/>
      <c r="AD449" s="205"/>
      <c r="AF449" s="258"/>
      <c r="AH449" s="258"/>
      <c r="AI449" s="259"/>
      <c r="AJ449" s="259"/>
      <c r="AK449" s="259"/>
      <c r="AL449" s="413"/>
      <c r="AM449" s="259"/>
      <c r="AN449" s="413"/>
    </row>
    <row r="450" spans="1:40" s="23" customFormat="1" ht="15.75" x14ac:dyDescent="0.2">
      <c r="A450" s="255"/>
      <c r="B450" s="262"/>
      <c r="C450" s="105"/>
      <c r="D450" s="106"/>
      <c r="E450" s="102" t="str" cm="1">
        <f t="array" ref="E450">_xlfn.IFS(OR(E453="",E246="",E271=""),"",AND(E453=0,E246=0,E271=0,E296=0),"",E453=(E246+E271+E296),"T8-Alert",E453&lt;&gt;(E246+E271+E296),"")</f>
        <v/>
      </c>
      <c r="F450" s="101"/>
      <c r="G450" s="102" t="str" cm="1">
        <f t="array" ref="G450">_xlfn.IFS(OR(G453="",G246="",G271=""),"",AND(G453=0,G246=0,G271=0,G296=0),"",G453=(G246+G271+G296),"T8-Alert",G453&lt;&gt;(G246+G271+G296),"")</f>
        <v/>
      </c>
      <c r="H450" s="101"/>
      <c r="I450" s="102" t="str" cm="1">
        <f t="array" ref="I450">_xlfn.IFS(OR(I453="",I246="",I271=""),"",AND(I453=0,I246=0,I271=0,I296=0),"",I453=(I246+I271+I296),"T8-Alert",I453&lt;&gt;(I246+I271+I296),"")</f>
        <v/>
      </c>
      <c r="J450" s="101"/>
      <c r="K450" s="102" t="str" cm="1">
        <f t="array" ref="K450">_xlfn.IFS(OR(K453="",K246="",K271=""),"",AND(K453=0,K246=0,K271=0,K296=0),"",K453=(K246+K271+K296),"T8-Alert",K453&lt;&gt;(K246+K271+K296),"")</f>
        <v/>
      </c>
      <c r="L450" s="101"/>
      <c r="M450" s="102" t="str" cm="1">
        <f t="array" ref="M450">_xlfn.IFS(OR(M453="",M246="",M271=""),"",AND(M453=0,M246=0,M271=0,M296=0),"",M453=(M246+M271+M296),"T8-Alert",M453&lt;&gt;(M246+M271+M296),"")</f>
        <v/>
      </c>
      <c r="N450" s="101"/>
      <c r="O450" s="102" t="str" cm="1">
        <f t="array" ref="O450">_xlfn.IFS(OR(O453="",O246="",O271=""),"",AND(O453=0,O246=0,O271=0,O296=0),"",O453=(O246+O271+O296),"T8-Alert",O453&lt;&gt;(O246+O271+O296),"")</f>
        <v/>
      </c>
      <c r="P450" s="101"/>
      <c r="Q450" s="102" t="str" cm="1">
        <f t="array" ref="Q450">_xlfn.IFS(OR(Q453="",Q246="",Q271=""),"",AND(Q453=0,Q246=0,Q271=0,Q296=0),"",Q453=(Q246+Q271+Q296),"T8-Alert",Q453&lt;&gt;(Q246+Q271+Q296),"")</f>
        <v/>
      </c>
      <c r="R450" s="101"/>
      <c r="S450" s="102" t="str" cm="1">
        <f t="array" ref="S450">_xlfn.IFS(OR(S453="",S246="",S271=""),"",AND(S453=0,S246=0,S271=0,S296=0),"",S453=(S246+S271+S296),"T8-Alert",S453&lt;&gt;(S246+S271+S296),"")</f>
        <v/>
      </c>
      <c r="T450" s="101"/>
      <c r="U450" s="102" t="str" cm="1">
        <f t="array" ref="U450">_xlfn.IFS(OR(U453="",U246="",U271=""),"",AND(U453=0,U246=0,U271=0,U296=0),"",U453=(U246+U271+U296),"T8-Alert",U453&lt;&gt;(U246+U271+U296),"")</f>
        <v/>
      </c>
      <c r="V450" s="101"/>
      <c r="W450" s="102" t="str" cm="1">
        <f t="array" ref="W450">_xlfn.IFS(OR(W453="",W246="",W271=""),"",AND(W453=0,W246=0,W271=0,W296=0),"",W453=(W246+W271+W296),"T8-Alert",W453&lt;&gt;(W246+W271+W296),"")</f>
        <v/>
      </c>
      <c r="X450" s="101"/>
      <c r="Y450" s="102" t="str" cm="1">
        <f t="array" ref="Y450">_xlfn.IFS(OR(Y453="",Y246="",Y271=""),"",AND(Y453=0,Y246=0,Y271=0,Y296=0),"",Y453=(Y246+Y271+Y296),"T8-Alert",Y453&lt;&gt;(Y246+Y271+Y296),"")</f>
        <v/>
      </c>
      <c r="Z450" s="101"/>
      <c r="AA450" s="201"/>
      <c r="AB450" s="202"/>
      <c r="AC450" s="202"/>
      <c r="AD450" s="201"/>
      <c r="AF450" s="192"/>
      <c r="AH450" s="192"/>
      <c r="AI450" s="236"/>
      <c r="AJ450" s="236"/>
      <c r="AK450" s="236"/>
      <c r="AL450" s="408"/>
      <c r="AM450" s="236"/>
      <c r="AN450" s="408"/>
    </row>
    <row r="451" spans="1:40" s="23" customFormat="1" ht="15.75" x14ac:dyDescent="0.2">
      <c r="A451" s="255"/>
      <c r="B451" s="262"/>
      <c r="C451" s="137"/>
      <c r="D451" s="138"/>
      <c r="E451" s="102" t="str" cm="1">
        <f t="array" ref="E451">_xlfn.IFS(OR(E323="",E453=""),"",AND(E323=0,E453=0),"",E453=E323,"T9-Alert",E323&lt;&gt;E453,"")</f>
        <v/>
      </c>
      <c r="F451" s="101"/>
      <c r="G451" s="102" t="str" cm="1">
        <f t="array" ref="G451">_xlfn.IFS(OR(G323="",G453=""),"",AND(G323=0,G453=0),"",G453=G323,"T9-Alert",G323&lt;&gt;G453,"")</f>
        <v/>
      </c>
      <c r="H451" s="101"/>
      <c r="I451" s="102" t="str" cm="1">
        <f t="array" ref="I451">_xlfn.IFS(OR(I323="",I453=""),"",AND(I323=0,I453=0),"",I453=I323,"T9-Alert",I323&lt;&gt;I453,"")</f>
        <v/>
      </c>
      <c r="J451" s="101"/>
      <c r="K451" s="102" t="str" cm="1">
        <f t="array" ref="K451">_xlfn.IFS(OR(K323="",K453=""),"",AND(K323=0,K453=0),"",K453=K323,"T9-Alert",K323&lt;&gt;K453,"")</f>
        <v/>
      </c>
      <c r="L451" s="101"/>
      <c r="M451" s="102" t="str" cm="1">
        <f t="array" ref="M451">_xlfn.IFS(OR(M323="",M453=""),"",AND(M323=0,M453=0),"",M453=M323,"T9-Alert",M323&lt;&gt;M453,"")</f>
        <v/>
      </c>
      <c r="N451" s="101"/>
      <c r="O451" s="102" t="str" cm="1">
        <f t="array" ref="O451">_xlfn.IFS(OR(O323="",O453=""),"",AND(O323=0,O453=0),"",O453=O323,"T9-Alert",O323&lt;&gt;O453,"")</f>
        <v/>
      </c>
      <c r="P451" s="101"/>
      <c r="Q451" s="102" t="str" cm="1">
        <f t="array" ref="Q451">_xlfn.IFS(OR(Q323="",Q453=""),"",AND(Q323=0,Q453=0),"",Q453=Q323,"T9-Alert",Q323&lt;&gt;Q453,"")</f>
        <v/>
      </c>
      <c r="R451" s="101"/>
      <c r="S451" s="102" t="str" cm="1">
        <f t="array" ref="S451">_xlfn.IFS(OR(S323="",S453=""),"",AND(S323=0,S453=0),"",S453=S323,"T9-Alert",S323&lt;&gt;S453,"")</f>
        <v/>
      </c>
      <c r="T451" s="101"/>
      <c r="U451" s="102" t="str" cm="1">
        <f t="array" ref="U451">_xlfn.IFS(OR(U323="",U453=""),"",AND(U323=0,U453=0),"",U453=U323,"T9-Alert",U323&lt;&gt;U453,"")</f>
        <v/>
      </c>
      <c r="V451" s="101"/>
      <c r="W451" s="102" t="str" cm="1">
        <f t="array" ref="W451">_xlfn.IFS(OR(W323="",W453=""),"",AND(W323=0,W453=0),"",W453=W323,"T9-Alert",W323&lt;&gt;W453,"")</f>
        <v/>
      </c>
      <c r="X451" s="101"/>
      <c r="Y451" s="102" t="str" cm="1">
        <f t="array" ref="Y451">_xlfn.IFS(OR(Y323="",Y453=""),"",AND(Y323=0,Y453=0),"",Y453=Y323,"T9-Alert",Y323&lt;&gt;Y453,"")</f>
        <v/>
      </c>
      <c r="Z451" s="101"/>
      <c r="AA451" s="201"/>
      <c r="AB451" s="202"/>
      <c r="AC451" s="202"/>
      <c r="AD451" s="201"/>
      <c r="AF451" s="192"/>
      <c r="AH451" s="192"/>
      <c r="AI451" s="236"/>
      <c r="AJ451" s="236"/>
      <c r="AK451" s="236"/>
      <c r="AL451" s="408"/>
      <c r="AM451" s="236"/>
      <c r="AN451" s="408"/>
    </row>
    <row r="452" spans="1:40" s="23" customFormat="1" ht="15.75" x14ac:dyDescent="0.2">
      <c r="A452" s="255"/>
      <c r="B452" s="262"/>
      <c r="C452" s="137"/>
      <c r="D452" s="138"/>
      <c r="E452" s="102" t="str" cm="1">
        <f t="array" ref="E452">_xlfn.IFS(OR(E520="",E556="",E592="",F520="pa",F556="pa",F592="pa"),"",E453&lt;(E520+E556+E592),"",E453&gt;(E520+E556+E592),"T12-Error",E453=(E520+E556+E592),"T12-Alert")</f>
        <v/>
      </c>
      <c r="F452" s="101"/>
      <c r="G452" s="102" t="str" cm="1">
        <f t="array" ref="G452">_xlfn.IFS(OR(G520="",G556="",G592="",H520="pa",H556="pa",H592="pa"),"",G453&lt;(G520+G556+G592),"",G453&gt;(G520+G556+G592),"T12-Error",G453=(G520+G556+G592),"T12-Alert")</f>
        <v/>
      </c>
      <c r="H452" s="101"/>
      <c r="I452" s="102" t="str" cm="1">
        <f t="array" ref="I452">_xlfn.IFS(OR(I520="",I556="",I592="",J520="pa",J556="pa",J592="pa"),"",I453&lt;(I520+I556+I592),"",I453&gt;(I520+I556+I592),"T12-Error",I453=(I520+I556+I592),"T12-Alert")</f>
        <v/>
      </c>
      <c r="J452" s="101"/>
      <c r="K452" s="102" t="str" cm="1">
        <f t="array" ref="K452">_xlfn.IFS(OR(K520="",K556="",K592="",L520="pa",L556="pa",L592="pa"),"",K453&lt;(K520+K556+K592),"",K453&gt;(K520+K556+K592),"T12-Error",K453=(K520+K556+K592),"T12-Alert")</f>
        <v/>
      </c>
      <c r="L452" s="101"/>
      <c r="M452" s="102" t="str" cm="1">
        <f t="array" ref="M452">_xlfn.IFS(OR(M520="",M556="",M592="",N520="pa",N556="pa",N592="pa"),"",M453&lt;(M520+M556+M592),"",M453&gt;(M520+M556+M592),"T12-Error",M453=(M520+M556+M592),"T12-Alert")</f>
        <v/>
      </c>
      <c r="N452" s="101"/>
      <c r="O452" s="102" t="str" cm="1">
        <f t="array" ref="O452">_xlfn.IFS(OR(O520="",O556="",O592="",P520="pa",P556="pa",P592="pa"),"",O453&lt;(O520+O556+O592),"",O453&gt;(O520+O556+O592),"T12-Error",O453=(O520+O556+O592),"T12-Alert")</f>
        <v/>
      </c>
      <c r="P452" s="101"/>
      <c r="Q452" s="102" t="str" cm="1">
        <f t="array" ref="Q452">_xlfn.IFS(OR(Q520="",Q556="",Q592="",R520="pa",R556="pa",R592="pa"),"",Q453&lt;(Q520+Q556+Q592),"",Q453&gt;(Q520+Q556+Q592),"T12-Error",Q453=(Q520+Q556+Q592),"T12-Alert")</f>
        <v/>
      </c>
      <c r="R452" s="101"/>
      <c r="S452" s="102" t="str" cm="1">
        <f t="array" ref="S452">_xlfn.IFS(OR(S520="",S556="",S592="",T520="pa",T556="pa",T592="pa"),"",S453&lt;(S520+S556+S592),"",S453&gt;(S520+S556+S592),"T12-Error",S453=(S520+S556+S592),"T12-Alert")</f>
        <v>T12-Alert</v>
      </c>
      <c r="T452" s="101"/>
      <c r="U452" s="102" t="str" cm="1">
        <f t="array" ref="U452">_xlfn.IFS(OR(U520="",U556="",U592="",V520="pa",V556="pa",V592="pa"),"",U453&lt;(U520+U556+U592),"",U453&gt;(U520+U556+U592),"T12-Error",U453=(U520+U556+U592),"T12-Alert")</f>
        <v>T12-Alert</v>
      </c>
      <c r="V452" s="101"/>
      <c r="W452" s="102" t="str" cm="1">
        <f t="array" ref="W452">_xlfn.IFS(OR(W520="",W556="",W592="",X520="pa",X556="pa",X592="pa"),"",W453&lt;(W520+W556+W592),"",W453&gt;(W520+W556+W592),"T12-Error",W453=(W520+W556+W592),"T12-Alert")</f>
        <v/>
      </c>
      <c r="X452" s="101"/>
      <c r="Y452" s="102" t="str" cm="1">
        <f t="array" ref="Y452">_xlfn.IFS(OR(Y520="",Y556="",Y592="",Z520="pa",Z556="pa",Z592="pa"),"",Y453&lt;(Y520+Y556+Y592),"",Y453&gt;(Y520+Y556+Y592),"T12-Error",Y453=(Y520+Y556+Y592),"T12-Alert")</f>
        <v/>
      </c>
      <c r="Z452" s="101"/>
      <c r="AA452" s="201"/>
      <c r="AB452" s="202"/>
      <c r="AC452" s="202"/>
      <c r="AD452" s="201"/>
      <c r="AF452" s="192"/>
      <c r="AH452" s="192"/>
      <c r="AI452" s="236"/>
      <c r="AJ452" s="236"/>
      <c r="AK452" s="236"/>
      <c r="AL452" s="408"/>
      <c r="AM452" s="236"/>
      <c r="AN452" s="408"/>
    </row>
    <row r="453" spans="1:40" ht="31.5" x14ac:dyDescent="0.2">
      <c r="A453" s="265" t="s">
        <v>259</v>
      </c>
      <c r="B453" s="266"/>
      <c r="C453" s="104" t="s">
        <v>106</v>
      </c>
      <c r="D453" s="111" t="s">
        <v>51</v>
      </c>
      <c r="E453" s="10"/>
      <c r="F453" s="13"/>
      <c r="G453" s="10"/>
      <c r="H453" s="13"/>
      <c r="I453" s="10"/>
      <c r="J453" s="13"/>
      <c r="K453" s="10"/>
      <c r="L453" s="13"/>
      <c r="M453" s="10"/>
      <c r="N453" s="13"/>
      <c r="O453" s="10"/>
      <c r="P453" s="13"/>
      <c r="Q453" s="10"/>
      <c r="R453" s="13"/>
      <c r="S453" s="10">
        <v>69</v>
      </c>
      <c r="T453" s="13"/>
      <c r="U453" s="10">
        <v>58</v>
      </c>
      <c r="V453" s="13"/>
      <c r="W453" s="10">
        <v>87</v>
      </c>
      <c r="X453" s="13"/>
      <c r="Y453" s="10"/>
      <c r="Z453" s="13"/>
      <c r="AA453" s="205"/>
      <c r="AB453" s="196"/>
      <c r="AC453" s="196"/>
      <c r="AD453" s="205"/>
      <c r="AF453" s="193"/>
      <c r="AH453" s="193"/>
      <c r="AI453" s="237"/>
      <c r="AJ453" s="237"/>
      <c r="AK453" s="237"/>
      <c r="AL453" s="409"/>
      <c r="AM453" s="237"/>
      <c r="AN453" s="409"/>
    </row>
    <row r="454" spans="1:40" s="23" customFormat="1" ht="15.75" x14ac:dyDescent="0.25">
      <c r="A454" s="255"/>
      <c r="B454" s="284"/>
      <c r="C454" s="105" t="s">
        <v>208</v>
      </c>
      <c r="D454" s="33"/>
      <c r="E454" s="102" t="str" cm="1">
        <f t="array" ref="E454">_xlfn.IFS(AND(E453="",E455="",E456=""),"",SUM(E455:E456)&lt;E453*AND(F455="",F456="",E455&lt;&gt;"",E456&lt;&gt;""),"T4-Error",SUM(E455:E456)&gt;E453,"T5-Error",AND(SUM(E455:E456)=E453,F453="",OR(E455="",E456="")),"T2-Error",OR(E455="",E456=""),"",SUM(E455:E456)&lt;E453*OR(F455="pa",F456="pa"),"",AND(SUM(E455:E456)=E453,F453="pa",F455&lt;&gt;"pa",F456&lt;&gt;"pa"),"T3-Error",AND(SUM(E455:E456)=E453,F453="")*OR(F455="pa",F456="pa"),"T1-Error",SUM(E455:E456)=E453,"")</f>
        <v/>
      </c>
      <c r="F454" s="101"/>
      <c r="G454" s="102" t="str" cm="1">
        <f t="array" ref="G454">_xlfn.IFS(AND(G453="",G455="",G456=""),"",SUM(G455:G456)&lt;G453*AND(H455="",H456="",G455&lt;&gt;"",G456&lt;&gt;""),"T4-Error",SUM(G455:G456)&gt;G453,"T5-Error",AND(SUM(G455:G456)=G453,H453="",OR(G455="",G456="")),"T2-Error",OR(G455="",G456=""),"",SUM(G455:G456)&lt;G453*OR(H455="pa",H456="pa"),"",AND(SUM(G455:G456)=G453,H453="pa",H455&lt;&gt;"pa",H456&lt;&gt;"pa"),"T3-Error",AND(SUM(G455:G456)=G453,H453="")*OR(H455="pa",H456="pa"),"T1-Error",SUM(G455:G456)=G453,"")</f>
        <v/>
      </c>
      <c r="H454" s="101"/>
      <c r="I454" s="102" t="str" cm="1">
        <f t="array" ref="I454">_xlfn.IFS(AND(I453="",I455="",I456=""),"",SUM(I455:I456)&lt;I453*AND(J455="",J456="",I455&lt;&gt;"",I456&lt;&gt;""),"T4-Error",SUM(I455:I456)&gt;I453,"T5-Error",AND(SUM(I455:I456)=I453,J453="",OR(I455="",I456="")),"T2-Error",OR(I455="",I456=""),"",SUM(I455:I456)&lt;I453*OR(J455="pa",J456="pa"),"",AND(SUM(I455:I456)=I453,J453="pa",J455&lt;&gt;"pa",J456&lt;&gt;"pa"),"T3-Error",AND(SUM(I455:I456)=I453,J453="")*OR(J455="pa",J456="pa"),"T1-Error",SUM(I455:I456)=I453,"")</f>
        <v/>
      </c>
      <c r="J454" s="101"/>
      <c r="K454" s="102" t="str" cm="1">
        <f t="array" ref="K454">_xlfn.IFS(AND(K453="",K455="",K456=""),"",SUM(K455:K456)&lt;K453*AND(L455="",L456="",K455&lt;&gt;"",K456&lt;&gt;""),"T4-Error",SUM(K455:K456)&gt;K453,"T5-Error",AND(SUM(K455:K456)=K453,L453="",OR(K455="",K456="")),"T2-Error",OR(K455="",K456=""),"",SUM(K455:K456)&lt;K453*OR(L455="pa",L456="pa"),"",AND(SUM(K455:K456)=K453,L453="pa",L455&lt;&gt;"pa",L456&lt;&gt;"pa"),"T3-Error",AND(SUM(K455:K456)=K453,L453="")*OR(L455="pa",L456="pa"),"T1-Error",SUM(K455:K456)=K453,"")</f>
        <v/>
      </c>
      <c r="L454" s="101"/>
      <c r="M454" s="102" t="str" cm="1">
        <f t="array" ref="M454">_xlfn.IFS(AND(M453="",M455="",M456=""),"",SUM(M455:M456)&lt;M453*AND(N455="",N456="",M455&lt;&gt;"",M456&lt;&gt;""),"T4-Error",SUM(M455:M456)&gt;M453,"T5-Error",AND(SUM(M455:M456)=M453,N453="",OR(M455="",M456="")),"T2-Error",OR(M455="",M456=""),"",SUM(M455:M456)&lt;M453*OR(N455="pa",N456="pa"),"",AND(SUM(M455:M456)=M453,N453="pa",N455&lt;&gt;"pa",N456&lt;&gt;"pa"),"T3-Error",AND(SUM(M455:M456)=M453,N453="")*OR(N455="pa",N456="pa"),"T1-Error",SUM(M455:M456)=M453,"")</f>
        <v/>
      </c>
      <c r="N454" s="101"/>
      <c r="O454" s="102" t="str" cm="1">
        <f t="array" ref="O454">_xlfn.IFS(AND(O453="",O455="",O456=""),"",SUM(O455:O456)&lt;O453*AND(P455="",P456="",O455&lt;&gt;"",O456&lt;&gt;""),"T4-Error",SUM(O455:O456)&gt;O453,"T5-Error",AND(SUM(O455:O456)=O453,P453="",OR(O455="",O456="")),"T2-Error",OR(O455="",O456=""),"",SUM(O455:O456)&lt;O453*OR(P455="pa",P456="pa"),"",AND(SUM(O455:O456)=O453,P453="pa",P455&lt;&gt;"pa",P456&lt;&gt;"pa"),"T3-Error",AND(SUM(O455:O456)=O453,P453="")*OR(P455="pa",P456="pa"),"T1-Error",SUM(O455:O456)=O453,"")</f>
        <v/>
      </c>
      <c r="P454" s="101"/>
      <c r="Q454" s="102" t="str" cm="1">
        <f t="array" ref="Q454">_xlfn.IFS(AND(Q453="",Q455="",Q456=""),"",SUM(Q455:Q456)&lt;Q453*AND(R455="",R456="",Q455&lt;&gt;"",Q456&lt;&gt;""),"T4-Error",SUM(Q455:Q456)&gt;Q453,"T5-Error",AND(SUM(Q455:Q456)=Q453,R453="",OR(Q455="",Q456="")),"T2-Error",OR(Q455="",Q456=""),"",SUM(Q455:Q456)&lt;Q453*OR(R455="pa",R456="pa"),"",AND(SUM(Q455:Q456)=Q453,R453="pa",R455&lt;&gt;"pa",R456&lt;&gt;"pa"),"T3-Error",AND(SUM(Q455:Q456)=Q453,R453="")*OR(R455="pa",R456="pa"),"T1-Error",SUM(Q455:Q456)=Q453,"")</f>
        <v/>
      </c>
      <c r="R454" s="101"/>
      <c r="S454" s="102" t="str" cm="1">
        <f t="array" ref="S454">_xlfn.IFS(AND(S453="",S455="",S456=""),"",SUM(S455:S456)&lt;S453*AND(T455="",T456="",S455&lt;&gt;"",S456&lt;&gt;""),"T4-Error",SUM(S455:S456)&gt;S453,"T5-Error",AND(SUM(S455:S456)=S453,T453="",OR(S455="",S456="")),"T2-Error",OR(S455="",S456=""),"",SUM(S455:S456)&lt;S453*OR(T455="pa",T456="pa"),"",AND(SUM(S455:S456)=S453,T453="pa",T455&lt;&gt;"pa",T456&lt;&gt;"pa"),"T3-Error",AND(SUM(S455:S456)=S453,T453="")*OR(T455="pa",T456="pa"),"T1-Error",SUM(S455:S456)=S453,"")</f>
        <v/>
      </c>
      <c r="T454" s="101"/>
      <c r="U454" s="102" t="str" cm="1">
        <f t="array" ref="U454">_xlfn.IFS(AND(U453="",U455="",U456=""),"",SUM(U455:U456)&lt;U453*AND(V455="",V456="",U455&lt;&gt;"",U456&lt;&gt;""),"T4-Error",SUM(U455:U456)&gt;U453,"T5-Error",AND(SUM(U455:U456)=U453,V453="",OR(U455="",U456="")),"T2-Error",OR(U455="",U456=""),"",SUM(U455:U456)&lt;U453*OR(V455="pa",V456="pa"),"",AND(SUM(U455:U456)=U453,V453="pa",V455&lt;&gt;"pa",V456&lt;&gt;"pa"),"T3-Error",AND(SUM(U455:U456)=U453,V453="")*OR(V455="pa",V456="pa"),"T1-Error",SUM(U455:U456)=U453,"")</f>
        <v/>
      </c>
      <c r="V454" s="101"/>
      <c r="W454" s="102" t="str" cm="1">
        <f t="array" ref="W454">_xlfn.IFS(AND(W453="",W455="",W456=""),"",SUM(W455:W456)&lt;W453*AND(X455="",X456="",W455&lt;&gt;"",W456&lt;&gt;""),"T4-Error",SUM(W455:W456)&gt;W453,"T5-Error",AND(SUM(W455:W456)=W453,X453="",OR(W455="",W456="")),"T2-Error",OR(W455="",W456=""),"",SUM(W455:W456)&lt;W453*OR(X455="pa",X456="pa"),"",AND(SUM(W455:W456)=W453,X453="pa",X455&lt;&gt;"pa",X456&lt;&gt;"pa"),"T3-Error",AND(SUM(W455:W456)=W453,X453="")*OR(X455="pa",X456="pa"),"T1-Error",SUM(W455:W456)=W453,"")</f>
        <v/>
      </c>
      <c r="X454" s="101"/>
      <c r="Y454" s="102" t="str" cm="1">
        <f t="array" ref="Y454">_xlfn.IFS(AND(Y453="",Y455="",Y456=""),"",SUM(Y455:Y456)&lt;Y453*AND(Z455="",Z456="",Y455&lt;&gt;"",Y456&lt;&gt;""),"T4-Error",SUM(Y455:Y456)&gt;Y453,"T5-Error",AND(SUM(Y455:Y456)=Y453,Z453="",OR(Y455="",Y456="")),"T2-Error",OR(Y455="",Y456=""),"",SUM(Y455:Y456)&lt;Y453*OR(Z455="pa",Z456="pa"),"",AND(SUM(Y455:Y456)=Y453,Z453="pa",Z455&lt;&gt;"pa",Z456&lt;&gt;"pa"),"T3-Error",AND(SUM(Y455:Y456)=Y453,Z453="")*OR(Z455="pa",Z456="pa"),"T1-Error",SUM(Y455:Y456)=Y453,"")</f>
        <v/>
      </c>
      <c r="Z454" s="101"/>
      <c r="AA454" s="206"/>
      <c r="AB454" s="189"/>
      <c r="AC454" s="189"/>
      <c r="AD454" s="206"/>
      <c r="AF454" s="192"/>
      <c r="AH454" s="192"/>
      <c r="AI454" s="236"/>
      <c r="AJ454" s="236"/>
      <c r="AK454" s="236"/>
      <c r="AL454" s="408"/>
      <c r="AM454" s="236"/>
      <c r="AN454" s="408"/>
    </row>
    <row r="455" spans="1:40" ht="15" x14ac:dyDescent="0.2">
      <c r="A455" s="249" t="s">
        <v>238</v>
      </c>
      <c r="B455" s="270"/>
      <c r="C455" s="110" t="s">
        <v>210</v>
      </c>
      <c r="D455" s="24" t="s">
        <v>51</v>
      </c>
      <c r="E455" s="10"/>
      <c r="F455" s="13"/>
      <c r="G455" s="10"/>
      <c r="H455" s="13"/>
      <c r="I455" s="10"/>
      <c r="J455" s="13"/>
      <c r="K455" s="10"/>
      <c r="L455" s="13"/>
      <c r="M455" s="10"/>
      <c r="N455" s="13"/>
      <c r="O455" s="10"/>
      <c r="P455" s="13"/>
      <c r="Q455" s="10"/>
      <c r="R455" s="13"/>
      <c r="S455" s="10"/>
      <c r="T455" s="13"/>
      <c r="U455" s="10">
        <v>25</v>
      </c>
      <c r="V455" s="13"/>
      <c r="W455" s="10">
        <v>48</v>
      </c>
      <c r="X455" s="13"/>
      <c r="Y455" s="10"/>
      <c r="Z455" s="13"/>
      <c r="AA455" s="205"/>
      <c r="AB455" s="196"/>
      <c r="AC455" s="196"/>
      <c r="AD455" s="205"/>
      <c r="AF455" s="193"/>
      <c r="AH455" s="193"/>
      <c r="AI455" s="237"/>
      <c r="AJ455" s="237"/>
      <c r="AK455" s="237"/>
      <c r="AL455" s="409"/>
      <c r="AM455" s="237"/>
      <c r="AN455" s="409"/>
    </row>
    <row r="456" spans="1:40" ht="15" x14ac:dyDescent="0.2">
      <c r="A456" s="249" t="s">
        <v>239</v>
      </c>
      <c r="B456" s="270"/>
      <c r="C456" s="110" t="s">
        <v>213</v>
      </c>
      <c r="D456" s="24" t="s">
        <v>51</v>
      </c>
      <c r="E456" s="10"/>
      <c r="F456" s="13"/>
      <c r="G456" s="10"/>
      <c r="H456" s="13"/>
      <c r="I456" s="10"/>
      <c r="J456" s="13"/>
      <c r="K456" s="10"/>
      <c r="L456" s="13"/>
      <c r="M456" s="10"/>
      <c r="N456" s="13"/>
      <c r="O456" s="10"/>
      <c r="P456" s="13"/>
      <c r="Q456" s="10"/>
      <c r="R456" s="13"/>
      <c r="S456" s="10"/>
      <c r="T456" s="13"/>
      <c r="U456" s="10">
        <v>33</v>
      </c>
      <c r="V456" s="13"/>
      <c r="W456" s="10">
        <v>39</v>
      </c>
      <c r="X456" s="13"/>
      <c r="Y456" s="10"/>
      <c r="Z456" s="13"/>
      <c r="AA456" s="205"/>
      <c r="AB456" s="196"/>
      <c r="AC456" s="196"/>
      <c r="AD456" s="205"/>
      <c r="AF456" s="193"/>
      <c r="AH456" s="193"/>
      <c r="AI456" s="237"/>
      <c r="AJ456" s="237"/>
      <c r="AK456" s="237"/>
      <c r="AL456" s="409"/>
      <c r="AM456" s="237"/>
      <c r="AN456" s="409"/>
    </row>
    <row r="457" spans="1:40" ht="15.75" x14ac:dyDescent="0.25">
      <c r="A457" s="267"/>
      <c r="B457" s="285"/>
      <c r="C457" s="105" t="s">
        <v>264</v>
      </c>
      <c r="D457" s="33"/>
      <c r="E457" s="102" t="str" cm="1">
        <f t="array" ref="E457">_xlfn.IFS(AND(E453="",E458="",E459="",E460="",E461="",E462="",E463="",E464="",E465="",E466="",E467="",E468="",E469="",E470="",E471="",E472="",E473="",E474="",E475=""),"",SUM(E458:E475)&lt;E453*AND(F458="",F459="",F460="",F461="",F462="",F463="",F464="",F465="",F466="",F467="",F468="",F469="",F470="",F471="",F472="",F473="",F474="",F475="",E458&lt;&gt;"",E459&lt;&gt;"",E460&lt;&gt;"",E461&lt;&gt;"",E462&lt;&gt;"",E463&lt;&gt;"",E464&lt;&gt;"",E465&lt;&gt;"",E466&lt;&gt;"",E467&lt;&gt;"",E468&lt;&gt;"",E469&lt;&gt;"",E470&lt;&gt;"",E471&lt;&gt;"",E472&lt;&gt;"",E473&lt;&gt;"",E474&lt;&gt;"",E475&lt;&gt;""),"T4-Error",SUM(E458:E475)&gt;E453,"T5-Error",AND(SUM(E458:E475)=E453,F453="",OR(E458="",E459="",E460="",E461="",E462="",E463="",E464="",E465="",E466="",E467="",E468="",E469="",E470="",E471="",E472="",E473="",E474="",E475="")),"T2-Error",OR(E458="",E459="",E460="",E461="",E462="",E463="",E464="",E465="",E466="",E467="",E468="",E469="",E470="",E471="",E472="",E473="",E474="",E475=""),"",SUM(E458:E475)&lt;E453*OR(F458="pa",F459="pa",F460="pa",F461="pa",F462="pa",F463="pa",F464="pa",F465="pa",F466="pa",F467="pa",F468="pa",F469="pa",F470="pa",F471="pa",F472="pa",F473="pa",F474="pa",F475="pa"),"",AND(SUM(E458:E475)=E453,F453="pa",F458&lt;&gt;"pa",F459&lt;&gt;"pa",F460&lt;&gt;"pa",F461&lt;&gt;"pa",F462&lt;&gt;"pa",F463&lt;&gt;"pa",F464&lt;&gt;"pa",F465&lt;&gt;"pa",F466&lt;&gt;"pa",F467&lt;&gt;"pa",F468&lt;&gt;"pa",F469&lt;&gt;"pa",F470&lt;&gt;"pa",F471&lt;&gt;"pa",F472&lt;&gt;"pa",F473&lt;&gt;"pa",F474&lt;&gt;"pa",F475&lt;&gt;"pa"),"T3-Error",AND(SUM(E458:E475)=E453,F453="")*OR(F458="pa",F459="pa",F460="pa",F461="pa",F462="pa",F463="pa",F464="pa",F465="pa",F466="pa",F467="pa",F468="pa",F469="pa",F470="pa",F471="pa",F472="pa",F473="pa",F474="pa",F475="pa"),"T1-Error",SUM(E458:E475)=E453,"")</f>
        <v/>
      </c>
      <c r="F457" s="101"/>
      <c r="G457" s="102" t="str" cm="1">
        <f t="array" ref="G457">_xlfn.IFS(AND(G453="",G458="",G459="",G460="",G461="",G462="",G463="",G464="",G465="",G466="",G467="",G468="",G469="",G470="",G471="",G472="",G473="",G474="",G475=""),"",SUM(G458:G475)&lt;G453*AND(H458="",H459="",H460="",H461="",H462="",H463="",H464="",H465="",H466="",H467="",H468="",H469="",H470="",H471="",H472="",H473="",H474="",H475="",G458&lt;&gt;"",G459&lt;&gt;"",G460&lt;&gt;"",G461&lt;&gt;"",G462&lt;&gt;"",G463&lt;&gt;"",G464&lt;&gt;"",G465&lt;&gt;"",G466&lt;&gt;"",G467&lt;&gt;"",G468&lt;&gt;"",G469&lt;&gt;"",G470&lt;&gt;"",G471&lt;&gt;"",G472&lt;&gt;"",G473&lt;&gt;"",G474&lt;&gt;"",G475&lt;&gt;""),"T4-Error",SUM(G458:G475)&gt;G453,"T5-Error",AND(SUM(G458:G475)=G453,H453="",OR(G458="",G459="",G460="",G461="",G462="",G463="",G464="",G465="",G466="",G467="",G468="",G469="",G470="",G471="",G472="",G473="",G474="",G475="")),"T2-Error",OR(G458="",G459="",G460="",G461="",G462="",G463="",G464="",G465="",G466="",G467="",G468="",G469="",G470="",G471="",G472="",G473="",G474="",G475=""),"",SUM(G458:G475)&lt;G453*OR(H458="pa",H459="pa",H460="pa",H461="pa",H462="pa",H463="pa",H464="pa",H465="pa",H466="pa",H467="pa",H468="pa",H469="pa",H470="pa",H471="pa",H472="pa",H473="pa",H474="pa",H475="pa"),"",AND(SUM(G458:G475)=G453,H453="pa",H458&lt;&gt;"pa",H459&lt;&gt;"pa",H460&lt;&gt;"pa",H461&lt;&gt;"pa",H462&lt;&gt;"pa",H463&lt;&gt;"pa",H464&lt;&gt;"pa",H465&lt;&gt;"pa",H466&lt;&gt;"pa",H467&lt;&gt;"pa",H468&lt;&gt;"pa",H469&lt;&gt;"pa",H470&lt;&gt;"pa",H471&lt;&gt;"pa",H472&lt;&gt;"pa",H473&lt;&gt;"pa",H474&lt;&gt;"pa",H475&lt;&gt;"pa"),"T3-Error",AND(SUM(G458:G475)=G453,H453="")*OR(H458="pa",H459="pa",H460="pa",H461="pa",H462="pa",H463="pa",H464="pa",H465="pa",H466="pa",H467="pa",H468="pa",H469="pa",H470="pa",H471="pa",H472="pa",H473="pa",H474="pa",H475="pa"),"T1-Error",SUM(G458:G475)=G453,"")</f>
        <v/>
      </c>
      <c r="H457" s="101"/>
      <c r="I457" s="102" t="str" cm="1">
        <f t="array" ref="I457">_xlfn.IFS(AND(I453="",I458="",I459="",I460="",I461="",I462="",I463="",I464="",I465="",I466="",I467="",I468="",I469="",I470="",I471="",I472="",I473="",I474="",I475=""),"",SUM(I458:I475)&lt;I453*AND(J458="",J459="",J460="",J461="",J462="",J463="",J464="",J465="",J466="",J467="",J468="",J469="",J470="",J471="",J472="",J473="",J474="",J475="",I458&lt;&gt;"",I459&lt;&gt;"",I460&lt;&gt;"",I461&lt;&gt;"",I462&lt;&gt;"",I463&lt;&gt;"",I464&lt;&gt;"",I465&lt;&gt;"",I466&lt;&gt;"",I467&lt;&gt;"",I468&lt;&gt;"",I469&lt;&gt;"",I470&lt;&gt;"",I471&lt;&gt;"",I472&lt;&gt;"",I473&lt;&gt;"",I474&lt;&gt;"",I475&lt;&gt;""),"T4-Error",SUM(I458:I475)&gt;I453,"T5-Error",AND(SUM(I458:I475)=I453,J453="",OR(I458="",I459="",I460="",I461="",I462="",I463="",I464="",I465="",I466="",I467="",I468="",I469="",I470="",I471="",I472="",I473="",I474="",I475="")),"T2-Error",OR(I458="",I459="",I460="",I461="",I462="",I463="",I464="",I465="",I466="",I467="",I468="",I469="",I470="",I471="",I472="",I473="",I474="",I475=""),"",SUM(I458:I475)&lt;I453*OR(J458="pa",J459="pa",J460="pa",J461="pa",J462="pa",J463="pa",J464="pa",J465="pa",J466="pa",J467="pa",J468="pa",J469="pa",J470="pa",J471="pa",J472="pa",J473="pa",J474="pa",J475="pa"),"",AND(SUM(I458:I475)=I453,J453="pa",J458&lt;&gt;"pa",J459&lt;&gt;"pa",J460&lt;&gt;"pa",J461&lt;&gt;"pa",J462&lt;&gt;"pa",J463&lt;&gt;"pa",J464&lt;&gt;"pa",J465&lt;&gt;"pa",J466&lt;&gt;"pa",J467&lt;&gt;"pa",J468&lt;&gt;"pa",J469&lt;&gt;"pa",J470&lt;&gt;"pa",J471&lt;&gt;"pa",J472&lt;&gt;"pa",J473&lt;&gt;"pa",J474&lt;&gt;"pa",J475&lt;&gt;"pa"),"T3-Error",AND(SUM(I458:I475)=I453,J453="")*OR(J458="pa",J459="pa",J460="pa",J461="pa",J462="pa",J463="pa",J464="pa",J465="pa",J466="pa",J467="pa",J468="pa",J469="pa",J470="pa",J471="pa",J472="pa",J473="pa",J474="pa",J475="pa"),"T1-Error",SUM(I458:I475)=I453,"")</f>
        <v/>
      </c>
      <c r="J457" s="101"/>
      <c r="K457" s="102" t="str" cm="1">
        <f t="array" ref="K457">_xlfn.IFS(AND(K453="",K458="",K459="",K460="",K461="",K462="",K463="",K464="",K465="",K466="",K467="",K468="",K469="",K470="",K471="",K472="",K473="",K474="",K475=""),"",SUM(K458:K475)&lt;K453*AND(L458="",L459="",L460="",L461="",L462="",L463="",L464="",L465="",L466="",L467="",L468="",L469="",L470="",L471="",L472="",L473="",L474="",L475="",K458&lt;&gt;"",K459&lt;&gt;"",K460&lt;&gt;"",K461&lt;&gt;"",K462&lt;&gt;"",K463&lt;&gt;"",K464&lt;&gt;"",K465&lt;&gt;"",K466&lt;&gt;"",K467&lt;&gt;"",K468&lt;&gt;"",K469&lt;&gt;"",K470&lt;&gt;"",K471&lt;&gt;"",K472&lt;&gt;"",K473&lt;&gt;"",K474&lt;&gt;"",K475&lt;&gt;""),"T4-Error",SUM(K458:K475)&gt;K453,"T5-Error",AND(SUM(K458:K475)=K453,L453="",OR(K458="",K459="",K460="",K461="",K462="",K463="",K464="",K465="",K466="",K467="",K468="",K469="",K470="",K471="",K472="",K473="",K474="",K475="")),"T2-Error",OR(K458="",K459="",K460="",K461="",K462="",K463="",K464="",K465="",K466="",K467="",K468="",K469="",K470="",K471="",K472="",K473="",K474="",K475=""),"",SUM(K458:K475)&lt;K453*OR(L458="pa",L459="pa",L460="pa",L461="pa",L462="pa",L463="pa",L464="pa",L465="pa",L466="pa",L467="pa",L468="pa",L469="pa",L470="pa",L471="pa",L472="pa",L473="pa",L474="pa",L475="pa"),"",AND(SUM(K458:K475)=K453,L453="pa",L458&lt;&gt;"pa",L459&lt;&gt;"pa",L460&lt;&gt;"pa",L461&lt;&gt;"pa",L462&lt;&gt;"pa",L463&lt;&gt;"pa",L464&lt;&gt;"pa",L465&lt;&gt;"pa",L466&lt;&gt;"pa",L467&lt;&gt;"pa",L468&lt;&gt;"pa",L469&lt;&gt;"pa",L470&lt;&gt;"pa",L471&lt;&gt;"pa",L472&lt;&gt;"pa",L473&lt;&gt;"pa",L474&lt;&gt;"pa",L475&lt;&gt;"pa"),"T3-Error",AND(SUM(K458:K475)=K453,L453="")*OR(L458="pa",L459="pa",L460="pa",L461="pa",L462="pa",L463="pa",L464="pa",L465="pa",L466="pa",L467="pa",L468="pa",L469="pa",L470="pa",L471="pa",L472="pa",L473="pa",L474="pa",L475="pa"),"T1-Error",SUM(K458:K475)=K453,"")</f>
        <v/>
      </c>
      <c r="L457" s="101"/>
      <c r="M457" s="102" t="str" cm="1">
        <f t="array" ref="M457">_xlfn.IFS(AND(M453="",M458="",M459="",M460="",M461="",M462="",M463="",M464="",M465="",M466="",M467="",M468="",M469="",M470="",M471="",M472="",M473="",M474="",M475=""),"",SUM(M458:M475)&lt;M453*AND(N458="",N459="",N460="",N461="",N462="",N463="",N464="",N465="",N466="",N467="",N468="",N469="",N470="",N471="",N472="",N473="",N474="",N475="",M458&lt;&gt;"",M459&lt;&gt;"",M460&lt;&gt;"",M461&lt;&gt;"",M462&lt;&gt;"",M463&lt;&gt;"",M464&lt;&gt;"",M465&lt;&gt;"",M466&lt;&gt;"",M467&lt;&gt;"",M468&lt;&gt;"",M469&lt;&gt;"",M470&lt;&gt;"",M471&lt;&gt;"",M472&lt;&gt;"",M473&lt;&gt;"",M474&lt;&gt;"",M475&lt;&gt;""),"T4-Error",SUM(M458:M475)&gt;M453,"T5-Error",AND(SUM(M458:M475)=M453,N453="",OR(M458="",M459="",M460="",M461="",M462="",M463="",M464="",M465="",M466="",M467="",M468="",M469="",M470="",M471="",M472="",M473="",M474="",M475="")),"T2-Error",OR(M458="",M459="",M460="",M461="",M462="",M463="",M464="",M465="",M466="",M467="",M468="",M469="",M470="",M471="",M472="",M473="",M474="",M475=""),"",SUM(M458:M475)&lt;M453*OR(N458="pa",N459="pa",N460="pa",N461="pa",N462="pa",N463="pa",N464="pa",N465="pa",N466="pa",N467="pa",N468="pa",N469="pa",N470="pa",N471="pa",N472="pa",N473="pa",N474="pa",N475="pa"),"",AND(SUM(M458:M475)=M453,N453="pa",N458&lt;&gt;"pa",N459&lt;&gt;"pa",N460&lt;&gt;"pa",N461&lt;&gt;"pa",N462&lt;&gt;"pa",N463&lt;&gt;"pa",N464&lt;&gt;"pa",N465&lt;&gt;"pa",N466&lt;&gt;"pa",N467&lt;&gt;"pa",N468&lt;&gt;"pa",N469&lt;&gt;"pa",N470&lt;&gt;"pa",N471&lt;&gt;"pa",N472&lt;&gt;"pa",N473&lt;&gt;"pa",N474&lt;&gt;"pa",N475&lt;&gt;"pa"),"T3-Error",AND(SUM(M458:M475)=M453,N453="")*OR(N458="pa",N459="pa",N460="pa",N461="pa",N462="pa",N463="pa",N464="pa",N465="pa",N466="pa",N467="pa",N468="pa",N469="pa",N470="pa",N471="pa",N472="pa",N473="pa",N474="pa",N475="pa"),"T1-Error",SUM(M458:M475)=M453,"")</f>
        <v/>
      </c>
      <c r="N457" s="101"/>
      <c r="O457" s="102" t="str" cm="1">
        <f t="array" ref="O457">_xlfn.IFS(AND(O453="",O458="",O459="",O460="",O461="",O462="",O463="",O464="",O465="",O466="",O467="",O468="",O469="",O470="",O471="",O472="",O473="",O474="",O475=""),"",SUM(O458:O475)&lt;O453*AND(P458="",P459="",P460="",P461="",P462="",P463="",P464="",P465="",P466="",P467="",P468="",P469="",P470="",P471="",P472="",P473="",P474="",P475="",O458&lt;&gt;"",O459&lt;&gt;"",O460&lt;&gt;"",O461&lt;&gt;"",O462&lt;&gt;"",O463&lt;&gt;"",O464&lt;&gt;"",O465&lt;&gt;"",O466&lt;&gt;"",O467&lt;&gt;"",O468&lt;&gt;"",O469&lt;&gt;"",O470&lt;&gt;"",O471&lt;&gt;"",O472&lt;&gt;"",O473&lt;&gt;"",O474&lt;&gt;"",O475&lt;&gt;""),"T4-Error",SUM(O458:O475)&gt;O453,"T5-Error",AND(SUM(O458:O475)=O453,P453="",OR(O458="",O459="",O460="",O461="",O462="",O463="",O464="",O465="",O466="",O467="",O468="",O469="",O470="",O471="",O472="",O473="",O474="",O475="")),"T2-Error",OR(O458="",O459="",O460="",O461="",O462="",O463="",O464="",O465="",O466="",O467="",O468="",O469="",O470="",O471="",O472="",O473="",O474="",O475=""),"",SUM(O458:O475)&lt;O453*OR(P458="pa",P459="pa",P460="pa",P461="pa",P462="pa",P463="pa",P464="pa",P465="pa",P466="pa",P467="pa",P468="pa",P469="pa",P470="pa",P471="pa",P472="pa",P473="pa",P474="pa",P475="pa"),"",AND(SUM(O458:O475)=O453,P453="pa",P458&lt;&gt;"pa",P459&lt;&gt;"pa",P460&lt;&gt;"pa",P461&lt;&gt;"pa",P462&lt;&gt;"pa",P463&lt;&gt;"pa",P464&lt;&gt;"pa",P465&lt;&gt;"pa",P466&lt;&gt;"pa",P467&lt;&gt;"pa",P468&lt;&gt;"pa",P469&lt;&gt;"pa",P470&lt;&gt;"pa",P471&lt;&gt;"pa",P472&lt;&gt;"pa",P473&lt;&gt;"pa",P474&lt;&gt;"pa",P475&lt;&gt;"pa"),"T3-Error",AND(SUM(O458:O475)=O453,P453="")*OR(P458="pa",P459="pa",P460="pa",P461="pa",P462="pa",P463="pa",P464="pa",P465="pa",P466="pa",P467="pa",P468="pa",P469="pa",P470="pa",P471="pa",P472="pa",P473="pa",P474="pa",P475="pa"),"T1-Error",SUM(O458:O475)=O453,"")</f>
        <v/>
      </c>
      <c r="P457" s="101"/>
      <c r="Q457" s="102" t="str" cm="1">
        <f t="array" ref="Q457">_xlfn.IFS(AND(Q453="",Q458="",Q459="",Q460="",Q461="",Q462="",Q463="",Q464="",Q465="",Q466="",Q467="",Q468="",Q469="",Q470="",Q471="",Q472="",Q473="",Q474="",Q475=""),"",SUM(Q458:Q475)&lt;Q453*AND(R458="",R459="",R460="",R461="",R462="",R463="",R464="",R465="",R466="",R467="",R468="",R469="",R470="",R471="",R472="",R473="",R474="",R475="",Q458&lt;&gt;"",Q459&lt;&gt;"",Q460&lt;&gt;"",Q461&lt;&gt;"",Q462&lt;&gt;"",Q463&lt;&gt;"",Q464&lt;&gt;"",Q465&lt;&gt;"",Q466&lt;&gt;"",Q467&lt;&gt;"",Q468&lt;&gt;"",Q469&lt;&gt;"",Q470&lt;&gt;"",Q471&lt;&gt;"",Q472&lt;&gt;"",Q473&lt;&gt;"",Q474&lt;&gt;"",Q475&lt;&gt;""),"T4-Error",SUM(Q458:Q475)&gt;Q453,"T5-Error",AND(SUM(Q458:Q475)=Q453,R453="",OR(Q458="",Q459="",Q460="",Q461="",Q462="",Q463="",Q464="",Q465="",Q466="",Q467="",Q468="",Q469="",Q470="",Q471="",Q472="",Q473="",Q474="",Q475="")),"T2-Error",OR(Q458="",Q459="",Q460="",Q461="",Q462="",Q463="",Q464="",Q465="",Q466="",Q467="",Q468="",Q469="",Q470="",Q471="",Q472="",Q473="",Q474="",Q475=""),"",SUM(Q458:Q475)&lt;Q453*OR(R458="pa",R459="pa",R460="pa",R461="pa",R462="pa",R463="pa",R464="pa",R465="pa",R466="pa",R467="pa",R468="pa",R469="pa",R470="pa",R471="pa",R472="pa",R473="pa",R474="pa",R475="pa"),"",AND(SUM(Q458:Q475)=Q453,R453="pa",R458&lt;&gt;"pa",R459&lt;&gt;"pa",R460&lt;&gt;"pa",R461&lt;&gt;"pa",R462&lt;&gt;"pa",R463&lt;&gt;"pa",R464&lt;&gt;"pa",R465&lt;&gt;"pa",R466&lt;&gt;"pa",R467&lt;&gt;"pa",R468&lt;&gt;"pa",R469&lt;&gt;"pa",R470&lt;&gt;"pa",R471&lt;&gt;"pa",R472&lt;&gt;"pa",R473&lt;&gt;"pa",R474&lt;&gt;"pa",R475&lt;&gt;"pa"),"T3-Error",AND(SUM(Q458:Q475)=Q453,R453="")*OR(R458="pa",R459="pa",R460="pa",R461="pa",R462="pa",R463="pa",R464="pa",R465="pa",R466="pa",R467="pa",R468="pa",R469="pa",R470="pa",R471="pa",R472="pa",R473="pa",R474="pa",R475="pa"),"T1-Error",SUM(Q458:Q475)=Q453,"")</f>
        <v/>
      </c>
      <c r="R457" s="101"/>
      <c r="S457" s="102" t="str" cm="1">
        <f t="array" ref="S457">_xlfn.IFS(AND(S453="",S458="",S459="",S460="",S461="",S462="",S463="",S464="",S465="",S466="",S467="",S468="",S469="",S470="",S471="",S472="",S473="",S474="",S475=""),"",SUM(S458:S475)&lt;S453*AND(T458="",T459="",T460="",T461="",T462="",T463="",T464="",T465="",T466="",T467="",T468="",T469="",T470="",T471="",T472="",T473="",T474="",T475="",S458&lt;&gt;"",S459&lt;&gt;"",S460&lt;&gt;"",S461&lt;&gt;"",S462&lt;&gt;"",S463&lt;&gt;"",S464&lt;&gt;"",S465&lt;&gt;"",S466&lt;&gt;"",S467&lt;&gt;"",S468&lt;&gt;"",S469&lt;&gt;"",S470&lt;&gt;"",S471&lt;&gt;"",S472&lt;&gt;"",S473&lt;&gt;"",S474&lt;&gt;"",S475&lt;&gt;""),"T4-Error",SUM(S458:S475)&gt;S453,"T5-Error",AND(SUM(S458:S475)=S453,T453="",OR(S458="",S459="",S460="",S461="",S462="",S463="",S464="",S465="",S466="",S467="",S468="",S469="",S470="",S471="",S472="",S473="",S474="",S475="")),"T2-Error",OR(S458="",S459="",S460="",S461="",S462="",S463="",S464="",S465="",S466="",S467="",S468="",S469="",S470="",S471="",S472="",S473="",S474="",S475=""),"",SUM(S458:S475)&lt;S453*OR(T458="pa",T459="pa",T460="pa",T461="pa",T462="pa",T463="pa",T464="pa",T465="pa",T466="pa",T467="pa",T468="pa",T469="pa",T470="pa",T471="pa",T472="pa",T473="pa",T474="pa",T475="pa"),"",AND(SUM(S458:S475)=S453,T453="pa",T458&lt;&gt;"pa",T459&lt;&gt;"pa",T460&lt;&gt;"pa",T461&lt;&gt;"pa",T462&lt;&gt;"pa",T463&lt;&gt;"pa",T464&lt;&gt;"pa",T465&lt;&gt;"pa",T466&lt;&gt;"pa",T467&lt;&gt;"pa",T468&lt;&gt;"pa",T469&lt;&gt;"pa",T470&lt;&gt;"pa",T471&lt;&gt;"pa",T472&lt;&gt;"pa",T473&lt;&gt;"pa",T474&lt;&gt;"pa",T475&lt;&gt;"pa"),"T3-Error",AND(SUM(S458:S475)=S453,T453="")*OR(T458="pa",T459="pa",T460="pa",T461="pa",T462="pa",T463="pa",T464="pa",T465="pa",T466="pa",T467="pa",T468="pa",T469="pa",T470="pa",T471="pa",T472="pa",T473="pa",T474="pa",T475="pa"),"T1-Error",SUM(S458:S475)=S453,"")</f>
        <v/>
      </c>
      <c r="T457" s="101"/>
      <c r="U457" s="102" t="str" cm="1">
        <f t="array" ref="U457">_xlfn.IFS(AND(U453="",U458="",U459="",U460="",U461="",U462="",U463="",U464="",U465="",U466="",U467="",U468="",U469="",U470="",U471="",U472="",U473="",U474="",U475=""),"",SUM(U458:U475)&lt;U453*AND(V458="",V459="",V460="",V461="",V462="",V463="",V464="",V465="",V466="",V467="",V468="",V469="",V470="",V471="",V472="",V473="",V474="",V475="",U458&lt;&gt;"",U459&lt;&gt;"",U460&lt;&gt;"",U461&lt;&gt;"",U462&lt;&gt;"",U463&lt;&gt;"",U464&lt;&gt;"",U465&lt;&gt;"",U466&lt;&gt;"",U467&lt;&gt;"",U468&lt;&gt;"",U469&lt;&gt;"",U470&lt;&gt;"",U471&lt;&gt;"",U472&lt;&gt;"",U473&lt;&gt;"",U474&lt;&gt;"",U475&lt;&gt;""),"T4-Error",SUM(U458:U475)&gt;U453,"T5-Error",AND(SUM(U458:U475)=U453,V453="",OR(U458="",U459="",U460="",U461="",U462="",U463="",U464="",U465="",U466="",U467="",U468="",U469="",U470="",U471="",U472="",U473="",U474="",U475="")),"T2-Error",OR(U458="",U459="",U460="",U461="",U462="",U463="",U464="",U465="",U466="",U467="",U468="",U469="",U470="",U471="",U472="",U473="",U474="",U475=""),"",SUM(U458:U475)&lt;U453*OR(V458="pa",V459="pa",V460="pa",V461="pa",V462="pa",V463="pa",V464="pa",V465="pa",V466="pa",V467="pa",V468="pa",V469="pa",V470="pa",V471="pa",V472="pa",V473="pa",V474="pa",V475="pa"),"",AND(SUM(U458:U475)=U453,V453="pa",V458&lt;&gt;"pa",V459&lt;&gt;"pa",V460&lt;&gt;"pa",V461&lt;&gt;"pa",V462&lt;&gt;"pa",V463&lt;&gt;"pa",V464&lt;&gt;"pa",V465&lt;&gt;"pa",V466&lt;&gt;"pa",V467&lt;&gt;"pa",V468&lt;&gt;"pa",V469&lt;&gt;"pa",V470&lt;&gt;"pa",V471&lt;&gt;"pa",V472&lt;&gt;"pa",V473&lt;&gt;"pa",V474&lt;&gt;"pa",V475&lt;&gt;"pa"),"T3-Error",AND(SUM(U458:U475)=U453,V453="")*OR(V458="pa",V459="pa",V460="pa",V461="pa",V462="pa",V463="pa",V464="pa",V465="pa",V466="pa",V467="pa",V468="pa",V469="pa",V470="pa",V471="pa",V472="pa",V473="pa",V474="pa",V475="pa"),"T1-Error",SUM(U458:U475)=U453,"")</f>
        <v/>
      </c>
      <c r="V457" s="101"/>
      <c r="W457" s="102" t="str" cm="1">
        <f t="array" ref="W457">_xlfn.IFS(AND(W453="",W458="",W459="",W460="",W461="",W462="",W463="",W464="",W465="",W466="",W467="",W468="",W469="",W470="",W471="",W472="",W473="",W474="",W475=""),"",SUM(W458:W475)&lt;W453*AND(X458="",X459="",X460="",X461="",X462="",X463="",X464="",X465="",X466="",X467="",X468="",X469="",X470="",X471="",X472="",X473="",X474="",X475="",W458&lt;&gt;"",W459&lt;&gt;"",W460&lt;&gt;"",W461&lt;&gt;"",W462&lt;&gt;"",W463&lt;&gt;"",W464&lt;&gt;"",W465&lt;&gt;"",W466&lt;&gt;"",W467&lt;&gt;"",W468&lt;&gt;"",W469&lt;&gt;"",W470&lt;&gt;"",W471&lt;&gt;"",W472&lt;&gt;"",W473&lt;&gt;"",W474&lt;&gt;"",W475&lt;&gt;""),"T4-Error",SUM(W458:W475)&gt;W453,"T5-Error",AND(SUM(W458:W475)=W453,X453="",OR(W458="",W459="",W460="",W461="",W462="",W463="",W464="",W465="",W466="",W467="",W468="",W469="",W470="",W471="",W472="",W473="",W474="",W475="")),"T2-Error",OR(W458="",W459="",W460="",W461="",W462="",W463="",W464="",W465="",W466="",W467="",W468="",W469="",W470="",W471="",W472="",W473="",W474="",W475=""),"",SUM(W458:W475)&lt;W453*OR(X458="pa",X459="pa",X460="pa",X461="pa",X462="pa",X463="pa",X464="pa",X465="pa",X466="pa",X467="pa",X468="pa",X469="pa",X470="pa",X471="pa",X472="pa",X473="pa",X474="pa",X475="pa"),"",AND(SUM(W458:W475)=W453,X453="pa",X458&lt;&gt;"pa",X459&lt;&gt;"pa",X460&lt;&gt;"pa",X461&lt;&gt;"pa",X462&lt;&gt;"pa",X463&lt;&gt;"pa",X464&lt;&gt;"pa",X465&lt;&gt;"pa",X466&lt;&gt;"pa",X467&lt;&gt;"pa",X468&lt;&gt;"pa",X469&lt;&gt;"pa",X470&lt;&gt;"pa",X471&lt;&gt;"pa",X472&lt;&gt;"pa",X473&lt;&gt;"pa",X474&lt;&gt;"pa",X475&lt;&gt;"pa"),"T3-Error",AND(SUM(W458:W475)=W453,X453="")*OR(X458="pa",X459="pa",X460="pa",X461="pa",X462="pa",X463="pa",X464="pa",X465="pa",X466="pa",X467="pa",X468="pa",X469="pa",X470="pa",X471="pa",X472="pa",X473="pa",X474="pa",X475="pa"),"T1-Error",SUM(W458:W475)=W453,"")</f>
        <v/>
      </c>
      <c r="X457" s="101"/>
      <c r="Y457" s="102" t="str" cm="1">
        <f t="array" ref="Y457">_xlfn.IFS(AND(Y453="",Y458="",Y459="",Y460="",Y461="",Y462="",Y463="",Y464="",Y465="",Y466="",Y467="",Y468="",Y469="",Y470="",Y471="",Y472="",Y473="",Y474="",Y475=""),"",SUM(Y458:Y475)&lt;Y453*AND(Z458="",Z459="",Z460="",Z461="",Z462="",Z463="",Z464="",Z465="",Z466="",Z467="",Z468="",Z469="",Z470="",Z471="",Z472="",Z473="",Z474="",Z475="",Y458&lt;&gt;"",Y459&lt;&gt;"",Y460&lt;&gt;"",Y461&lt;&gt;"",Y462&lt;&gt;"",Y463&lt;&gt;"",Y464&lt;&gt;"",Y465&lt;&gt;"",Y466&lt;&gt;"",Y467&lt;&gt;"",Y468&lt;&gt;"",Y469&lt;&gt;"",Y470&lt;&gt;"",Y471&lt;&gt;"",Y472&lt;&gt;"",Y473&lt;&gt;"",Y474&lt;&gt;"",Y475&lt;&gt;""),"T4-Error",SUM(Y458:Y475)&gt;Y453,"T5-Error",AND(SUM(Y458:Y475)=Y453,Z453="",OR(Y458="",Y459="",Y460="",Y461="",Y462="",Y463="",Y464="",Y465="",Y466="",Y467="",Y468="",Y469="",Y470="",Y471="",Y472="",Y473="",Y474="",Y475="")),"T2-Error",OR(Y458="",Y459="",Y460="",Y461="",Y462="",Y463="",Y464="",Y465="",Y466="",Y467="",Y468="",Y469="",Y470="",Y471="",Y472="",Y473="",Y474="",Y475=""),"",SUM(Y458:Y475)&lt;Y453*OR(Z458="pa",Z459="pa",Z460="pa",Z461="pa",Z462="pa",Z463="pa",Z464="pa",Z465="pa",Z466="pa",Z467="pa",Z468="pa",Z469="pa",Z470="pa",Z471="pa",Z472="pa",Z473="pa",Z474="pa",Z475="pa"),"",AND(SUM(Y458:Y475)=Y453,Z453="pa",Z458&lt;&gt;"pa",Z459&lt;&gt;"pa",Z460&lt;&gt;"pa",Z461&lt;&gt;"pa",Z462&lt;&gt;"pa",Z463&lt;&gt;"pa",Z464&lt;&gt;"pa",Z465&lt;&gt;"pa",Z466&lt;&gt;"pa",Z467&lt;&gt;"pa",Z468&lt;&gt;"pa",Z469&lt;&gt;"pa",Z470&lt;&gt;"pa",Z471&lt;&gt;"pa",Z472&lt;&gt;"pa",Z473&lt;&gt;"pa",Z474&lt;&gt;"pa",Z475&lt;&gt;"pa"),"T3-Error",AND(SUM(Y458:Y475)=Y453,Z453="")*OR(Z458="pa",Z459="pa",Z460="pa",Z461="pa",Z462="pa",Z463="pa",Z464="pa",Z465="pa",Z466="pa",Z467="pa",Z468="pa",Z469="pa",Z470="pa",Z471="pa",Z472="pa",Z473="pa",Z474="pa",Z475="pa"),"T1-Error",SUM(Y458:Y475)=Y453,"")</f>
        <v/>
      </c>
      <c r="Z457" s="101"/>
      <c r="AA457" s="206"/>
      <c r="AB457" s="189"/>
      <c r="AC457" s="196"/>
      <c r="AD457" s="206"/>
      <c r="AF457" s="193"/>
      <c r="AH457" s="193"/>
      <c r="AI457" s="237"/>
      <c r="AJ457" s="237"/>
      <c r="AK457" s="237"/>
      <c r="AL457" s="409"/>
      <c r="AM457" s="237"/>
      <c r="AN457" s="409"/>
    </row>
    <row r="458" spans="1:40" customFormat="1" ht="15" x14ac:dyDescent="0.2">
      <c r="A458" s="248" t="s">
        <v>217</v>
      </c>
      <c r="B458" s="248"/>
      <c r="C458" s="34" t="s">
        <v>53</v>
      </c>
      <c r="D458" s="24" t="s">
        <v>51</v>
      </c>
      <c r="E458" s="10"/>
      <c r="F458" s="13"/>
      <c r="G458" s="10"/>
      <c r="H458" s="13"/>
      <c r="I458" s="10"/>
      <c r="J458" s="13"/>
      <c r="K458" s="10"/>
      <c r="L458" s="13"/>
      <c r="M458" s="10"/>
      <c r="N458" s="13"/>
      <c r="O458" s="10"/>
      <c r="P458" s="13"/>
      <c r="Q458" s="10"/>
      <c r="R458" s="13"/>
      <c r="S458" s="10">
        <v>2</v>
      </c>
      <c r="T458" s="13"/>
      <c r="U458" s="10">
        <v>0</v>
      </c>
      <c r="V458" s="13"/>
      <c r="W458" s="10">
        <v>4</v>
      </c>
      <c r="X458" s="13"/>
      <c r="Y458" s="10"/>
      <c r="Z458" s="13"/>
      <c r="AA458" s="205"/>
      <c r="AB458" s="200"/>
      <c r="AC458" s="257"/>
      <c r="AD458" s="205"/>
      <c r="AF458" s="258"/>
      <c r="AH458" s="258"/>
      <c r="AI458" s="259"/>
      <c r="AJ458" s="259"/>
      <c r="AK458" s="259"/>
      <c r="AL458" s="413"/>
      <c r="AM458" s="259"/>
      <c r="AN458" s="413"/>
    </row>
    <row r="459" spans="1:40" customFormat="1" ht="15" x14ac:dyDescent="0.2">
      <c r="A459" s="244" t="s">
        <v>218</v>
      </c>
      <c r="B459" s="244"/>
      <c r="C459" s="35" t="s">
        <v>54</v>
      </c>
      <c r="D459" s="24" t="s">
        <v>51</v>
      </c>
      <c r="E459" s="10"/>
      <c r="F459" s="13"/>
      <c r="G459" s="10"/>
      <c r="H459" s="13"/>
      <c r="I459" s="10"/>
      <c r="J459" s="13"/>
      <c r="K459" s="10"/>
      <c r="L459" s="13"/>
      <c r="M459" s="10"/>
      <c r="N459" s="13"/>
      <c r="O459" s="10"/>
      <c r="P459" s="13"/>
      <c r="Q459" s="10"/>
      <c r="R459" s="13"/>
      <c r="S459" s="10">
        <v>5</v>
      </c>
      <c r="T459" s="13"/>
      <c r="U459" s="10">
        <v>9</v>
      </c>
      <c r="V459" s="13"/>
      <c r="W459" s="10">
        <v>4</v>
      </c>
      <c r="X459" s="13"/>
      <c r="Y459" s="10"/>
      <c r="Z459" s="13"/>
      <c r="AA459" s="205"/>
      <c r="AB459" s="200"/>
      <c r="AC459" s="257"/>
      <c r="AD459" s="205"/>
      <c r="AF459" s="258"/>
      <c r="AH459" s="258"/>
      <c r="AI459" s="259"/>
      <c r="AJ459" s="259"/>
      <c r="AK459" s="259"/>
      <c r="AL459" s="413"/>
      <c r="AM459" s="259"/>
      <c r="AN459" s="413"/>
    </row>
    <row r="460" spans="1:40" customFormat="1" ht="15" x14ac:dyDescent="0.2">
      <c r="A460" s="244" t="s">
        <v>219</v>
      </c>
      <c r="B460" s="244"/>
      <c r="C460" s="35" t="s">
        <v>55</v>
      </c>
      <c r="D460" s="24" t="s">
        <v>51</v>
      </c>
      <c r="E460" s="10"/>
      <c r="F460" s="13"/>
      <c r="G460" s="10"/>
      <c r="H460" s="13"/>
      <c r="I460" s="10"/>
      <c r="J460" s="13"/>
      <c r="K460" s="10"/>
      <c r="L460" s="13"/>
      <c r="M460" s="10"/>
      <c r="N460" s="13"/>
      <c r="O460" s="10"/>
      <c r="P460" s="13"/>
      <c r="Q460" s="10"/>
      <c r="R460" s="13"/>
      <c r="S460" s="10">
        <v>3</v>
      </c>
      <c r="T460" s="13"/>
      <c r="U460" s="10">
        <v>0</v>
      </c>
      <c r="V460" s="13"/>
      <c r="W460" s="10">
        <v>2</v>
      </c>
      <c r="X460" s="13"/>
      <c r="Y460" s="10"/>
      <c r="Z460" s="13"/>
      <c r="AA460" s="205"/>
      <c r="AB460" s="200"/>
      <c r="AC460" s="257"/>
      <c r="AD460" s="205"/>
      <c r="AF460" s="258"/>
      <c r="AH460" s="258"/>
      <c r="AI460" s="259"/>
      <c r="AJ460" s="259"/>
      <c r="AK460" s="259"/>
      <c r="AL460" s="413"/>
      <c r="AM460" s="259"/>
      <c r="AN460" s="413"/>
    </row>
    <row r="461" spans="1:40" customFormat="1" ht="15" x14ac:dyDescent="0.2">
      <c r="A461" s="244" t="s">
        <v>220</v>
      </c>
      <c r="B461" s="244"/>
      <c r="C461" s="35" t="s">
        <v>56</v>
      </c>
      <c r="D461" s="24" t="s">
        <v>51</v>
      </c>
      <c r="E461" s="10"/>
      <c r="F461" s="13"/>
      <c r="G461" s="10"/>
      <c r="H461" s="13"/>
      <c r="I461" s="10"/>
      <c r="J461" s="13"/>
      <c r="K461" s="10"/>
      <c r="L461" s="13"/>
      <c r="M461" s="10"/>
      <c r="N461" s="13"/>
      <c r="O461" s="10"/>
      <c r="P461" s="13"/>
      <c r="Q461" s="10"/>
      <c r="R461" s="13"/>
      <c r="S461" s="10">
        <v>2</v>
      </c>
      <c r="T461" s="13"/>
      <c r="U461" s="10">
        <v>4</v>
      </c>
      <c r="V461" s="13"/>
      <c r="W461" s="10">
        <v>3</v>
      </c>
      <c r="X461" s="13"/>
      <c r="Y461" s="10"/>
      <c r="Z461" s="13"/>
      <c r="AA461" s="205"/>
      <c r="AB461" s="200"/>
      <c r="AC461" s="257"/>
      <c r="AD461" s="205"/>
      <c r="AF461" s="258"/>
      <c r="AH461" s="258"/>
      <c r="AI461" s="259"/>
      <c r="AJ461" s="259"/>
      <c r="AK461" s="259"/>
      <c r="AL461" s="413"/>
      <c r="AM461" s="259"/>
      <c r="AN461" s="413"/>
    </row>
    <row r="462" spans="1:40" customFormat="1" ht="15" x14ac:dyDescent="0.2">
      <c r="A462" s="244" t="s">
        <v>221</v>
      </c>
      <c r="B462" s="244"/>
      <c r="C462" s="35" t="s">
        <v>57</v>
      </c>
      <c r="D462" s="24" t="s">
        <v>51</v>
      </c>
      <c r="E462" s="10"/>
      <c r="F462" s="13"/>
      <c r="G462" s="10"/>
      <c r="H462" s="13"/>
      <c r="I462" s="10"/>
      <c r="J462" s="13"/>
      <c r="K462" s="10"/>
      <c r="L462" s="13"/>
      <c r="M462" s="10"/>
      <c r="N462" s="13"/>
      <c r="O462" s="10"/>
      <c r="P462" s="13"/>
      <c r="Q462" s="10"/>
      <c r="R462" s="13"/>
      <c r="S462" s="10">
        <v>1</v>
      </c>
      <c r="T462" s="13"/>
      <c r="U462" s="10">
        <v>4</v>
      </c>
      <c r="V462" s="13"/>
      <c r="W462" s="10">
        <v>5</v>
      </c>
      <c r="X462" s="13"/>
      <c r="Y462" s="10"/>
      <c r="Z462" s="13"/>
      <c r="AA462" s="205"/>
      <c r="AB462" s="200"/>
      <c r="AC462" s="257"/>
      <c r="AD462" s="205"/>
      <c r="AF462" s="258"/>
      <c r="AH462" s="258"/>
      <c r="AI462" s="259"/>
      <c r="AJ462" s="259"/>
      <c r="AK462" s="259"/>
      <c r="AL462" s="413"/>
      <c r="AM462" s="259"/>
      <c r="AN462" s="413"/>
    </row>
    <row r="463" spans="1:40" customFormat="1" ht="15" x14ac:dyDescent="0.2">
      <c r="A463" s="244" t="s">
        <v>222</v>
      </c>
      <c r="B463" s="244"/>
      <c r="C463" s="35" t="s">
        <v>58</v>
      </c>
      <c r="D463" s="24" t="s">
        <v>51</v>
      </c>
      <c r="E463" s="10"/>
      <c r="F463" s="13"/>
      <c r="G463" s="10"/>
      <c r="H463" s="13"/>
      <c r="I463" s="10"/>
      <c r="J463" s="13"/>
      <c r="K463" s="10"/>
      <c r="L463" s="13"/>
      <c r="M463" s="10"/>
      <c r="N463" s="13"/>
      <c r="O463" s="10"/>
      <c r="P463" s="13"/>
      <c r="Q463" s="10"/>
      <c r="R463" s="13"/>
      <c r="S463" s="10">
        <v>2</v>
      </c>
      <c r="T463" s="13"/>
      <c r="U463" s="10">
        <v>6</v>
      </c>
      <c r="V463" s="13"/>
      <c r="W463" s="10">
        <v>2</v>
      </c>
      <c r="X463" s="13"/>
      <c r="Y463" s="10"/>
      <c r="Z463" s="13"/>
      <c r="AA463" s="205"/>
      <c r="AB463" s="200"/>
      <c r="AC463" s="257"/>
      <c r="AD463" s="205"/>
      <c r="AF463" s="258"/>
      <c r="AH463" s="258"/>
      <c r="AI463" s="259"/>
      <c r="AJ463" s="259"/>
      <c r="AK463" s="259"/>
      <c r="AL463" s="413"/>
      <c r="AM463" s="259"/>
      <c r="AN463" s="413"/>
    </row>
    <row r="464" spans="1:40" customFormat="1" ht="15" x14ac:dyDescent="0.2">
      <c r="A464" s="244" t="s">
        <v>223</v>
      </c>
      <c r="B464" s="244"/>
      <c r="C464" s="35" t="s">
        <v>59</v>
      </c>
      <c r="D464" s="24" t="s">
        <v>51</v>
      </c>
      <c r="E464" s="10"/>
      <c r="F464" s="13"/>
      <c r="G464" s="10"/>
      <c r="H464" s="13"/>
      <c r="I464" s="10"/>
      <c r="J464" s="13"/>
      <c r="K464" s="10"/>
      <c r="L464" s="13"/>
      <c r="M464" s="10"/>
      <c r="N464" s="13"/>
      <c r="O464" s="10"/>
      <c r="P464" s="13"/>
      <c r="Q464" s="10"/>
      <c r="R464" s="13"/>
      <c r="S464" s="10">
        <v>4</v>
      </c>
      <c r="T464" s="13"/>
      <c r="U464" s="10">
        <v>4</v>
      </c>
      <c r="V464" s="13"/>
      <c r="W464" s="10">
        <v>3</v>
      </c>
      <c r="X464" s="13"/>
      <c r="Y464" s="10"/>
      <c r="Z464" s="13"/>
      <c r="AA464" s="205"/>
      <c r="AB464" s="200"/>
      <c r="AC464" s="257"/>
      <c r="AD464" s="205"/>
      <c r="AF464" s="258"/>
      <c r="AH464" s="258"/>
      <c r="AI464" s="259"/>
      <c r="AJ464" s="259"/>
      <c r="AK464" s="259"/>
      <c r="AL464" s="413"/>
      <c r="AM464" s="259"/>
      <c r="AN464" s="413"/>
    </row>
    <row r="465" spans="1:40" customFormat="1" ht="15" x14ac:dyDescent="0.2">
      <c r="A465" s="244" t="s">
        <v>224</v>
      </c>
      <c r="B465" s="244"/>
      <c r="C465" s="35" t="s">
        <v>60</v>
      </c>
      <c r="D465" s="24" t="s">
        <v>51</v>
      </c>
      <c r="E465" s="10"/>
      <c r="F465" s="13"/>
      <c r="G465" s="10"/>
      <c r="H465" s="13"/>
      <c r="I465" s="10"/>
      <c r="J465" s="13"/>
      <c r="K465" s="10"/>
      <c r="L465" s="13"/>
      <c r="M465" s="10"/>
      <c r="N465" s="13"/>
      <c r="O465" s="10"/>
      <c r="P465" s="13"/>
      <c r="Q465" s="10"/>
      <c r="R465" s="13"/>
      <c r="S465" s="10">
        <v>2</v>
      </c>
      <c r="T465" s="13"/>
      <c r="U465" s="10">
        <v>1</v>
      </c>
      <c r="V465" s="13"/>
      <c r="W465" s="10">
        <v>3</v>
      </c>
      <c r="X465" s="13"/>
      <c r="Y465" s="10"/>
      <c r="Z465" s="13"/>
      <c r="AA465" s="205"/>
      <c r="AB465" s="200"/>
      <c r="AC465" s="257"/>
      <c r="AD465" s="205"/>
      <c r="AF465" s="258"/>
      <c r="AH465" s="258"/>
      <c r="AI465" s="259"/>
      <c r="AJ465" s="259"/>
      <c r="AK465" s="259"/>
      <c r="AL465" s="413"/>
      <c r="AM465" s="259"/>
      <c r="AN465" s="413"/>
    </row>
    <row r="466" spans="1:40" customFormat="1" ht="15" x14ac:dyDescent="0.2">
      <c r="A466" s="244" t="s">
        <v>225</v>
      </c>
      <c r="B466" s="244"/>
      <c r="C466" s="35" t="s">
        <v>61</v>
      </c>
      <c r="D466" s="24" t="s">
        <v>51</v>
      </c>
      <c r="E466" s="10"/>
      <c r="F466" s="13"/>
      <c r="G466" s="10"/>
      <c r="H466" s="13"/>
      <c r="I466" s="10"/>
      <c r="J466" s="13"/>
      <c r="K466" s="10"/>
      <c r="L466" s="13"/>
      <c r="M466" s="10"/>
      <c r="N466" s="13"/>
      <c r="O466" s="10"/>
      <c r="P466" s="13"/>
      <c r="Q466" s="10"/>
      <c r="R466" s="13"/>
      <c r="S466" s="10">
        <v>0</v>
      </c>
      <c r="T466" s="13"/>
      <c r="U466" s="10">
        <v>2</v>
      </c>
      <c r="V466" s="13"/>
      <c r="W466" s="10">
        <v>6</v>
      </c>
      <c r="X466" s="13"/>
      <c r="Y466" s="10"/>
      <c r="Z466" s="13"/>
      <c r="AA466" s="205"/>
      <c r="AB466" s="200"/>
      <c r="AC466" s="257"/>
      <c r="AD466" s="205"/>
      <c r="AF466" s="258"/>
      <c r="AH466" s="258"/>
      <c r="AI466" s="259"/>
      <c r="AJ466" s="259"/>
      <c r="AK466" s="259"/>
      <c r="AL466" s="413"/>
      <c r="AM466" s="259"/>
      <c r="AN466" s="413"/>
    </row>
    <row r="467" spans="1:40" customFormat="1" ht="15" x14ac:dyDescent="0.2">
      <c r="A467" s="244" t="s">
        <v>226</v>
      </c>
      <c r="B467" s="244"/>
      <c r="C467" s="35" t="s">
        <v>62</v>
      </c>
      <c r="D467" s="24" t="s">
        <v>51</v>
      </c>
      <c r="E467" s="10"/>
      <c r="F467" s="13"/>
      <c r="G467" s="10"/>
      <c r="H467" s="13"/>
      <c r="I467" s="10"/>
      <c r="J467" s="13"/>
      <c r="K467" s="10"/>
      <c r="L467" s="13"/>
      <c r="M467" s="10"/>
      <c r="N467" s="13"/>
      <c r="O467" s="10"/>
      <c r="P467" s="13"/>
      <c r="Q467" s="10"/>
      <c r="R467" s="13"/>
      <c r="S467" s="10">
        <v>4</v>
      </c>
      <c r="T467" s="13"/>
      <c r="U467" s="10">
        <v>4</v>
      </c>
      <c r="V467" s="13"/>
      <c r="W467" s="10">
        <v>7</v>
      </c>
      <c r="X467" s="13"/>
      <c r="Y467" s="10"/>
      <c r="Z467" s="13"/>
      <c r="AA467" s="205"/>
      <c r="AB467" s="200"/>
      <c r="AC467" s="257"/>
      <c r="AD467" s="205"/>
      <c r="AF467" s="258"/>
      <c r="AH467" s="258"/>
      <c r="AI467" s="259"/>
      <c r="AJ467" s="259"/>
      <c r="AK467" s="259"/>
      <c r="AL467" s="413"/>
      <c r="AM467" s="259"/>
      <c r="AN467" s="413"/>
    </row>
    <row r="468" spans="1:40" customFormat="1" ht="15" x14ac:dyDescent="0.2">
      <c r="A468" s="244" t="s">
        <v>227</v>
      </c>
      <c r="B468" s="244"/>
      <c r="C468" s="35" t="s">
        <v>63</v>
      </c>
      <c r="D468" s="24" t="s">
        <v>51</v>
      </c>
      <c r="E468" s="10"/>
      <c r="F468" s="13"/>
      <c r="G468" s="10"/>
      <c r="H468" s="13"/>
      <c r="I468" s="10"/>
      <c r="J468" s="13"/>
      <c r="K468" s="10"/>
      <c r="L468" s="13"/>
      <c r="M468" s="10"/>
      <c r="N468" s="13"/>
      <c r="O468" s="10"/>
      <c r="P468" s="13"/>
      <c r="Q468" s="10"/>
      <c r="R468" s="13"/>
      <c r="S468" s="10">
        <v>2</v>
      </c>
      <c r="T468" s="13"/>
      <c r="U468" s="10">
        <v>2</v>
      </c>
      <c r="V468" s="13"/>
      <c r="W468" s="10">
        <v>1</v>
      </c>
      <c r="X468" s="13"/>
      <c r="Y468" s="10"/>
      <c r="Z468" s="13"/>
      <c r="AA468" s="205"/>
      <c r="AB468" s="200"/>
      <c r="AC468" s="257"/>
      <c r="AD468" s="205"/>
      <c r="AF468" s="258"/>
      <c r="AH468" s="258"/>
      <c r="AI468" s="259"/>
      <c r="AJ468" s="259"/>
      <c r="AK468" s="259"/>
      <c r="AL468" s="413"/>
      <c r="AM468" s="259"/>
      <c r="AN468" s="413"/>
    </row>
    <row r="469" spans="1:40" customFormat="1" ht="15" x14ac:dyDescent="0.2">
      <c r="A469" s="244" t="s">
        <v>228</v>
      </c>
      <c r="B469" s="244"/>
      <c r="C469" s="35" t="s">
        <v>64</v>
      </c>
      <c r="D469" s="24" t="s">
        <v>51</v>
      </c>
      <c r="E469" s="10"/>
      <c r="F469" s="13"/>
      <c r="G469" s="10"/>
      <c r="H469" s="13"/>
      <c r="I469" s="10"/>
      <c r="J469" s="13"/>
      <c r="K469" s="10"/>
      <c r="L469" s="13"/>
      <c r="M469" s="10"/>
      <c r="N469" s="13"/>
      <c r="O469" s="10"/>
      <c r="P469" s="13"/>
      <c r="Q469" s="10"/>
      <c r="R469" s="13"/>
      <c r="S469" s="10">
        <v>1</v>
      </c>
      <c r="T469" s="13"/>
      <c r="U469" s="10">
        <v>3</v>
      </c>
      <c r="V469" s="13"/>
      <c r="W469" s="10">
        <v>5</v>
      </c>
      <c r="X469" s="13"/>
      <c r="Y469" s="10"/>
      <c r="Z469" s="13"/>
      <c r="AA469" s="205"/>
      <c r="AB469" s="200"/>
      <c r="AC469" s="257"/>
      <c r="AD469" s="205"/>
      <c r="AF469" s="258"/>
      <c r="AH469" s="258"/>
      <c r="AI469" s="259"/>
      <c r="AJ469" s="259"/>
      <c r="AK469" s="259"/>
      <c r="AL469" s="413"/>
      <c r="AM469" s="259"/>
      <c r="AN469" s="413"/>
    </row>
    <row r="470" spans="1:40" customFormat="1" ht="15" x14ac:dyDescent="0.2">
      <c r="A470" s="244" t="s">
        <v>229</v>
      </c>
      <c r="B470" s="244"/>
      <c r="C470" s="35" t="s">
        <v>65</v>
      </c>
      <c r="D470" s="24" t="s">
        <v>51</v>
      </c>
      <c r="E470" s="10"/>
      <c r="F470" s="13"/>
      <c r="G470" s="10"/>
      <c r="H470" s="13"/>
      <c r="I470" s="10"/>
      <c r="J470" s="13"/>
      <c r="K470" s="10"/>
      <c r="L470" s="13"/>
      <c r="M470" s="10"/>
      <c r="N470" s="13"/>
      <c r="O470" s="10"/>
      <c r="P470" s="13"/>
      <c r="Q470" s="10"/>
      <c r="R470" s="13"/>
      <c r="S470" s="10">
        <v>2</v>
      </c>
      <c r="T470" s="13"/>
      <c r="U470" s="10">
        <v>3</v>
      </c>
      <c r="V470" s="13"/>
      <c r="W470" s="10">
        <v>5</v>
      </c>
      <c r="X470" s="13"/>
      <c r="Y470" s="10"/>
      <c r="Z470" s="13"/>
      <c r="AA470" s="205"/>
      <c r="AB470" s="200"/>
      <c r="AC470" s="257"/>
      <c r="AD470" s="205"/>
      <c r="AF470" s="258"/>
      <c r="AH470" s="258"/>
      <c r="AI470" s="259"/>
      <c r="AJ470" s="259"/>
      <c r="AK470" s="259"/>
      <c r="AL470" s="413"/>
      <c r="AM470" s="259"/>
      <c r="AN470" s="413"/>
    </row>
    <row r="471" spans="1:40" customFormat="1" ht="15" x14ac:dyDescent="0.2">
      <c r="A471" s="244" t="s">
        <v>230</v>
      </c>
      <c r="B471" s="244"/>
      <c r="C471" s="35" t="s">
        <v>66</v>
      </c>
      <c r="D471" s="24" t="s">
        <v>51</v>
      </c>
      <c r="E471" s="10"/>
      <c r="F471" s="13"/>
      <c r="G471" s="10"/>
      <c r="H471" s="13"/>
      <c r="I471" s="10"/>
      <c r="J471" s="13"/>
      <c r="K471" s="10"/>
      <c r="L471" s="13"/>
      <c r="M471" s="10"/>
      <c r="N471" s="13"/>
      <c r="O471" s="10"/>
      <c r="P471" s="13"/>
      <c r="Q471" s="10"/>
      <c r="R471" s="13"/>
      <c r="S471" s="10">
        <v>3</v>
      </c>
      <c r="T471" s="13"/>
      <c r="U471" s="10">
        <v>1</v>
      </c>
      <c r="V471" s="13"/>
      <c r="W471" s="10">
        <v>7</v>
      </c>
      <c r="X471" s="13"/>
      <c r="Y471" s="10"/>
      <c r="Z471" s="13"/>
      <c r="AA471" s="205"/>
      <c r="AB471" s="200"/>
      <c r="AC471" s="257"/>
      <c r="AD471" s="205"/>
      <c r="AF471" s="258"/>
      <c r="AH471" s="258"/>
      <c r="AI471" s="259"/>
      <c r="AJ471" s="259"/>
      <c r="AK471" s="259"/>
      <c r="AL471" s="413"/>
      <c r="AM471" s="259"/>
      <c r="AN471" s="413"/>
    </row>
    <row r="472" spans="1:40" customFormat="1" ht="15" x14ac:dyDescent="0.2">
      <c r="A472" s="244" t="s">
        <v>231</v>
      </c>
      <c r="B472" s="244"/>
      <c r="C472" s="35" t="s">
        <v>67</v>
      </c>
      <c r="D472" s="24" t="s">
        <v>51</v>
      </c>
      <c r="E472" s="10"/>
      <c r="F472" s="13"/>
      <c r="G472" s="10"/>
      <c r="H472" s="13"/>
      <c r="I472" s="10"/>
      <c r="J472" s="13"/>
      <c r="K472" s="10"/>
      <c r="L472" s="13"/>
      <c r="M472" s="10"/>
      <c r="N472" s="13"/>
      <c r="O472" s="10"/>
      <c r="P472" s="13"/>
      <c r="Q472" s="10"/>
      <c r="R472" s="13"/>
      <c r="S472" s="10">
        <v>6</v>
      </c>
      <c r="T472" s="13"/>
      <c r="U472" s="10">
        <v>7</v>
      </c>
      <c r="V472" s="13"/>
      <c r="W472" s="10">
        <v>12</v>
      </c>
      <c r="X472" s="13"/>
      <c r="Y472" s="10"/>
      <c r="Z472" s="13"/>
      <c r="AA472" s="205"/>
      <c r="AB472" s="200"/>
      <c r="AC472" s="257"/>
      <c r="AD472" s="205"/>
      <c r="AF472" s="258"/>
      <c r="AH472" s="258"/>
      <c r="AI472" s="259"/>
      <c r="AJ472" s="259"/>
      <c r="AK472" s="259"/>
      <c r="AL472" s="413"/>
      <c r="AM472" s="259"/>
      <c r="AN472" s="413"/>
    </row>
    <row r="473" spans="1:40" customFormat="1" ht="15" x14ac:dyDescent="0.2">
      <c r="A473" s="244" t="s">
        <v>232</v>
      </c>
      <c r="B473" s="244"/>
      <c r="C473" s="35" t="s">
        <v>68</v>
      </c>
      <c r="D473" s="24" t="s">
        <v>51</v>
      </c>
      <c r="E473" s="10"/>
      <c r="F473" s="13"/>
      <c r="G473" s="10"/>
      <c r="H473" s="13"/>
      <c r="I473" s="10"/>
      <c r="J473" s="13"/>
      <c r="K473" s="10"/>
      <c r="L473" s="13"/>
      <c r="M473" s="10"/>
      <c r="N473" s="13"/>
      <c r="O473" s="10"/>
      <c r="P473" s="13"/>
      <c r="Q473" s="10"/>
      <c r="R473" s="13"/>
      <c r="S473" s="10">
        <v>8</v>
      </c>
      <c r="T473" s="13"/>
      <c r="U473" s="10">
        <v>3</v>
      </c>
      <c r="V473" s="13"/>
      <c r="W473" s="10">
        <v>6</v>
      </c>
      <c r="X473" s="13"/>
      <c r="Y473" s="10"/>
      <c r="Z473" s="13"/>
      <c r="AA473" s="205"/>
      <c r="AB473" s="200"/>
      <c r="AC473" s="257"/>
      <c r="AD473" s="205"/>
      <c r="AF473" s="258"/>
      <c r="AH473" s="258"/>
      <c r="AI473" s="259"/>
      <c r="AJ473" s="259"/>
      <c r="AK473" s="259"/>
      <c r="AL473" s="413"/>
      <c r="AM473" s="259"/>
      <c r="AN473" s="413"/>
    </row>
    <row r="474" spans="1:40" customFormat="1" ht="15" x14ac:dyDescent="0.2">
      <c r="A474" s="244" t="s">
        <v>233</v>
      </c>
      <c r="B474" s="244"/>
      <c r="C474" s="35" t="s">
        <v>69</v>
      </c>
      <c r="D474" s="24" t="s">
        <v>51</v>
      </c>
      <c r="E474" s="10"/>
      <c r="F474" s="13"/>
      <c r="G474" s="10"/>
      <c r="H474" s="13"/>
      <c r="I474" s="10"/>
      <c r="J474" s="13"/>
      <c r="K474" s="10"/>
      <c r="L474" s="13"/>
      <c r="M474" s="10"/>
      <c r="N474" s="13"/>
      <c r="O474" s="10"/>
      <c r="P474" s="13"/>
      <c r="Q474" s="10"/>
      <c r="R474" s="13"/>
      <c r="S474" s="10">
        <v>8</v>
      </c>
      <c r="T474" s="13"/>
      <c r="U474" s="10">
        <v>2</v>
      </c>
      <c r="V474" s="13"/>
      <c r="W474" s="10">
        <v>6</v>
      </c>
      <c r="X474" s="13"/>
      <c r="Y474" s="10"/>
      <c r="Z474" s="13"/>
      <c r="AA474" s="205"/>
      <c r="AB474" s="200"/>
      <c r="AC474" s="257"/>
      <c r="AD474" s="205"/>
      <c r="AF474" s="258"/>
      <c r="AH474" s="258"/>
      <c r="AI474" s="259"/>
      <c r="AJ474" s="259"/>
      <c r="AK474" s="259"/>
      <c r="AL474" s="413"/>
      <c r="AM474" s="259"/>
      <c r="AN474" s="413"/>
    </row>
    <row r="475" spans="1:40" customFormat="1" ht="15" x14ac:dyDescent="0.2">
      <c r="A475" s="244" t="s">
        <v>234</v>
      </c>
      <c r="B475" s="244"/>
      <c r="C475" s="35" t="s">
        <v>70</v>
      </c>
      <c r="D475" s="24" t="s">
        <v>51</v>
      </c>
      <c r="E475" s="10"/>
      <c r="F475" s="13"/>
      <c r="G475" s="10"/>
      <c r="H475" s="13"/>
      <c r="I475" s="10"/>
      <c r="J475" s="13"/>
      <c r="K475" s="10"/>
      <c r="L475" s="13"/>
      <c r="M475" s="10"/>
      <c r="N475" s="13"/>
      <c r="O475" s="10"/>
      <c r="P475" s="13"/>
      <c r="Q475" s="10"/>
      <c r="R475" s="13"/>
      <c r="S475" s="10">
        <v>14</v>
      </c>
      <c r="T475" s="13"/>
      <c r="U475" s="10">
        <v>3</v>
      </c>
      <c r="V475" s="13"/>
      <c r="W475" s="10">
        <v>6</v>
      </c>
      <c r="X475" s="13"/>
      <c r="Y475" s="10"/>
      <c r="Z475" s="13"/>
      <c r="AA475" s="205"/>
      <c r="AB475" s="200"/>
      <c r="AC475" s="257"/>
      <c r="AD475" s="205"/>
      <c r="AF475" s="258"/>
      <c r="AH475" s="258"/>
      <c r="AI475" s="259"/>
      <c r="AJ475" s="259"/>
      <c r="AK475" s="259"/>
      <c r="AL475" s="413"/>
      <c r="AM475" s="259"/>
      <c r="AN475" s="413"/>
    </row>
    <row r="476" spans="1:40" s="23" customFormat="1" ht="15.75" x14ac:dyDescent="0.2">
      <c r="A476" s="255"/>
      <c r="B476" s="262"/>
      <c r="C476" s="105"/>
      <c r="D476" s="106"/>
      <c r="E476" s="136" t="str">
        <f>IF(E483&gt;(E453*(50/100)),"T10-Alert","")</f>
        <v/>
      </c>
      <c r="F476" s="101"/>
      <c r="G476" s="136" t="str">
        <f>IF(G483&gt;(G453*(50/100)),"T10-Alert","")</f>
        <v/>
      </c>
      <c r="H476" s="101"/>
      <c r="I476" s="136" t="str">
        <f>IF(I483&gt;(I453*(50/100)),"T10-Alert","")</f>
        <v/>
      </c>
      <c r="J476" s="101"/>
      <c r="K476" s="136" t="str">
        <f>IF(K483&gt;(K453*(50/100)),"T10-Alert","")</f>
        <v/>
      </c>
      <c r="L476" s="101"/>
      <c r="M476" s="136" t="str">
        <f>IF(M483&gt;(M453*(50/100)),"T10-Alert","")</f>
        <v/>
      </c>
      <c r="N476" s="101"/>
      <c r="O476" s="136" t="str">
        <f>IF(O483&gt;(O453*(50/100)),"T10-Alert","")</f>
        <v/>
      </c>
      <c r="P476" s="101"/>
      <c r="Q476" s="136" t="str">
        <f>IF(Q483&gt;(Q453*(50/100)),"T10-Alert","")</f>
        <v/>
      </c>
      <c r="R476" s="101"/>
      <c r="S476" s="136" t="str">
        <f>IF(S483&gt;(S453*(50/100)),"T10-Alert","")</f>
        <v/>
      </c>
      <c r="T476" s="101"/>
      <c r="U476" s="136" t="str">
        <f>IF(U483&gt;(U453*(50/100)),"T10-Alert","")</f>
        <v/>
      </c>
      <c r="V476" s="101"/>
      <c r="W476" s="136" t="str">
        <f>IF(W483&gt;(W453*(50/100)),"T10-Alert","")</f>
        <v/>
      </c>
      <c r="X476" s="101"/>
      <c r="Y476" s="136" t="str">
        <f>IF(Y483&gt;(Y453*(50/100)),"T10-Alert","")</f>
        <v/>
      </c>
      <c r="Z476" s="101"/>
      <c r="AA476" s="201"/>
      <c r="AB476" s="202"/>
      <c r="AC476" s="202"/>
      <c r="AD476" s="201"/>
      <c r="AF476" s="192"/>
      <c r="AH476" s="192"/>
      <c r="AI476" s="236"/>
      <c r="AJ476" s="236"/>
      <c r="AK476" s="236"/>
      <c r="AL476" s="408"/>
      <c r="AM476" s="236"/>
      <c r="AN476" s="408"/>
    </row>
    <row r="477" spans="1:40" ht="30" x14ac:dyDescent="0.25">
      <c r="A477" s="267"/>
      <c r="B477" s="285"/>
      <c r="C477" s="105" t="s">
        <v>354</v>
      </c>
      <c r="D477" s="33"/>
      <c r="E477" s="56" t="str" cm="1">
        <f t="array" ref="E477">_xlfn.IFS(AND(E453="",E478="",E479="",E480="",E481="",E482="",E483=""),"",SUM(E478:E483)&lt;E453*AND(F478="",F479="",F480="",F481="",F482="",F483="",E478&lt;&gt;"",E479&lt;&gt;"",E480&lt;&gt;"",E481&lt;&gt;"",E482&lt;&gt;"",E483&lt;&gt;""),"T4-Error",SUM(E478:E483)&gt;E453,"T5-Error",AND(SUM(E478:E483)=E453,F453="",OR(E478="",E479="",E480="",E481="",E482="",E483="")),"T2-Error",OR(E478="",E479="",E480="",E481="",E482="",E483=""),"",SUM(E478:E483)&lt;E453*OR(F478="pa",F479="pa",F480="pa",F481="pa",F482="pa",F483="pa"),"",AND(SUM(E478:E483)=E453,F453="pa",F478&lt;&gt;"pa",F479&lt;&gt;"pa",F480&lt;&gt;"pa",F481&lt;&gt;"pa",F482&lt;&gt;"pa",F483&lt;&gt;"pa"),"T3-Error",AND(SUM(E478:E483)=E453,F453="")*OR(F478="pa",F479="pa",F480="pa",F481="pa",F482="pa",F483="pa"),"T1-Error",SUM(E478:E483)=E453,"")</f>
        <v/>
      </c>
      <c r="F477" s="14"/>
      <c r="G477" s="56" t="str" cm="1">
        <f t="array" ref="G477">_xlfn.IFS(AND(G453="",G478="",G479="",G480="",G481="",G482="",G483=""),"",SUM(G478:G483)&lt;G453*AND(H478="",H479="",H480="",H481="",H482="",H483="",G478&lt;&gt;"",G479&lt;&gt;"",G480&lt;&gt;"",G481&lt;&gt;"",G482&lt;&gt;"",G483&lt;&gt;""),"T4-Error",SUM(G478:G483)&gt;G453,"T5-Error",AND(SUM(G478:G483)=G453,H453="",OR(G478="",G479="",G480="",G481="",G482="",G483="")),"T2-Error",OR(G478="",G479="",G480="",G481="",G482="",G483=""),"",SUM(G478:G483)&lt;G453*OR(H478="pa",H479="pa",H480="pa",H481="pa",H482="pa",H483="pa"),"",AND(SUM(G478:G483)=G453,H453="pa",H478&lt;&gt;"pa",H479&lt;&gt;"pa",H480&lt;&gt;"pa",H481&lt;&gt;"pa",H482&lt;&gt;"pa",H483&lt;&gt;"pa"),"T3-Error",AND(SUM(G478:G483)=G453,H453="")*OR(H478="pa",H479="pa",H480="pa",H481="pa",H482="pa",H483="pa"),"T1-Error",SUM(G478:G483)=G453,"")</f>
        <v/>
      </c>
      <c r="H477" s="14"/>
      <c r="I477" s="56" t="str" cm="1">
        <f t="array" ref="I477">_xlfn.IFS(AND(I453="",I478="",I479="",I480="",I481="",I482="",I483=""),"",SUM(I478:I483)&lt;I453*AND(J478="",J479="",J480="",J481="",J482="",J483="",I478&lt;&gt;"",I479&lt;&gt;"",I480&lt;&gt;"",I481&lt;&gt;"",I482&lt;&gt;"",I483&lt;&gt;""),"T4-Error",SUM(I478:I483)&gt;I453,"T5-Error",AND(SUM(I478:I483)=I453,J453="",OR(I478="",I479="",I480="",I481="",I482="",I483="")),"T2-Error",OR(I478="",I479="",I480="",I481="",I482="",I483=""),"",SUM(I478:I483)&lt;I453*OR(J478="pa",J479="pa",J480="pa",J481="pa",J482="pa",J483="pa"),"",AND(SUM(I478:I483)=I453,J453="pa",J478&lt;&gt;"pa",J479&lt;&gt;"pa",J480&lt;&gt;"pa",J481&lt;&gt;"pa",J482&lt;&gt;"pa",J483&lt;&gt;"pa"),"T3-Error",AND(SUM(I478:I483)=I453,J453="")*OR(J478="pa",J479="pa",J480="pa",J481="pa",J482="pa",J483="pa"),"T1-Error",SUM(I478:I483)=I453,"")</f>
        <v/>
      </c>
      <c r="J477" s="14"/>
      <c r="K477" s="56" t="str" cm="1">
        <f t="array" ref="K477">_xlfn.IFS(AND(K453="",K478="",K479="",K480="",K481="",K482="",K483=""),"",SUM(K478:K483)&lt;K453*AND(L478="",L479="",L480="",L481="",L482="",L483="",K478&lt;&gt;"",K479&lt;&gt;"",K480&lt;&gt;"",K481&lt;&gt;"",K482&lt;&gt;"",K483&lt;&gt;""),"T4-Error",SUM(K478:K483)&gt;K453,"T5-Error",AND(SUM(K478:K483)=K453,L453="",OR(K478="",K479="",K480="",K481="",K482="",K483="")),"T2-Error",OR(K478="",K479="",K480="",K481="",K482="",K483=""),"",SUM(K478:K483)&lt;K453*OR(L478="pa",L479="pa",L480="pa",L481="pa",L482="pa",L483="pa"),"",AND(SUM(K478:K483)=K453,L453="pa",L478&lt;&gt;"pa",L479&lt;&gt;"pa",L480&lt;&gt;"pa",L481&lt;&gt;"pa",L482&lt;&gt;"pa",L483&lt;&gt;"pa"),"T3-Error",AND(SUM(K478:K483)=K453,L453="")*OR(L478="pa",L479="pa",L480="pa",L481="pa",L482="pa",L483="pa"),"T1-Error",SUM(K478:K483)=K453,"")</f>
        <v/>
      </c>
      <c r="L477" s="14"/>
      <c r="M477" s="56" t="str" cm="1">
        <f t="array" ref="M477">_xlfn.IFS(AND(M453="",M478="",M479="",M480="",M481="",M482="",M483=""),"",SUM(M478:M483)&lt;M453*AND(N478="",N479="",N480="",N481="",N482="",N483="",M478&lt;&gt;"",M479&lt;&gt;"",M480&lt;&gt;"",M481&lt;&gt;"",M482&lt;&gt;"",M483&lt;&gt;""),"T4-Error",SUM(M478:M483)&gt;M453,"T5-Error",AND(SUM(M478:M483)=M453,N453="",OR(M478="",M479="",M480="",M481="",M482="",M483="")),"T2-Error",OR(M478="",M479="",M480="",M481="",M482="",M483=""),"",SUM(M478:M483)&lt;M453*OR(N478="pa",N479="pa",N480="pa",N481="pa",N482="pa",N483="pa"),"",AND(SUM(M478:M483)=M453,N453="pa",N478&lt;&gt;"pa",N479&lt;&gt;"pa",N480&lt;&gt;"pa",N481&lt;&gt;"pa",N482&lt;&gt;"pa",N483&lt;&gt;"pa"),"T3-Error",AND(SUM(M478:M483)=M453,N453="")*OR(N478="pa",N479="pa",N480="pa",N481="pa",N482="pa",N483="pa"),"T1-Error",SUM(M478:M483)=M453,"")</f>
        <v/>
      </c>
      <c r="N477" s="14"/>
      <c r="O477" s="56" t="str" cm="1">
        <f t="array" ref="O477">_xlfn.IFS(AND(O453="",O478="",O479="",O480="",O481="",O482="",O483=""),"",SUM(O478:O483)&lt;O453*AND(P478="",P479="",P480="",P481="",P482="",P483="",O478&lt;&gt;"",O479&lt;&gt;"",O480&lt;&gt;"",O481&lt;&gt;"",O482&lt;&gt;"",O483&lt;&gt;""),"T4-Error",SUM(O478:O483)&gt;O453,"T5-Error",AND(SUM(O478:O483)=O453,P453="",OR(O478="",O479="",O480="",O481="",O482="",O483="")),"T2-Error",OR(O478="",O479="",O480="",O481="",O482="",O483=""),"",SUM(O478:O483)&lt;O453*OR(P478="pa",P479="pa",P480="pa",P481="pa",P482="pa",P483="pa"),"",AND(SUM(O478:O483)=O453,P453="pa",P478&lt;&gt;"pa",P479&lt;&gt;"pa",P480&lt;&gt;"pa",P481&lt;&gt;"pa",P482&lt;&gt;"pa",P483&lt;&gt;"pa"),"T3-Error",AND(SUM(O478:O483)=O453,P453="")*OR(P478="pa",P479="pa",P480="pa",P481="pa",P482="pa",P483="pa"),"T1-Error",SUM(O478:O483)=O453,"")</f>
        <v/>
      </c>
      <c r="P477" s="14"/>
      <c r="Q477" s="56" t="str" cm="1">
        <f t="array" ref="Q477">_xlfn.IFS(AND(Q453="",Q478="",Q479="",Q480="",Q481="",Q482="",Q483=""),"",SUM(Q478:Q483)&lt;Q453*AND(R478="",R479="",R480="",R481="",R482="",R483="",Q478&lt;&gt;"",Q479&lt;&gt;"",Q480&lt;&gt;"",Q481&lt;&gt;"",Q482&lt;&gt;"",Q483&lt;&gt;""),"T4-Error",SUM(Q478:Q483)&gt;Q453,"T5-Error",AND(SUM(Q478:Q483)=Q453,R453="",OR(Q478="",Q479="",Q480="",Q481="",Q482="",Q483="")),"T2-Error",OR(Q478="",Q479="",Q480="",Q481="",Q482="",Q483=""),"",SUM(Q478:Q483)&lt;Q453*OR(R478="pa",R479="pa",R480="pa",R481="pa",R482="pa",R483="pa"),"",AND(SUM(Q478:Q483)=Q453,R453="pa",R478&lt;&gt;"pa",R479&lt;&gt;"pa",R480&lt;&gt;"pa",R481&lt;&gt;"pa",R482&lt;&gt;"pa",R483&lt;&gt;"pa"),"T3-Error",AND(SUM(Q478:Q483)=Q453,R453="")*OR(R478="pa",R479="pa",R480="pa",R481="pa",R482="pa",R483="pa"),"T1-Error",SUM(Q478:Q483)=Q453,"")</f>
        <v/>
      </c>
      <c r="R477" s="14"/>
      <c r="S477" s="56" t="str" cm="1">
        <f t="array" ref="S477">_xlfn.IFS(AND(S453="",S478="",S479="",S480="",S481="",S482="",S483=""),"",SUM(S478:S483)&lt;S453*AND(T478="",T479="",T480="",T481="",T482="",T483="",S478&lt;&gt;"",S479&lt;&gt;"",S480&lt;&gt;"",S481&lt;&gt;"",S482&lt;&gt;"",S483&lt;&gt;""),"T4-Error",SUM(S478:S483)&gt;S453,"T5-Error",AND(SUM(S478:S483)=S453,T453="",OR(S478="",S479="",S480="",S481="",S482="",S483="")),"T2-Error",OR(S478="",S479="",S480="",S481="",S482="",S483=""),"",SUM(S478:S483)&lt;S453*OR(T478="pa",T479="pa",T480="pa",T481="pa",T482="pa",T483="pa"),"",AND(SUM(S478:S483)=S453,T453="pa",T478&lt;&gt;"pa",T479&lt;&gt;"pa",T480&lt;&gt;"pa",T481&lt;&gt;"pa",T482&lt;&gt;"pa",T483&lt;&gt;"pa"),"T3-Error",AND(SUM(S478:S483)=S453,T453="")*OR(T478="pa",T479="pa",T480="pa",T481="pa",T482="pa",T483="pa"),"T1-Error",SUM(S478:S483)=S453,"")</f>
        <v/>
      </c>
      <c r="T477" s="14"/>
      <c r="U477" s="56" t="str" cm="1">
        <f t="array" ref="U477">_xlfn.IFS(AND(U453="",U478="",U479="",U480="",U481="",U482="",U483=""),"",SUM(U478:U483)&lt;U453*AND(V478="",V479="",V480="",V481="",V482="",V483="",U478&lt;&gt;"",U479&lt;&gt;"",U480&lt;&gt;"",U481&lt;&gt;"",U482&lt;&gt;"",U483&lt;&gt;""),"T4-Error",SUM(U478:U483)&gt;U453,"T5-Error",AND(SUM(U478:U483)=U453,V453="",OR(U478="",U479="",U480="",U481="",U482="",U483="")),"T2-Error",OR(U478="",U479="",U480="",U481="",U482="",U483=""),"",SUM(U478:U483)&lt;U453*OR(V478="pa",V479="pa",V480="pa",V481="pa",V482="pa",V483="pa"),"",AND(SUM(U478:U483)=U453,V453="pa",V478&lt;&gt;"pa",V479&lt;&gt;"pa",V480&lt;&gt;"pa",V481&lt;&gt;"pa",V482&lt;&gt;"pa",V483&lt;&gt;"pa"),"T3-Error",AND(SUM(U478:U483)=U453,V453="")*OR(V478="pa",V479="pa",V480="pa",V481="pa",V482="pa",V483="pa"),"T1-Error",SUM(U478:U483)=U453,"")</f>
        <v/>
      </c>
      <c r="V477" s="14"/>
      <c r="W477" s="56" t="str" cm="1">
        <f t="array" ref="W477">_xlfn.IFS(AND(W453="",W478="",W479="",W480="",W481="",W482="",W483=""),"",SUM(W478:W483)&lt;W453*AND(X478="",X479="",X480="",X481="",X482="",X483="",W478&lt;&gt;"",W479&lt;&gt;"",W480&lt;&gt;"",W481&lt;&gt;"",W482&lt;&gt;"",W483&lt;&gt;""),"T4-Error",SUM(W478:W483)&gt;W453,"T5-Error",AND(SUM(W478:W483)=W453,X453="",OR(W478="",W479="",W480="",W481="",W482="",W483="")),"T2-Error",OR(W478="",W479="",W480="",W481="",W482="",W483=""),"",SUM(W478:W483)&lt;W453*OR(X478="pa",X479="pa",X480="pa",X481="pa",X482="pa",X483="pa"),"",AND(SUM(W478:W483)=W453,X453="pa",X478&lt;&gt;"pa",X479&lt;&gt;"pa",X480&lt;&gt;"pa",X481&lt;&gt;"pa",X482&lt;&gt;"pa",X483&lt;&gt;"pa"),"T3-Error",AND(SUM(W478:W483)=W453,X453="")*OR(X478="pa",X479="pa",X480="pa",X481="pa",X482="pa",X483="pa"),"T1-Error",SUM(W478:W483)=W453,"")</f>
        <v>T4-Error</v>
      </c>
      <c r="X477" s="14"/>
      <c r="Y477" s="56" t="str" cm="1">
        <f t="array" ref="Y477">_xlfn.IFS(AND(Y453="",Y478="",Y479="",Y480="",Y481="",Y482="",Y483=""),"",SUM(Y478:Y483)&lt;Y453*AND(Z478="",Z479="",Z480="",Z481="",Z482="",Z483="",Y478&lt;&gt;"",Y479&lt;&gt;"",Y480&lt;&gt;"",Y481&lt;&gt;"",Y482&lt;&gt;"",Y483&lt;&gt;""),"T4-Error",SUM(Y478:Y483)&gt;Y453,"T5-Error",AND(SUM(Y478:Y483)=Y453,Z453="",OR(Y478="",Y479="",Y480="",Y481="",Y482="",Y483="")),"T2-Error",OR(Y478="",Y479="",Y480="",Y481="",Y482="",Y483=""),"",SUM(Y478:Y483)&lt;Y453*OR(Z478="pa",Z479="pa",Z480="pa",Z481="pa",Z482="pa",Z483="pa"),"",AND(SUM(Y478:Y483)=Y453,Z453="pa",Z478&lt;&gt;"pa",Z479&lt;&gt;"pa",Z480&lt;&gt;"pa",Z481&lt;&gt;"pa",Z482&lt;&gt;"pa",Z483&lt;&gt;"pa"),"T3-Error",AND(SUM(Y478:Y483)=Y453,Z453="")*OR(Z478="pa",Z479="pa",Z480="pa",Z481="pa",Z482="pa",Z483="pa"),"T1-Error",SUM(Y478:Y483)=Y453,"")</f>
        <v/>
      </c>
      <c r="Z477" s="14"/>
      <c r="AA477" s="201" t="s">
        <v>355</v>
      </c>
      <c r="AB477" s="189"/>
      <c r="AC477" s="196"/>
      <c r="AD477" s="206"/>
      <c r="AF477" s="193"/>
      <c r="AH477" s="193"/>
      <c r="AI477" s="237"/>
      <c r="AJ477" s="237"/>
      <c r="AK477" s="237"/>
      <c r="AL477" s="409"/>
      <c r="AM477" s="237"/>
      <c r="AN477" s="409"/>
    </row>
    <row r="478" spans="1:40" ht="15" x14ac:dyDescent="0.2">
      <c r="A478" s="263" t="s">
        <v>266</v>
      </c>
      <c r="B478" s="264"/>
      <c r="C478" s="112" t="s">
        <v>267</v>
      </c>
      <c r="D478" s="24" t="s">
        <v>51</v>
      </c>
      <c r="E478" s="10"/>
      <c r="F478" s="13"/>
      <c r="G478" s="10"/>
      <c r="H478" s="13"/>
      <c r="I478" s="10"/>
      <c r="J478" s="13"/>
      <c r="K478" s="10"/>
      <c r="L478" s="13"/>
      <c r="M478" s="10"/>
      <c r="N478" s="13"/>
      <c r="O478" s="10"/>
      <c r="P478" s="13"/>
      <c r="Q478" s="10"/>
      <c r="R478" s="13"/>
      <c r="S478" s="10">
        <v>36</v>
      </c>
      <c r="T478" s="13"/>
      <c r="U478" s="10">
        <v>33</v>
      </c>
      <c r="V478" s="13"/>
      <c r="W478" s="10">
        <v>42</v>
      </c>
      <c r="X478" s="13"/>
      <c r="Y478" s="10"/>
      <c r="Z478" s="13"/>
      <c r="AA478" s="205"/>
      <c r="AB478" s="196"/>
      <c r="AC478" s="196"/>
      <c r="AD478" s="205"/>
      <c r="AF478" s="193"/>
      <c r="AH478" s="193"/>
      <c r="AI478" s="237"/>
      <c r="AJ478" s="237"/>
      <c r="AK478" s="237"/>
      <c r="AL478" s="409"/>
      <c r="AM478" s="237"/>
      <c r="AN478" s="409"/>
    </row>
    <row r="479" spans="1:40" ht="15" x14ac:dyDescent="0.2">
      <c r="A479" s="279" t="s">
        <v>268</v>
      </c>
      <c r="B479" s="264"/>
      <c r="C479" s="112" t="s">
        <v>356</v>
      </c>
      <c r="D479" s="24" t="s">
        <v>51</v>
      </c>
      <c r="E479" s="10"/>
      <c r="F479" s="13"/>
      <c r="G479" s="10"/>
      <c r="H479" s="13"/>
      <c r="I479" s="10"/>
      <c r="J479" s="13"/>
      <c r="K479" s="10"/>
      <c r="L479" s="13"/>
      <c r="M479" s="10"/>
      <c r="N479" s="13"/>
      <c r="O479" s="10"/>
      <c r="P479" s="13"/>
      <c r="Q479" s="10"/>
      <c r="R479" s="13"/>
      <c r="S479" s="10">
        <v>10</v>
      </c>
      <c r="T479" s="13"/>
      <c r="U479" s="10">
        <v>17</v>
      </c>
      <c r="V479" s="13"/>
      <c r="W479" s="10">
        <v>16</v>
      </c>
      <c r="X479" s="13"/>
      <c r="Y479" s="10"/>
      <c r="Z479" s="13"/>
      <c r="AA479" s="205"/>
      <c r="AB479" s="196"/>
      <c r="AC479" s="196"/>
      <c r="AD479" s="205"/>
      <c r="AF479" s="193"/>
      <c r="AH479" s="193"/>
      <c r="AI479" s="237"/>
      <c r="AJ479" s="237"/>
      <c r="AK479" s="237"/>
      <c r="AL479" s="409"/>
      <c r="AM479" s="237"/>
      <c r="AN479" s="409"/>
    </row>
    <row r="480" spans="1:40" ht="30" x14ac:dyDescent="0.2">
      <c r="A480" s="279" t="s">
        <v>270</v>
      </c>
      <c r="B480" s="280"/>
      <c r="C480" s="112" t="s">
        <v>271</v>
      </c>
      <c r="D480" s="24" t="s">
        <v>51</v>
      </c>
      <c r="E480" s="10"/>
      <c r="F480" s="13"/>
      <c r="G480" s="10"/>
      <c r="H480" s="13"/>
      <c r="I480" s="10"/>
      <c r="J480" s="13"/>
      <c r="K480" s="10"/>
      <c r="L480" s="13"/>
      <c r="M480" s="10"/>
      <c r="N480" s="13"/>
      <c r="O480" s="10"/>
      <c r="P480" s="13"/>
      <c r="Q480" s="10"/>
      <c r="R480" s="13"/>
      <c r="S480" s="10">
        <v>9</v>
      </c>
      <c r="T480" s="13"/>
      <c r="U480" s="10">
        <v>7</v>
      </c>
      <c r="V480" s="13"/>
      <c r="W480" s="10">
        <v>9</v>
      </c>
      <c r="X480" s="13"/>
      <c r="Y480" s="10"/>
      <c r="Z480" s="13"/>
      <c r="AA480" s="205" t="s">
        <v>357</v>
      </c>
      <c r="AB480" s="196"/>
      <c r="AC480" s="196"/>
      <c r="AD480" s="205" t="s">
        <v>272</v>
      </c>
      <c r="AF480" s="193"/>
      <c r="AH480" s="193"/>
      <c r="AI480" s="237"/>
      <c r="AJ480" s="237"/>
      <c r="AK480" s="237"/>
      <c r="AL480" s="409"/>
      <c r="AM480" s="237"/>
      <c r="AN480" s="409"/>
    </row>
    <row r="481" spans="1:40" ht="15" x14ac:dyDescent="0.2">
      <c r="A481" s="279" t="s">
        <v>273</v>
      </c>
      <c r="B481" s="280"/>
      <c r="C481" s="112" t="s">
        <v>274</v>
      </c>
      <c r="D481" s="24" t="s">
        <v>47</v>
      </c>
      <c r="E481" s="10"/>
      <c r="F481" s="13"/>
      <c r="G481" s="10"/>
      <c r="H481" s="13"/>
      <c r="I481" s="10"/>
      <c r="J481" s="13"/>
      <c r="K481" s="10"/>
      <c r="L481" s="13"/>
      <c r="M481" s="10"/>
      <c r="N481" s="13"/>
      <c r="O481" s="10"/>
      <c r="P481" s="13"/>
      <c r="Q481" s="10"/>
      <c r="R481" s="13"/>
      <c r="S481" s="10">
        <v>9</v>
      </c>
      <c r="T481" s="13"/>
      <c r="U481" s="10">
        <v>0</v>
      </c>
      <c r="V481" s="13"/>
      <c r="W481" s="10">
        <v>0</v>
      </c>
      <c r="X481" s="13"/>
      <c r="Y481" s="10"/>
      <c r="Z481" s="13"/>
      <c r="AA481" s="205"/>
      <c r="AB481" s="196"/>
      <c r="AC481" s="196"/>
      <c r="AD481" s="205"/>
      <c r="AF481" s="193"/>
      <c r="AH481" s="193"/>
      <c r="AI481" s="237"/>
      <c r="AJ481" s="237"/>
      <c r="AK481" s="237"/>
      <c r="AL481" s="409"/>
      <c r="AM481" s="237"/>
      <c r="AN481" s="409"/>
    </row>
    <row r="482" spans="1:40" ht="15" x14ac:dyDescent="0.2">
      <c r="A482" s="279" t="s">
        <v>275</v>
      </c>
      <c r="B482" s="280"/>
      <c r="C482" s="112" t="s">
        <v>276</v>
      </c>
      <c r="D482" s="24" t="s">
        <v>51</v>
      </c>
      <c r="E482" s="10"/>
      <c r="F482" s="13"/>
      <c r="G482" s="10"/>
      <c r="H482" s="13"/>
      <c r="I482" s="10"/>
      <c r="J482" s="13"/>
      <c r="K482" s="10"/>
      <c r="L482" s="13"/>
      <c r="M482" s="10"/>
      <c r="N482" s="13"/>
      <c r="O482" s="10"/>
      <c r="P482" s="13"/>
      <c r="Q482" s="10"/>
      <c r="R482" s="13"/>
      <c r="S482" s="10">
        <v>5</v>
      </c>
      <c r="T482" s="13"/>
      <c r="U482" s="10">
        <v>1</v>
      </c>
      <c r="V482" s="13"/>
      <c r="W482" s="10">
        <v>0</v>
      </c>
      <c r="X482" s="13"/>
      <c r="Y482" s="10"/>
      <c r="Z482" s="13"/>
      <c r="AA482" s="205"/>
      <c r="AB482" s="196"/>
      <c r="AC482" s="196"/>
      <c r="AD482" s="205"/>
      <c r="AF482" s="193"/>
      <c r="AH482" s="193"/>
      <c r="AI482" s="237"/>
      <c r="AJ482" s="237"/>
      <c r="AK482" s="237"/>
      <c r="AL482" s="409"/>
      <c r="AM482" s="237"/>
      <c r="AN482" s="409"/>
    </row>
    <row r="483" spans="1:40" ht="15" x14ac:dyDescent="0.2">
      <c r="A483" s="265" t="s">
        <v>277</v>
      </c>
      <c r="B483" s="266"/>
      <c r="C483" s="112" t="s">
        <v>278</v>
      </c>
      <c r="D483" s="24" t="s">
        <v>51</v>
      </c>
      <c r="E483" s="10"/>
      <c r="F483" s="13"/>
      <c r="G483" s="10"/>
      <c r="H483" s="13"/>
      <c r="I483" s="10"/>
      <c r="J483" s="13"/>
      <c r="K483" s="10"/>
      <c r="L483" s="13"/>
      <c r="M483" s="10"/>
      <c r="N483" s="13"/>
      <c r="O483" s="10"/>
      <c r="P483" s="13"/>
      <c r="Q483" s="10"/>
      <c r="R483" s="13"/>
      <c r="S483" s="10">
        <v>0</v>
      </c>
      <c r="T483" s="13"/>
      <c r="U483" s="10">
        <v>0</v>
      </c>
      <c r="V483" s="13"/>
      <c r="W483" s="10">
        <v>0</v>
      </c>
      <c r="X483" s="13"/>
      <c r="Y483" s="10"/>
      <c r="Z483" s="13"/>
      <c r="AA483" s="205"/>
      <c r="AB483" s="196"/>
      <c r="AC483" s="196"/>
      <c r="AD483" s="205"/>
      <c r="AF483" s="193"/>
      <c r="AH483" s="193"/>
      <c r="AI483" s="237"/>
      <c r="AJ483" s="237"/>
      <c r="AK483" s="237"/>
      <c r="AL483" s="409"/>
      <c r="AM483" s="237"/>
      <c r="AN483" s="409"/>
    </row>
    <row r="484" spans="1:40" s="23" customFormat="1" ht="15.75" x14ac:dyDescent="0.2">
      <c r="A484" s="255"/>
      <c r="B484" s="262"/>
      <c r="C484" s="105"/>
      <c r="D484" s="106"/>
      <c r="E484" s="102" t="str" cm="1">
        <f t="array" ref="E484">_xlfn.IFS(OR(E217="",E488=""),"",AND(E217=0,E488=0),"",E488=E217,"T8-Alert",E488&lt;&gt;E217,"")</f>
        <v/>
      </c>
      <c r="F484" s="101"/>
      <c r="G484" s="102" t="str" cm="1">
        <f t="array" ref="G484">_xlfn.IFS(OR(G217="",G488=""),"",AND(G217=0,G488=0),"",G488=G217,"T8-Alert",G488&lt;&gt;G217,"")</f>
        <v/>
      </c>
      <c r="H484" s="101"/>
      <c r="I484" s="102" t="str" cm="1">
        <f t="array" ref="I484">_xlfn.IFS(OR(I217="",I488=""),"",AND(I217=0,I488=0),"",I488=I217,"T8-Alert",I488&lt;&gt;I217,"")</f>
        <v/>
      </c>
      <c r="J484" s="101"/>
      <c r="K484" s="102" t="str" cm="1">
        <f t="array" ref="K484">_xlfn.IFS(OR(K217="",K488=""),"",AND(K217=0,K488=0),"",K488=K217,"T8-Alert",K488&lt;&gt;K217,"")</f>
        <v/>
      </c>
      <c r="L484" s="101"/>
      <c r="M484" s="102" t="str" cm="1">
        <f t="array" ref="M484">_xlfn.IFS(OR(M217="",M488=""),"",AND(M217=0,M488=0),"",M488=M217,"T8-Alert",M488&lt;&gt;M217,"")</f>
        <v/>
      </c>
      <c r="N484" s="101"/>
      <c r="O484" s="102" t="str" cm="1">
        <f t="array" ref="O484">_xlfn.IFS(OR(O217="",O488=""),"",AND(O217=0,O488=0),"",O488=O217,"T8-Alert",O488&lt;&gt;O217,"")</f>
        <v/>
      </c>
      <c r="P484" s="101"/>
      <c r="Q484" s="102" t="str" cm="1">
        <f t="array" ref="Q484">_xlfn.IFS(OR(Q217="",Q488=""),"",AND(Q217=0,Q488=0),"",Q488=Q217,"T8-Alert",Q488&lt;&gt;Q217,"")</f>
        <v/>
      </c>
      <c r="R484" s="101"/>
      <c r="S484" s="102" t="str" cm="1">
        <f t="array" ref="S484">_xlfn.IFS(OR(S217="",S488=""),"",AND(S217=0,S488=0),"",S488=S217,"T8-Alert",S488&lt;&gt;S217,"")</f>
        <v/>
      </c>
      <c r="T484" s="101"/>
      <c r="U484" s="102" t="str" cm="1">
        <f t="array" ref="U484">_xlfn.IFS(OR(U217="",U488=""),"",AND(U217=0,U488=0),"",U488=U217,"T8-Alert",U488&lt;&gt;U217,"")</f>
        <v/>
      </c>
      <c r="V484" s="101"/>
      <c r="W484" s="102" t="str" cm="1">
        <f t="array" ref="W484">_xlfn.IFS(OR(W217="",W488=""),"",AND(W217=0,W488=0),"",W488=W217,"T8-Alert",W488&lt;&gt;W217,"")</f>
        <v/>
      </c>
      <c r="X484" s="101"/>
      <c r="Y484" s="102" t="str" cm="1">
        <f t="array" ref="Y484">_xlfn.IFS(OR(Y217="",Y488=""),"",AND(Y217=0,Y488=0),"",Y488=Y217,"T8-Alert",Y488&lt;&gt;Y217,"")</f>
        <v/>
      </c>
      <c r="Z484" s="101"/>
      <c r="AA484" s="201"/>
      <c r="AB484" s="202"/>
      <c r="AC484" s="202"/>
      <c r="AD484" s="201"/>
      <c r="AF484" s="192"/>
      <c r="AH484" s="192"/>
      <c r="AI484" s="236"/>
      <c r="AJ484" s="236"/>
      <c r="AK484" s="236"/>
      <c r="AL484" s="408"/>
      <c r="AM484" s="236"/>
      <c r="AN484" s="408"/>
    </row>
    <row r="485" spans="1:40" s="23" customFormat="1" ht="15.75" x14ac:dyDescent="0.2">
      <c r="A485" s="255"/>
      <c r="B485" s="262"/>
      <c r="C485" s="105"/>
      <c r="D485" s="106"/>
      <c r="E485" s="102" t="str" cm="1">
        <f t="array" ref="E485">_xlfn.IFS(OR(E349="",E488=""),"",AND(E349=0,E488=0),"",E349=E488,"T9-Alert",E488&lt;&gt;E349,"")</f>
        <v/>
      </c>
      <c r="F485" s="101"/>
      <c r="G485" s="102" t="str" cm="1">
        <f t="array" ref="G485">_xlfn.IFS(OR(G349="",G488=""),"",AND(G349=0,G488=0),"",G349=G488,"T9-Alert",G488&lt;&gt;G349,"")</f>
        <v/>
      </c>
      <c r="H485" s="101"/>
      <c r="I485" s="102" t="str" cm="1">
        <f t="array" ref="I485">_xlfn.IFS(OR(I349="",I488=""),"",AND(I349=0,I488=0),"",I349=I488,"T9-Alert",I488&lt;&gt;I349,"")</f>
        <v/>
      </c>
      <c r="J485" s="101"/>
      <c r="K485" s="102" t="str" cm="1">
        <f t="array" ref="K485">_xlfn.IFS(OR(K349="",K488=""),"",AND(K349=0,K488=0),"",K349=K488,"T9-Alert",K488&lt;&gt;K349,"")</f>
        <v/>
      </c>
      <c r="L485" s="101"/>
      <c r="M485" s="102" t="str" cm="1">
        <f t="array" ref="M485">_xlfn.IFS(OR(M349="",M488=""),"",AND(M349=0,M488=0),"",M349=M488,"T9-Alert",M488&lt;&gt;M349,"")</f>
        <v/>
      </c>
      <c r="N485" s="101"/>
      <c r="O485" s="102" t="str" cm="1">
        <f t="array" ref="O485">_xlfn.IFS(OR(O349="",O488=""),"",AND(O349=0,O488=0),"",O349=O488,"T9-Alert",O488&lt;&gt;O349,"")</f>
        <v/>
      </c>
      <c r="P485" s="101"/>
      <c r="Q485" s="102" t="str" cm="1">
        <f t="array" ref="Q485">_xlfn.IFS(OR(Q349="",Q488=""),"",AND(Q349=0,Q488=0),"",Q349=Q488,"T9-Alert",Q488&lt;&gt;Q349,"")</f>
        <v/>
      </c>
      <c r="R485" s="101"/>
      <c r="S485" s="102" t="str" cm="1">
        <f t="array" ref="S485">_xlfn.IFS(OR(S349="",S488=""),"",AND(S349=0,S488=0),"",S349=S488,"T9-Alert",S488&lt;&gt;S349,"")</f>
        <v/>
      </c>
      <c r="T485" s="101"/>
      <c r="U485" s="102" t="str" cm="1">
        <f t="array" ref="U485">_xlfn.IFS(OR(U349="",U488=""),"",AND(U349=0,U488=0),"",U349=U488,"T9-Alert",U488&lt;&gt;U349,"")</f>
        <v/>
      </c>
      <c r="V485" s="101"/>
      <c r="W485" s="102" t="str" cm="1">
        <f t="array" ref="W485">_xlfn.IFS(OR(W349="",W488=""),"",AND(W349=0,W488=0),"",W349=W488,"T9-Alert",W488&lt;&gt;W349,"")</f>
        <v>T9-Alert</v>
      </c>
      <c r="X485" s="101"/>
      <c r="Y485" s="102" t="str" cm="1">
        <f t="array" ref="Y485">_xlfn.IFS(OR(Y349="",Y488=""),"",AND(Y349=0,Y488=0),"",Y349=Y488,"T9-Alert",Y488&lt;&gt;Y349,"")</f>
        <v/>
      </c>
      <c r="Z485" s="101"/>
      <c r="AA485" s="201"/>
      <c r="AB485" s="202"/>
      <c r="AC485" s="202"/>
      <c r="AD485" s="201"/>
      <c r="AF485" s="192"/>
      <c r="AH485" s="192"/>
      <c r="AI485" s="236"/>
      <c r="AJ485" s="236"/>
      <c r="AK485" s="236"/>
      <c r="AL485" s="408"/>
      <c r="AM485" s="236"/>
      <c r="AN485" s="408"/>
    </row>
    <row r="486" spans="1:40" s="23" customFormat="1" ht="15.75" x14ac:dyDescent="0.2">
      <c r="A486" s="255"/>
      <c r="B486" s="262"/>
      <c r="C486" s="105"/>
      <c r="D486" s="106"/>
      <c r="E486" s="102" t="str" cm="1">
        <f t="array" ref="E486">_xlfn.IFS(OR(E488="",E453=""),"",E488&gt;E453,"T6-Error",E488=E453,"T6-Alert",E488&lt;E453,"")</f>
        <v/>
      </c>
      <c r="F486" s="101"/>
      <c r="G486" s="102" t="str" cm="1">
        <f t="array" ref="G486">_xlfn.IFS(OR(G488="",G453=""),"",G488&gt;G453,"T6-Error",G488=G453,"T6-Alert",G488&lt;G453,"")</f>
        <v/>
      </c>
      <c r="H486" s="101"/>
      <c r="I486" s="102" t="str" cm="1">
        <f t="array" ref="I486">_xlfn.IFS(OR(I488="",I453=""),"",I488&gt;I453,"T6-Error",I488=I453,"T6-Alert",I488&lt;I453,"")</f>
        <v/>
      </c>
      <c r="J486" s="101"/>
      <c r="K486" s="102" t="str" cm="1">
        <f t="array" ref="K486">_xlfn.IFS(OR(K488="",K453=""),"",K488&gt;K453,"T6-Error",K488=K453,"T6-Alert",K488&lt;K453,"")</f>
        <v/>
      </c>
      <c r="L486" s="101"/>
      <c r="M486" s="102" t="str" cm="1">
        <f t="array" ref="M486">_xlfn.IFS(OR(M488="",M453=""),"",M488&gt;M453,"T6-Error",M488=M453,"T6-Alert",M488&lt;M453,"")</f>
        <v/>
      </c>
      <c r="N486" s="101"/>
      <c r="O486" s="102" t="str" cm="1">
        <f t="array" ref="O486">_xlfn.IFS(OR(O488="",O453=""),"",O488&gt;O453,"T6-Error",O488=O453,"T6-Alert",O488&lt;O453,"")</f>
        <v/>
      </c>
      <c r="P486" s="101"/>
      <c r="Q486" s="102" t="str" cm="1">
        <f t="array" ref="Q486">_xlfn.IFS(OR(Q488="",Q453=""),"",Q488&gt;Q453,"T6-Error",Q488=Q453,"T6-Alert",Q488&lt;Q453,"")</f>
        <v/>
      </c>
      <c r="R486" s="101"/>
      <c r="S486" s="102" t="str" cm="1">
        <f t="array" ref="S486">_xlfn.IFS(OR(S488="",S453=""),"",S488&gt;S453,"T6-Error",S488=S453,"T6-Alert",S488&lt;S453,"")</f>
        <v/>
      </c>
      <c r="T486" s="101"/>
      <c r="U486" s="102" t="str" cm="1">
        <f t="array" ref="U486">_xlfn.IFS(OR(U488="",U453=""),"",U488&gt;U453,"T6-Error",U488=U453,"T6-Alert",U488&lt;U453,"")</f>
        <v/>
      </c>
      <c r="V486" s="101"/>
      <c r="W486" s="102" t="str" cm="1">
        <f t="array" ref="W486">_xlfn.IFS(OR(W488="",W453=""),"",W488&gt;W453,"T6-Error",W488=W453,"T6-Alert",W488&lt;W453,"")</f>
        <v/>
      </c>
      <c r="X486" s="101"/>
      <c r="Y486" s="102" t="str" cm="1">
        <f t="array" ref="Y486">_xlfn.IFS(OR(Y488="",Y453=""),"",Y488&gt;Y453,"T6-Error",Y488=Y453,"T6-Alert",Y488&lt;Y453,"")</f>
        <v/>
      </c>
      <c r="Z486" s="101"/>
      <c r="AA486" s="201"/>
      <c r="AB486" s="202"/>
      <c r="AC486" s="202"/>
      <c r="AD486" s="201"/>
      <c r="AF486" s="192"/>
      <c r="AH486" s="192"/>
      <c r="AI486" s="236"/>
      <c r="AJ486" s="236"/>
      <c r="AK486" s="236"/>
      <c r="AL486" s="408"/>
      <c r="AM486" s="236"/>
      <c r="AN486" s="408"/>
    </row>
    <row r="487" spans="1:40" s="23" customFormat="1" ht="15.75" x14ac:dyDescent="0.2">
      <c r="A487" s="255"/>
      <c r="B487" s="262"/>
      <c r="C487" s="137"/>
      <c r="D487" s="138"/>
      <c r="E487" s="102" t="str" cm="1">
        <f t="array" ref="E487">_xlfn.IFS(OR(E522="",E558="",E594="",F522="pa",F558="pa",F594="pa"),"",AND(E522=0,E558=0,E594=0,E488=0),"",E488&lt;(E522+E558+E594),"",E488&gt;(E522+E558+E594),"T12-Error",E488=(E522+E558+E594),"T12-Alert")</f>
        <v/>
      </c>
      <c r="F487" s="101"/>
      <c r="G487" s="102" t="str" cm="1">
        <f t="array" ref="G487">_xlfn.IFS(OR(G522="",G558="",G594="",H522="pa",H558="pa",H594="pa"),"",AND(G522=0,G558=0,G594=0,G488=0),"",G488&lt;(G522+G558+G594),"",G488&gt;(G522+G558+G594),"T12-Error",G488=(G522+G558+G594),"T12-Alert")</f>
        <v/>
      </c>
      <c r="H487" s="101"/>
      <c r="I487" s="102" t="str" cm="1">
        <f t="array" ref="I487">_xlfn.IFS(OR(I522="",I558="",I594="",J522="pa",J558="pa",J594="pa"),"",AND(I522=0,I558=0,I594=0,I488=0),"",I488&lt;(I522+I558+I594),"",I488&gt;(I522+I558+I594),"T12-Error",I488=(I522+I558+I594),"T12-Alert")</f>
        <v/>
      </c>
      <c r="J487" s="101"/>
      <c r="K487" s="102" t="str" cm="1">
        <f t="array" ref="K487">_xlfn.IFS(OR(K522="",K558="",K594="",L522="pa",L558="pa",L594="pa"),"",AND(K522=0,K558=0,K594=0,K488=0),"",K488&lt;(K522+K558+K594),"",K488&gt;(K522+K558+K594),"T12-Error",K488=(K522+K558+K594),"T12-Alert")</f>
        <v/>
      </c>
      <c r="L487" s="101"/>
      <c r="M487" s="102" t="str" cm="1">
        <f t="array" ref="M487">_xlfn.IFS(OR(M522="",M558="",M594="",N522="pa",N558="pa",N594="pa"),"",AND(M522=0,M558=0,M594=0,M488=0),"",M488&lt;(M522+M558+M594),"",M488&gt;(M522+M558+M594),"T12-Error",M488=(M522+M558+M594),"T12-Alert")</f>
        <v/>
      </c>
      <c r="N487" s="101"/>
      <c r="O487" s="102" t="str" cm="1">
        <f t="array" ref="O487">_xlfn.IFS(OR(O522="",O558="",O594="",P522="pa",P558="pa",P594="pa"),"",AND(O522=0,O558=0,O594=0,O488=0),"",O488&lt;(O522+O558+O594),"",O488&gt;(O522+O558+O594),"T12-Error",O488=(O522+O558+O594),"T12-Alert")</f>
        <v/>
      </c>
      <c r="P487" s="101"/>
      <c r="Q487" s="102" t="str" cm="1">
        <f t="array" ref="Q487">_xlfn.IFS(OR(Q522="",Q558="",Q594="",R522="pa",R558="pa",R594="pa"),"",AND(Q522=0,Q558=0,Q594=0,Q488=0),"",Q488&lt;(Q522+Q558+Q594),"",Q488&gt;(Q522+Q558+Q594),"T12-Error",Q488=(Q522+Q558+Q594),"T12-Alert")</f>
        <v/>
      </c>
      <c r="R487" s="101"/>
      <c r="S487" s="102" t="str" cm="1">
        <f t="array" ref="S487">_xlfn.IFS(OR(S522="",S558="",S594="",T522="pa",T558="pa",T594="pa"),"",AND(S522=0,S558=0,S594=0,S488=0),"",S488&lt;(S522+S558+S594),"",S488&gt;(S522+S558+S594),"T12-Error",S488=(S522+S558+S594),"T12-Alert")</f>
        <v>T12-Alert</v>
      </c>
      <c r="T487" s="101"/>
      <c r="U487" s="102" t="str" cm="1">
        <f t="array" ref="U487">_xlfn.IFS(OR(U522="",U558="",U594="",V522="pa",V558="pa",V594="pa"),"",AND(U522=0,U558=0,U594=0,U488=0),"",U488&lt;(U522+U558+U594),"",U488&gt;(U522+U558+U594),"T12-Error",U488=(U522+U558+U594),"T12-Alert")</f>
        <v>T12-Alert</v>
      </c>
      <c r="V487" s="101"/>
      <c r="W487" s="102" t="str" cm="1">
        <f t="array" ref="W487">_xlfn.IFS(OR(W522="",W558="",W594="",X522="pa",X558="pa",X594="pa"),"",AND(W522=0,W558=0,W594=0,W488=0),"",W488&lt;(W522+W558+W594),"",W488&gt;(W522+W558+W594),"T12-Error",W488=(W522+W558+W594),"T12-Alert")</f>
        <v/>
      </c>
      <c r="X487" s="101"/>
      <c r="Y487" s="102" t="str" cm="1">
        <f t="array" ref="Y487">_xlfn.IFS(OR(Y522="",Y558="",Y594="",Z522="pa",Z558="pa",Z594="pa"),"",AND(Y522=0,Y558=0,Y594=0,Y488=0),"",Y488&lt;(Y522+Y558+Y594),"",Y488&gt;(Y522+Y558+Y594),"T12-Error",Y488=(Y522+Y558+Y594),"T12-Alert")</f>
        <v/>
      </c>
      <c r="Z487" s="101"/>
      <c r="AA487" s="201"/>
      <c r="AB487" s="202"/>
      <c r="AC487" s="202"/>
      <c r="AD487" s="201"/>
      <c r="AF487" s="192"/>
      <c r="AH487" s="192"/>
      <c r="AI487" s="236"/>
      <c r="AJ487" s="236"/>
      <c r="AK487" s="236"/>
      <c r="AL487" s="408"/>
      <c r="AM487" s="236"/>
      <c r="AN487" s="408"/>
    </row>
    <row r="488" spans="1:40" s="23" customFormat="1" ht="47.25" x14ac:dyDescent="0.2">
      <c r="A488" s="249" t="s">
        <v>235</v>
      </c>
      <c r="B488" s="269"/>
      <c r="C488" s="104" t="s">
        <v>107</v>
      </c>
      <c r="D488" s="24" t="s">
        <v>51</v>
      </c>
      <c r="E488" s="10"/>
      <c r="F488" s="13"/>
      <c r="G488" s="10"/>
      <c r="H488" s="13"/>
      <c r="I488" s="10"/>
      <c r="J488" s="13"/>
      <c r="K488" s="10"/>
      <c r="L488" s="13"/>
      <c r="M488" s="10"/>
      <c r="N488" s="13"/>
      <c r="O488" s="10"/>
      <c r="P488" s="13"/>
      <c r="Q488" s="10"/>
      <c r="R488" s="13"/>
      <c r="S488" s="10">
        <v>11</v>
      </c>
      <c r="T488" s="13"/>
      <c r="U488" s="10">
        <v>4</v>
      </c>
      <c r="V488" s="13"/>
      <c r="W488" s="10">
        <v>9</v>
      </c>
      <c r="X488" s="13"/>
      <c r="Y488" s="10"/>
      <c r="Z488" s="13"/>
      <c r="AA488" s="205" t="s">
        <v>358</v>
      </c>
      <c r="AB488" s="199"/>
      <c r="AC488" s="189"/>
      <c r="AD488" s="205"/>
      <c r="AF488" s="192"/>
      <c r="AH488" s="192"/>
      <c r="AI488" s="236"/>
      <c r="AJ488" s="236"/>
      <c r="AK488" s="236"/>
      <c r="AL488" s="408"/>
      <c r="AM488" s="236"/>
      <c r="AN488" s="408"/>
    </row>
    <row r="489" spans="1:40" s="23" customFormat="1" ht="15.75" x14ac:dyDescent="0.25">
      <c r="A489" s="255"/>
      <c r="B489" s="284"/>
      <c r="C489" s="105" t="s">
        <v>208</v>
      </c>
      <c r="D489" s="33"/>
      <c r="E489" s="102" t="str" cm="1">
        <f t="array" ref="E489">_xlfn.IFS(AND(E488="",E490="",E491=""),"",SUM(E490:E491)&lt;E488*AND(F490="",F491="",E490&lt;&gt;"",E491&lt;&gt;""),"T4-Error",SUM(E490:E491)&gt;E488,"T5-Error",AND(SUM(E490:E491)=E488,F488="",OR(E490="",E491="")),"T2-Error",OR(E490="",E491=""),"",SUM(E490:E491)&lt;E488*OR(F490="pa",F491="pa"),"",AND(SUM(E490:E491)=E488,F488="pa",F490&lt;&gt;"pa",F491&lt;&gt;"pa"),"T3-Error",AND(SUM(E490:E491)=E488,F488="")*OR(F490="pa",F491="pa"),"T1-Error",SUM(E490:E491)=E488,"")</f>
        <v/>
      </c>
      <c r="F489" s="101"/>
      <c r="G489" s="102" t="str" cm="1">
        <f t="array" ref="G489">_xlfn.IFS(AND(G488="",G490="",G491=""),"",SUM(G490:G491)&lt;G488*AND(H490="",H491="",G490&lt;&gt;"",G491&lt;&gt;""),"T4-Error",SUM(G490:G491)&gt;G488,"T5-Error",AND(SUM(G490:G491)=G488,H488="",OR(G490="",G491="")),"T2-Error",OR(G490="",G491=""),"",SUM(G490:G491)&lt;G488*OR(H490="pa",H491="pa"),"",AND(SUM(G490:G491)=G488,H488="pa",H490&lt;&gt;"pa",H491&lt;&gt;"pa"),"T3-Error",AND(SUM(G490:G491)=G488,H488="")*OR(H490="pa",H491="pa"),"T1-Error",SUM(G490:G491)=G488,"")</f>
        <v/>
      </c>
      <c r="H489" s="101"/>
      <c r="I489" s="102" t="str" cm="1">
        <f t="array" ref="I489">_xlfn.IFS(AND(I488="",I490="",I491=""),"",SUM(I490:I491)&lt;I488*AND(J490="",J491="",I490&lt;&gt;"",I491&lt;&gt;""),"T4-Error",SUM(I490:I491)&gt;I488,"T5-Error",AND(SUM(I490:I491)=I488,J488="",OR(I490="",I491="")),"T2-Error",OR(I490="",I491=""),"",SUM(I490:I491)&lt;I488*OR(J490="pa",J491="pa"),"",AND(SUM(I490:I491)=I488,J488="pa",J490&lt;&gt;"pa",J491&lt;&gt;"pa"),"T3-Error",AND(SUM(I490:I491)=I488,J488="")*OR(J490="pa",J491="pa"),"T1-Error",SUM(I490:I491)=I488,"")</f>
        <v/>
      </c>
      <c r="J489" s="101"/>
      <c r="K489" s="102" t="str" cm="1">
        <f t="array" ref="K489">_xlfn.IFS(AND(K488="",K490="",K491=""),"",SUM(K490:K491)&lt;K488*AND(L490="",L491="",K490&lt;&gt;"",K491&lt;&gt;""),"T4-Error",SUM(K490:K491)&gt;K488,"T5-Error",AND(SUM(K490:K491)=K488,L488="",OR(K490="",K491="")),"T2-Error",OR(K490="",K491=""),"",SUM(K490:K491)&lt;K488*OR(L490="pa",L491="pa"),"",AND(SUM(K490:K491)=K488,L488="pa",L490&lt;&gt;"pa",L491&lt;&gt;"pa"),"T3-Error",AND(SUM(K490:K491)=K488,L488="")*OR(L490="pa",L491="pa"),"T1-Error",SUM(K490:K491)=K488,"")</f>
        <v/>
      </c>
      <c r="L489" s="101"/>
      <c r="M489" s="102" t="str" cm="1">
        <f t="array" ref="M489">_xlfn.IFS(AND(M488="",M490="",M491=""),"",SUM(M490:M491)&lt;M488*AND(N490="",N491="",M490&lt;&gt;"",M491&lt;&gt;""),"T4-Error",SUM(M490:M491)&gt;M488,"T5-Error",AND(SUM(M490:M491)=M488,N488="",OR(M490="",M491="")),"T2-Error",OR(M490="",M491=""),"",SUM(M490:M491)&lt;M488*OR(N490="pa",N491="pa"),"",AND(SUM(M490:M491)=M488,N488="pa",N490&lt;&gt;"pa",N491&lt;&gt;"pa"),"T3-Error",AND(SUM(M490:M491)=M488,N488="")*OR(N490="pa",N491="pa"),"T1-Error",SUM(M490:M491)=M488,"")</f>
        <v/>
      </c>
      <c r="N489" s="101"/>
      <c r="O489" s="102" t="str" cm="1">
        <f t="array" ref="O489">_xlfn.IFS(AND(O488="",O490="",O491=""),"",SUM(O490:O491)&lt;O488*AND(P490="",P491="",O490&lt;&gt;"",O491&lt;&gt;""),"T4-Error",SUM(O490:O491)&gt;O488,"T5-Error",AND(SUM(O490:O491)=O488,P488="",OR(O490="",O491="")),"T2-Error",OR(O490="",O491=""),"",SUM(O490:O491)&lt;O488*OR(P490="pa",P491="pa"),"",AND(SUM(O490:O491)=O488,P488="pa",P490&lt;&gt;"pa",P491&lt;&gt;"pa"),"T3-Error",AND(SUM(O490:O491)=O488,P488="")*OR(P490="pa",P491="pa"),"T1-Error",SUM(O490:O491)=O488,"")</f>
        <v/>
      </c>
      <c r="P489" s="101"/>
      <c r="Q489" s="102" t="str" cm="1">
        <f t="array" ref="Q489">_xlfn.IFS(AND(Q488="",Q490="",Q491=""),"",SUM(Q490:Q491)&lt;Q488*AND(R490="",R491="",Q490&lt;&gt;"",Q491&lt;&gt;""),"T4-Error",SUM(Q490:Q491)&gt;Q488,"T5-Error",AND(SUM(Q490:Q491)=Q488,R488="",OR(Q490="",Q491="")),"T2-Error",OR(Q490="",Q491=""),"",SUM(Q490:Q491)&lt;Q488*OR(R490="pa",R491="pa"),"",AND(SUM(Q490:Q491)=Q488,R488="pa",R490&lt;&gt;"pa",R491&lt;&gt;"pa"),"T3-Error",AND(SUM(Q490:Q491)=Q488,R488="")*OR(R490="pa",R491="pa"),"T1-Error",SUM(Q490:Q491)=Q488,"")</f>
        <v/>
      </c>
      <c r="R489" s="101"/>
      <c r="S489" s="102" t="str" cm="1">
        <f t="array" ref="S489">_xlfn.IFS(AND(S488="",S490="",S491=""),"",SUM(S490:S491)&lt;S488*AND(T490="",T491="",S490&lt;&gt;"",S491&lt;&gt;""),"T4-Error",SUM(S490:S491)&gt;S488,"T5-Error",AND(SUM(S490:S491)=S488,T488="",OR(S490="",S491="")),"T2-Error",OR(S490="",S491=""),"",SUM(S490:S491)&lt;S488*OR(T490="pa",T491="pa"),"",AND(SUM(S490:S491)=S488,T488="pa",T490&lt;&gt;"pa",T491&lt;&gt;"pa"),"T3-Error",AND(SUM(S490:S491)=S488,T488="")*OR(T490="pa",T491="pa"),"T1-Error",SUM(S490:S491)=S488,"")</f>
        <v/>
      </c>
      <c r="T489" s="101"/>
      <c r="U489" s="102" t="str" cm="1">
        <f t="array" ref="U489">_xlfn.IFS(AND(U488="",U490="",U491=""),"",SUM(U490:U491)&lt;U488*AND(V490="",V491="",U490&lt;&gt;"",U491&lt;&gt;""),"T4-Error",SUM(U490:U491)&gt;U488,"T5-Error",AND(SUM(U490:U491)=U488,V488="",OR(U490="",U491="")),"T2-Error",OR(U490="",U491=""),"",SUM(U490:U491)&lt;U488*OR(V490="pa",V491="pa"),"",AND(SUM(U490:U491)=U488,V488="pa",V490&lt;&gt;"pa",V491&lt;&gt;"pa"),"T3-Error",AND(SUM(U490:U491)=U488,V488="")*OR(V490="pa",V491="pa"),"T1-Error",SUM(U490:U491)=U488,"")</f>
        <v/>
      </c>
      <c r="V489" s="101"/>
      <c r="W489" s="102" t="str" cm="1">
        <f t="array" ref="W489">_xlfn.IFS(AND(W488="",W490="",W491=""),"",SUM(W490:W491)&lt;W488*AND(X490="",X491="",W490&lt;&gt;"",W491&lt;&gt;""),"T4-Error",SUM(W490:W491)&gt;W488,"T5-Error",AND(SUM(W490:W491)=W488,X488="",OR(W490="",W491="")),"T2-Error",OR(W490="",W491=""),"",SUM(W490:W491)&lt;W488*OR(X490="pa",X491="pa"),"",AND(SUM(W490:W491)=W488,X488="pa",X490&lt;&gt;"pa",X491&lt;&gt;"pa"),"T3-Error",AND(SUM(W490:W491)=W488,X488="")*OR(X490="pa",X491="pa"),"T1-Error",SUM(W490:W491)=W488,"")</f>
        <v/>
      </c>
      <c r="X489" s="101"/>
      <c r="Y489" s="102" t="str" cm="1">
        <f t="array" ref="Y489">_xlfn.IFS(AND(Y488="",Y490="",Y491=""),"",SUM(Y490:Y491)&lt;Y488*AND(Z490="",Z491="",Y490&lt;&gt;"",Y491&lt;&gt;""),"T4-Error",SUM(Y490:Y491)&gt;Y488,"T5-Error",AND(SUM(Y490:Y491)=Y488,Z488="",OR(Y490="",Y491="")),"T2-Error",OR(Y490="",Y491=""),"",SUM(Y490:Y491)&lt;Y488*OR(Z490="pa",Z491="pa"),"",AND(SUM(Y490:Y491)=Y488,Z488="pa",Z490&lt;&gt;"pa",Z491&lt;&gt;"pa"),"T3-Error",AND(SUM(Y490:Y491)=Y488,Z488="")*OR(Z490="pa",Z491="pa"),"T1-Error",SUM(Y490:Y491)=Y488,"")</f>
        <v/>
      </c>
      <c r="Z489" s="101"/>
      <c r="AA489" s="206"/>
      <c r="AB489" s="189"/>
      <c r="AC489" s="189"/>
      <c r="AD489" s="206"/>
      <c r="AF489" s="192"/>
      <c r="AH489" s="192"/>
      <c r="AI489" s="236"/>
      <c r="AJ489" s="236"/>
      <c r="AK489" s="236"/>
      <c r="AL489" s="408"/>
      <c r="AM489" s="236"/>
      <c r="AN489" s="408"/>
    </row>
    <row r="490" spans="1:40" ht="15" x14ac:dyDescent="0.2">
      <c r="A490" s="249" t="s">
        <v>238</v>
      </c>
      <c r="B490" s="270"/>
      <c r="C490" s="110" t="s">
        <v>210</v>
      </c>
      <c r="D490" s="24" t="s">
        <v>51</v>
      </c>
      <c r="E490" s="10"/>
      <c r="F490" s="13"/>
      <c r="G490" s="10"/>
      <c r="H490" s="13"/>
      <c r="I490" s="10"/>
      <c r="J490" s="13"/>
      <c r="K490" s="10"/>
      <c r="L490" s="13"/>
      <c r="M490" s="10"/>
      <c r="N490" s="13"/>
      <c r="O490" s="10"/>
      <c r="P490" s="13"/>
      <c r="Q490" s="10"/>
      <c r="R490" s="13"/>
      <c r="S490" s="10">
        <v>3</v>
      </c>
      <c r="T490" s="13"/>
      <c r="U490" s="10">
        <v>3</v>
      </c>
      <c r="V490" s="13"/>
      <c r="W490" s="10">
        <v>5</v>
      </c>
      <c r="X490" s="13"/>
      <c r="Y490" s="10"/>
      <c r="Z490" s="13"/>
      <c r="AA490" s="205"/>
      <c r="AB490" s="196"/>
      <c r="AC490" s="196"/>
      <c r="AD490" s="205"/>
      <c r="AF490" s="193"/>
      <c r="AH490" s="193"/>
      <c r="AI490" s="237"/>
      <c r="AJ490" s="237"/>
      <c r="AK490" s="237"/>
      <c r="AL490" s="409"/>
      <c r="AM490" s="237"/>
      <c r="AN490" s="409"/>
    </row>
    <row r="491" spans="1:40" ht="15" x14ac:dyDescent="0.2">
      <c r="A491" s="249" t="s">
        <v>239</v>
      </c>
      <c r="B491" s="270"/>
      <c r="C491" s="110" t="s">
        <v>213</v>
      </c>
      <c r="D491" s="24" t="s">
        <v>51</v>
      </c>
      <c r="E491" s="10"/>
      <c r="F491" s="13"/>
      <c r="G491" s="10"/>
      <c r="H491" s="13"/>
      <c r="I491" s="10"/>
      <c r="J491" s="13"/>
      <c r="K491" s="10"/>
      <c r="L491" s="13"/>
      <c r="M491" s="10"/>
      <c r="N491" s="13"/>
      <c r="O491" s="10"/>
      <c r="P491" s="13"/>
      <c r="Q491" s="10"/>
      <c r="R491" s="13"/>
      <c r="S491" s="10">
        <v>8</v>
      </c>
      <c r="T491" s="13"/>
      <c r="U491" s="10">
        <v>1</v>
      </c>
      <c r="V491" s="13"/>
      <c r="W491" s="10">
        <v>4</v>
      </c>
      <c r="X491" s="13"/>
      <c r="Y491" s="10"/>
      <c r="Z491" s="13"/>
      <c r="AA491" s="205"/>
      <c r="AB491" s="196"/>
      <c r="AC491" s="196"/>
      <c r="AD491" s="205"/>
      <c r="AF491" s="193"/>
      <c r="AH491" s="193"/>
      <c r="AI491" s="237"/>
      <c r="AJ491" s="237"/>
      <c r="AK491" s="237"/>
      <c r="AL491" s="409"/>
      <c r="AM491" s="237"/>
      <c r="AN491" s="409"/>
    </row>
    <row r="492" spans="1:40" ht="15.75" x14ac:dyDescent="0.25">
      <c r="A492" s="267"/>
      <c r="B492" s="285"/>
      <c r="C492" s="105" t="s">
        <v>240</v>
      </c>
      <c r="D492" s="33"/>
      <c r="E492" s="102" t="str" cm="1">
        <f t="array" ref="E492">_xlfn.IFS(AND(E488="",E493="",E494="",E495="",E496="",E497="",E498="",E499="",E500="",E501="",E502="",E503="",E504="",E505="",E506="",E507="",E508="",E509="",E510=""),"",SUM(E493:E510)&lt;E488*AND(F493="",F494="",F495="",F496="",F497="",F498="",F499="",F500="",F501="",F502="",F503="",F504="",F505="",F506="",F507="",F508="",F509="",F510="",E493&lt;&gt;"",E494&lt;&gt;"",E495&lt;&gt;"",E496&lt;&gt;"",E497&lt;&gt;"",E498&lt;&gt;"",E499&lt;&gt;"",E500&lt;&gt;"",E501&lt;&gt;"",E502&lt;&gt;"",E503&lt;&gt;"",E504&lt;&gt;"",E505&lt;&gt;"",E506&lt;&gt;"",E507&lt;&gt;"",E508&lt;&gt;"",E509&lt;&gt;"",E510&lt;&gt;""),"T4-Error",SUM(E493:E510)&gt;E488,"T5-Error",AND(SUM(E493:E510)=E488,F488="",OR(E493="",E494="",E495="",E496="",E497="",E498="",E499="",E500="",E501="",E502="",E503="",E504="",E505="",E506="",E507="",E508="",E509="",E510="")),"T2-Error",OR(E493="",E494="",E495="",E496="",E497="",E498="",E499="",E500="",E501="",E502="",E503="",E504="",E505="",E506="",E507="",E508="",E509="",E510=""),"",SUM(E493:E510)&lt;E488*OR(F493="pa",F494="pa",F495="pa",F496="pa",F497="pa",F498="pa",F499="pa",F500="pa",F501="pa",F502="pa",F503="pa",F504="pa",F505="pa",F506="pa",F507="pa",F508="pa",F509="pa",F510="pa"),"",AND(SUM(E493:E510)=E488,F488="pa",F493&lt;&gt;"pa",F494&lt;&gt;"pa",F495&lt;&gt;"pa",F496&lt;&gt;"pa",F497&lt;&gt;"pa",F498&lt;&gt;"pa",F499&lt;&gt;"pa",F500&lt;&gt;"pa",F501&lt;&gt;"pa",F502&lt;&gt;"pa",F503&lt;&gt;"pa",F504&lt;&gt;"pa",F505&lt;&gt;"pa",F506&lt;&gt;"pa",F507&lt;&gt;"pa",F508&lt;&gt;"pa",F509&lt;&gt;"pa",F510&lt;&gt;"pa"),"T3-Error",AND(SUM(E493:E510)=E488,F488="")*OR(F493="pa",F494="pa",F495="pa",F496="pa",F497="pa",F498="pa",F499="pa",F500="pa",F501="pa",F502="pa",F503="pa",F504="pa",F505="pa",F506="pa",F507="pa",F508="pa",F509="pa",F510="pa"),"T1-Error",SUM(E493:E510)=E488,"")</f>
        <v/>
      </c>
      <c r="F492" s="101"/>
      <c r="G492" s="102" t="str" cm="1">
        <f t="array" ref="G492">_xlfn.IFS(AND(G488="",G493="",G494="",G495="",G496="",G497="",G498="",G499="",G500="",G501="",G502="",G503="",G504="",G505="",G506="",G507="",G508="",G509="",G510=""),"",SUM(G493:G510)&lt;G488*AND(H493="",H494="",H495="",H496="",H497="",H498="",H499="",H500="",H501="",H502="",H503="",H504="",H505="",H506="",H507="",H508="",H509="",H510="",G493&lt;&gt;"",G494&lt;&gt;"",G495&lt;&gt;"",G496&lt;&gt;"",G497&lt;&gt;"",G498&lt;&gt;"",G499&lt;&gt;"",G500&lt;&gt;"",G501&lt;&gt;"",G502&lt;&gt;"",G503&lt;&gt;"",G504&lt;&gt;"",G505&lt;&gt;"",G506&lt;&gt;"",G507&lt;&gt;"",G508&lt;&gt;"",G509&lt;&gt;"",G510&lt;&gt;""),"T4-Error",SUM(G493:G510)&gt;G488,"T5-Error",AND(SUM(G493:G510)=G488,H488="",OR(G493="",G494="",G495="",G496="",G497="",G498="",G499="",G500="",G501="",G502="",G503="",G504="",G505="",G506="",G507="",G508="",G509="",G510="")),"T2-Error",OR(G493="",G494="",G495="",G496="",G497="",G498="",G499="",G500="",G501="",G502="",G503="",G504="",G505="",G506="",G507="",G508="",G509="",G510=""),"",SUM(G493:G510)&lt;G488*OR(H493="pa",H494="pa",H495="pa",H496="pa",H497="pa",H498="pa",H499="pa",H500="pa",H501="pa",H502="pa",H503="pa",H504="pa",H505="pa",H506="pa",H507="pa",H508="pa",H509="pa",H510="pa"),"",AND(SUM(G493:G510)=G488,H488="pa",H493&lt;&gt;"pa",H494&lt;&gt;"pa",H495&lt;&gt;"pa",H496&lt;&gt;"pa",H497&lt;&gt;"pa",H498&lt;&gt;"pa",H499&lt;&gt;"pa",H500&lt;&gt;"pa",H501&lt;&gt;"pa",H502&lt;&gt;"pa",H503&lt;&gt;"pa",H504&lt;&gt;"pa",H505&lt;&gt;"pa",H506&lt;&gt;"pa",H507&lt;&gt;"pa",H508&lt;&gt;"pa",H509&lt;&gt;"pa",H510&lt;&gt;"pa"),"T3-Error",AND(SUM(G493:G510)=G488,H488="")*OR(H493="pa",H494="pa",H495="pa",H496="pa",H497="pa",H498="pa",H499="pa",H500="pa",H501="pa",H502="pa",H503="pa",H504="pa",H505="pa",H506="pa",H507="pa",H508="pa",H509="pa",H510="pa"),"T1-Error",SUM(G493:G510)=G488,"")</f>
        <v/>
      </c>
      <c r="H492" s="101"/>
      <c r="I492" s="102" t="str" cm="1">
        <f t="array" ref="I492">_xlfn.IFS(AND(I488="",I493="",I494="",I495="",I496="",I497="",I498="",I499="",I500="",I501="",I502="",I503="",I504="",I505="",I506="",I507="",I508="",I509="",I510=""),"",SUM(I493:I510)&lt;I488*AND(J493="",J494="",J495="",J496="",J497="",J498="",J499="",J500="",J501="",J502="",J503="",J504="",J505="",J506="",J507="",J508="",J509="",J510="",I493&lt;&gt;"",I494&lt;&gt;"",I495&lt;&gt;"",I496&lt;&gt;"",I497&lt;&gt;"",I498&lt;&gt;"",I499&lt;&gt;"",I500&lt;&gt;"",I501&lt;&gt;"",I502&lt;&gt;"",I503&lt;&gt;"",I504&lt;&gt;"",I505&lt;&gt;"",I506&lt;&gt;"",I507&lt;&gt;"",I508&lt;&gt;"",I509&lt;&gt;"",I510&lt;&gt;""),"T4-Error",SUM(I493:I510)&gt;I488,"T5-Error",AND(SUM(I493:I510)=I488,J488="",OR(I493="",I494="",I495="",I496="",I497="",I498="",I499="",I500="",I501="",I502="",I503="",I504="",I505="",I506="",I507="",I508="",I509="",I510="")),"T2-Error",OR(I493="",I494="",I495="",I496="",I497="",I498="",I499="",I500="",I501="",I502="",I503="",I504="",I505="",I506="",I507="",I508="",I509="",I510=""),"",SUM(I493:I510)&lt;I488*OR(J493="pa",J494="pa",J495="pa",J496="pa",J497="pa",J498="pa",J499="pa",J500="pa",J501="pa",J502="pa",J503="pa",J504="pa",J505="pa",J506="pa",J507="pa",J508="pa",J509="pa",J510="pa"),"",AND(SUM(I493:I510)=I488,J488="pa",J493&lt;&gt;"pa",J494&lt;&gt;"pa",J495&lt;&gt;"pa",J496&lt;&gt;"pa",J497&lt;&gt;"pa",J498&lt;&gt;"pa",J499&lt;&gt;"pa",J500&lt;&gt;"pa",J501&lt;&gt;"pa",J502&lt;&gt;"pa",J503&lt;&gt;"pa",J504&lt;&gt;"pa",J505&lt;&gt;"pa",J506&lt;&gt;"pa",J507&lt;&gt;"pa",J508&lt;&gt;"pa",J509&lt;&gt;"pa",J510&lt;&gt;"pa"),"T3-Error",AND(SUM(I493:I510)=I488,J488="")*OR(J493="pa",J494="pa",J495="pa",J496="pa",J497="pa",J498="pa",J499="pa",J500="pa",J501="pa",J502="pa",J503="pa",J504="pa",J505="pa",J506="pa",J507="pa",J508="pa",J509="pa",J510="pa"),"T1-Error",SUM(I493:I510)=I488,"")</f>
        <v/>
      </c>
      <c r="J492" s="101"/>
      <c r="K492" s="102" t="str" cm="1">
        <f t="array" ref="K492">_xlfn.IFS(AND(K488="",K493="",K494="",K495="",K496="",K497="",K498="",K499="",K500="",K501="",K502="",K503="",K504="",K505="",K506="",K507="",K508="",K509="",K510=""),"",SUM(K493:K510)&lt;K488*AND(L493="",L494="",L495="",L496="",L497="",L498="",L499="",L500="",L501="",L502="",L503="",L504="",L505="",L506="",L507="",L508="",L509="",L510="",K493&lt;&gt;"",K494&lt;&gt;"",K495&lt;&gt;"",K496&lt;&gt;"",K497&lt;&gt;"",K498&lt;&gt;"",K499&lt;&gt;"",K500&lt;&gt;"",K501&lt;&gt;"",K502&lt;&gt;"",K503&lt;&gt;"",K504&lt;&gt;"",K505&lt;&gt;"",K506&lt;&gt;"",K507&lt;&gt;"",K508&lt;&gt;"",K509&lt;&gt;"",K510&lt;&gt;""),"T4-Error",SUM(K493:K510)&gt;K488,"T5-Error",AND(SUM(K493:K510)=K488,L488="",OR(K493="",K494="",K495="",K496="",K497="",K498="",K499="",K500="",K501="",K502="",K503="",K504="",K505="",K506="",K507="",K508="",K509="",K510="")),"T2-Error",OR(K493="",K494="",K495="",K496="",K497="",K498="",K499="",K500="",K501="",K502="",K503="",K504="",K505="",K506="",K507="",K508="",K509="",K510=""),"",SUM(K493:K510)&lt;K488*OR(L493="pa",L494="pa",L495="pa",L496="pa",L497="pa",L498="pa",L499="pa",L500="pa",L501="pa",L502="pa",L503="pa",L504="pa",L505="pa",L506="pa",L507="pa",L508="pa",L509="pa",L510="pa"),"",AND(SUM(K493:K510)=K488,L488="pa",L493&lt;&gt;"pa",L494&lt;&gt;"pa",L495&lt;&gt;"pa",L496&lt;&gt;"pa",L497&lt;&gt;"pa",L498&lt;&gt;"pa",L499&lt;&gt;"pa",L500&lt;&gt;"pa",L501&lt;&gt;"pa",L502&lt;&gt;"pa",L503&lt;&gt;"pa",L504&lt;&gt;"pa",L505&lt;&gt;"pa",L506&lt;&gt;"pa",L507&lt;&gt;"pa",L508&lt;&gt;"pa",L509&lt;&gt;"pa",L510&lt;&gt;"pa"),"T3-Error",AND(SUM(K493:K510)=K488,L488="")*OR(L493="pa",L494="pa",L495="pa",L496="pa",L497="pa",L498="pa",L499="pa",L500="pa",L501="pa",L502="pa",L503="pa",L504="pa",L505="pa",L506="pa",L507="pa",L508="pa",L509="pa",L510="pa"),"T1-Error",SUM(K493:K510)=K488,"")</f>
        <v/>
      </c>
      <c r="L492" s="101"/>
      <c r="M492" s="102" t="str" cm="1">
        <f t="array" ref="M492">_xlfn.IFS(AND(M488="",M493="",M494="",M495="",M496="",M497="",M498="",M499="",M500="",M501="",M502="",M503="",M504="",M505="",M506="",M507="",M508="",M509="",M510=""),"",SUM(M493:M510)&lt;M488*AND(N493="",N494="",N495="",N496="",N497="",N498="",N499="",N500="",N501="",N502="",N503="",N504="",N505="",N506="",N507="",N508="",N509="",N510="",M493&lt;&gt;"",M494&lt;&gt;"",M495&lt;&gt;"",M496&lt;&gt;"",M497&lt;&gt;"",M498&lt;&gt;"",M499&lt;&gt;"",M500&lt;&gt;"",M501&lt;&gt;"",M502&lt;&gt;"",M503&lt;&gt;"",M504&lt;&gt;"",M505&lt;&gt;"",M506&lt;&gt;"",M507&lt;&gt;"",M508&lt;&gt;"",M509&lt;&gt;"",M510&lt;&gt;""),"T4-Error",SUM(M493:M510)&gt;M488,"T5-Error",AND(SUM(M493:M510)=M488,N488="",OR(M493="",M494="",M495="",M496="",M497="",M498="",M499="",M500="",M501="",M502="",M503="",M504="",M505="",M506="",M507="",M508="",M509="",M510="")),"T2-Error",OR(M493="",M494="",M495="",M496="",M497="",M498="",M499="",M500="",M501="",M502="",M503="",M504="",M505="",M506="",M507="",M508="",M509="",M510=""),"",SUM(M493:M510)&lt;M488*OR(N493="pa",N494="pa",N495="pa",N496="pa",N497="pa",N498="pa",N499="pa",N500="pa",N501="pa",N502="pa",N503="pa",N504="pa",N505="pa",N506="pa",N507="pa",N508="pa",N509="pa",N510="pa"),"",AND(SUM(M493:M510)=M488,N488="pa",N493&lt;&gt;"pa",N494&lt;&gt;"pa",N495&lt;&gt;"pa",N496&lt;&gt;"pa",N497&lt;&gt;"pa",N498&lt;&gt;"pa",N499&lt;&gt;"pa",N500&lt;&gt;"pa",N501&lt;&gt;"pa",N502&lt;&gt;"pa",N503&lt;&gt;"pa",N504&lt;&gt;"pa",N505&lt;&gt;"pa",N506&lt;&gt;"pa",N507&lt;&gt;"pa",N508&lt;&gt;"pa",N509&lt;&gt;"pa",N510&lt;&gt;"pa"),"T3-Error",AND(SUM(M493:M510)=M488,N488="")*OR(N493="pa",N494="pa",N495="pa",N496="pa",N497="pa",N498="pa",N499="pa",N500="pa",N501="pa",N502="pa",N503="pa",N504="pa",N505="pa",N506="pa",N507="pa",N508="pa",N509="pa",N510="pa"),"T1-Error",SUM(M493:M510)=M488,"")</f>
        <v/>
      </c>
      <c r="N492" s="101"/>
      <c r="O492" s="102" t="str" cm="1">
        <f t="array" ref="O492">_xlfn.IFS(AND(O488="",O493="",O494="",O495="",O496="",O497="",O498="",O499="",O500="",O501="",O502="",O503="",O504="",O505="",O506="",O507="",O508="",O509="",O510=""),"",SUM(O493:O510)&lt;O488*AND(P493="",P494="",P495="",P496="",P497="",P498="",P499="",P500="",P501="",P502="",P503="",P504="",P505="",P506="",P507="",P508="",P509="",P510="",O493&lt;&gt;"",O494&lt;&gt;"",O495&lt;&gt;"",O496&lt;&gt;"",O497&lt;&gt;"",O498&lt;&gt;"",O499&lt;&gt;"",O500&lt;&gt;"",O501&lt;&gt;"",O502&lt;&gt;"",O503&lt;&gt;"",O504&lt;&gt;"",O505&lt;&gt;"",O506&lt;&gt;"",O507&lt;&gt;"",O508&lt;&gt;"",O509&lt;&gt;"",O510&lt;&gt;""),"T4-Error",SUM(O493:O510)&gt;O488,"T5-Error",AND(SUM(O493:O510)=O488,P488="",OR(O493="",O494="",O495="",O496="",O497="",O498="",O499="",O500="",O501="",O502="",O503="",O504="",O505="",O506="",O507="",O508="",O509="",O510="")),"T2-Error",OR(O493="",O494="",O495="",O496="",O497="",O498="",O499="",O500="",O501="",O502="",O503="",O504="",O505="",O506="",O507="",O508="",O509="",O510=""),"",SUM(O493:O510)&lt;O488*OR(P493="pa",P494="pa",P495="pa",P496="pa",P497="pa",P498="pa",P499="pa",P500="pa",P501="pa",P502="pa",P503="pa",P504="pa",P505="pa",P506="pa",P507="pa",P508="pa",P509="pa",P510="pa"),"",AND(SUM(O493:O510)=O488,P488="pa",P493&lt;&gt;"pa",P494&lt;&gt;"pa",P495&lt;&gt;"pa",P496&lt;&gt;"pa",P497&lt;&gt;"pa",P498&lt;&gt;"pa",P499&lt;&gt;"pa",P500&lt;&gt;"pa",P501&lt;&gt;"pa",P502&lt;&gt;"pa",P503&lt;&gt;"pa",P504&lt;&gt;"pa",P505&lt;&gt;"pa",P506&lt;&gt;"pa",P507&lt;&gt;"pa",P508&lt;&gt;"pa",P509&lt;&gt;"pa",P510&lt;&gt;"pa"),"T3-Error",AND(SUM(O493:O510)=O488,P488="")*OR(P493="pa",P494="pa",P495="pa",P496="pa",P497="pa",P498="pa",P499="pa",P500="pa",P501="pa",P502="pa",P503="pa",P504="pa",P505="pa",P506="pa",P507="pa",P508="pa",P509="pa",P510="pa"),"T1-Error",SUM(O493:O510)=O488,"")</f>
        <v/>
      </c>
      <c r="P492" s="101"/>
      <c r="Q492" s="102" t="str" cm="1">
        <f t="array" ref="Q492">_xlfn.IFS(AND(Q488="",Q493="",Q494="",Q495="",Q496="",Q497="",Q498="",Q499="",Q500="",Q501="",Q502="",Q503="",Q504="",Q505="",Q506="",Q507="",Q508="",Q509="",Q510=""),"",SUM(Q493:Q510)&lt;Q488*AND(R493="",R494="",R495="",R496="",R497="",R498="",R499="",R500="",R501="",R502="",R503="",R504="",R505="",R506="",R507="",R508="",R509="",R510="",Q493&lt;&gt;"",Q494&lt;&gt;"",Q495&lt;&gt;"",Q496&lt;&gt;"",Q497&lt;&gt;"",Q498&lt;&gt;"",Q499&lt;&gt;"",Q500&lt;&gt;"",Q501&lt;&gt;"",Q502&lt;&gt;"",Q503&lt;&gt;"",Q504&lt;&gt;"",Q505&lt;&gt;"",Q506&lt;&gt;"",Q507&lt;&gt;"",Q508&lt;&gt;"",Q509&lt;&gt;"",Q510&lt;&gt;""),"T4-Error",SUM(Q493:Q510)&gt;Q488,"T5-Error",AND(SUM(Q493:Q510)=Q488,R488="",OR(Q493="",Q494="",Q495="",Q496="",Q497="",Q498="",Q499="",Q500="",Q501="",Q502="",Q503="",Q504="",Q505="",Q506="",Q507="",Q508="",Q509="",Q510="")),"T2-Error",OR(Q493="",Q494="",Q495="",Q496="",Q497="",Q498="",Q499="",Q500="",Q501="",Q502="",Q503="",Q504="",Q505="",Q506="",Q507="",Q508="",Q509="",Q510=""),"",SUM(Q493:Q510)&lt;Q488*OR(R493="pa",R494="pa",R495="pa",R496="pa",R497="pa",R498="pa",R499="pa",R500="pa",R501="pa",R502="pa",R503="pa",R504="pa",R505="pa",R506="pa",R507="pa",R508="pa",R509="pa",R510="pa"),"",AND(SUM(Q493:Q510)=Q488,R488="pa",R493&lt;&gt;"pa",R494&lt;&gt;"pa",R495&lt;&gt;"pa",R496&lt;&gt;"pa",R497&lt;&gt;"pa",R498&lt;&gt;"pa",R499&lt;&gt;"pa",R500&lt;&gt;"pa",R501&lt;&gt;"pa",R502&lt;&gt;"pa",R503&lt;&gt;"pa",R504&lt;&gt;"pa",R505&lt;&gt;"pa",R506&lt;&gt;"pa",R507&lt;&gt;"pa",R508&lt;&gt;"pa",R509&lt;&gt;"pa",R510&lt;&gt;"pa"),"T3-Error",AND(SUM(Q493:Q510)=Q488,R488="")*OR(R493="pa",R494="pa",R495="pa",R496="pa",R497="pa",R498="pa",R499="pa",R500="pa",R501="pa",R502="pa",R503="pa",R504="pa",R505="pa",R506="pa",R507="pa",R508="pa",R509="pa",R510="pa"),"T1-Error",SUM(Q493:Q510)=Q488,"")</f>
        <v/>
      </c>
      <c r="R492" s="101"/>
      <c r="S492" s="102" t="str" cm="1">
        <f t="array" ref="S492">_xlfn.IFS(AND(S488="",S493="",S494="",S495="",S496="",S497="",S498="",S499="",S500="",S501="",S502="",S503="",S504="",S505="",S506="",S507="",S508="",S509="",S510=""),"",SUM(S493:S510)&lt;S488*AND(T493="",T494="",T495="",T496="",T497="",T498="",T499="",T500="",T501="",T502="",T503="",T504="",T505="",T506="",T507="",T508="",T509="",T510="",S493&lt;&gt;"",S494&lt;&gt;"",S495&lt;&gt;"",S496&lt;&gt;"",S497&lt;&gt;"",S498&lt;&gt;"",S499&lt;&gt;"",S500&lt;&gt;"",S501&lt;&gt;"",S502&lt;&gt;"",S503&lt;&gt;"",S504&lt;&gt;"",S505&lt;&gt;"",S506&lt;&gt;"",S507&lt;&gt;"",S508&lt;&gt;"",S509&lt;&gt;"",S510&lt;&gt;""),"T4-Error",SUM(S493:S510)&gt;S488,"T5-Error",AND(SUM(S493:S510)=S488,T488="",OR(S493="",S494="",S495="",S496="",S497="",S498="",S499="",S500="",S501="",S502="",S503="",S504="",S505="",S506="",S507="",S508="",S509="",S510="")),"T2-Error",OR(S493="",S494="",S495="",S496="",S497="",S498="",S499="",S500="",S501="",S502="",S503="",S504="",S505="",S506="",S507="",S508="",S509="",S510=""),"",SUM(S493:S510)&lt;S488*OR(T493="pa",T494="pa",T495="pa",T496="pa",T497="pa",T498="pa",T499="pa",T500="pa",T501="pa",T502="pa",T503="pa",T504="pa",T505="pa",T506="pa",T507="pa",T508="pa",T509="pa",T510="pa"),"",AND(SUM(S493:S510)=S488,T488="pa",T493&lt;&gt;"pa",T494&lt;&gt;"pa",T495&lt;&gt;"pa",T496&lt;&gt;"pa",T497&lt;&gt;"pa",T498&lt;&gt;"pa",T499&lt;&gt;"pa",T500&lt;&gt;"pa",T501&lt;&gt;"pa",T502&lt;&gt;"pa",T503&lt;&gt;"pa",T504&lt;&gt;"pa",T505&lt;&gt;"pa",T506&lt;&gt;"pa",T507&lt;&gt;"pa",T508&lt;&gt;"pa",T509&lt;&gt;"pa",T510&lt;&gt;"pa"),"T3-Error",AND(SUM(S493:S510)=S488,T488="")*OR(T493="pa",T494="pa",T495="pa",T496="pa",T497="pa",T498="pa",T499="pa",T500="pa",T501="pa",T502="pa",T503="pa",T504="pa",T505="pa",T506="pa",T507="pa",T508="pa",T509="pa",T510="pa"),"T1-Error",SUM(S493:S510)=S488,"")</f>
        <v/>
      </c>
      <c r="T492" s="101"/>
      <c r="U492" s="102" t="str" cm="1">
        <f t="array" ref="U492">_xlfn.IFS(AND(U488="",U493="",U494="",U495="",U496="",U497="",U498="",U499="",U500="",U501="",U502="",U503="",U504="",U505="",U506="",U507="",U508="",U509="",U510=""),"",SUM(U493:U510)&lt;U488*AND(V493="",V494="",V495="",V496="",V497="",V498="",V499="",V500="",V501="",V502="",V503="",V504="",V505="",V506="",V507="",V508="",V509="",V510="",U493&lt;&gt;"",U494&lt;&gt;"",U495&lt;&gt;"",U496&lt;&gt;"",U497&lt;&gt;"",U498&lt;&gt;"",U499&lt;&gt;"",U500&lt;&gt;"",U501&lt;&gt;"",U502&lt;&gt;"",U503&lt;&gt;"",U504&lt;&gt;"",U505&lt;&gt;"",U506&lt;&gt;"",U507&lt;&gt;"",U508&lt;&gt;"",U509&lt;&gt;"",U510&lt;&gt;""),"T4-Error",SUM(U493:U510)&gt;U488,"T5-Error",AND(SUM(U493:U510)=U488,V488="",OR(U493="",U494="",U495="",U496="",U497="",U498="",U499="",U500="",U501="",U502="",U503="",U504="",U505="",U506="",U507="",U508="",U509="",U510="")),"T2-Error",OR(U493="",U494="",U495="",U496="",U497="",U498="",U499="",U500="",U501="",U502="",U503="",U504="",U505="",U506="",U507="",U508="",U509="",U510=""),"",SUM(U493:U510)&lt;U488*OR(V493="pa",V494="pa",V495="pa",V496="pa",V497="pa",V498="pa",V499="pa",V500="pa",V501="pa",V502="pa",V503="pa",V504="pa",V505="pa",V506="pa",V507="pa",V508="pa",V509="pa",V510="pa"),"",AND(SUM(U493:U510)=U488,V488="pa",V493&lt;&gt;"pa",V494&lt;&gt;"pa",V495&lt;&gt;"pa",V496&lt;&gt;"pa",V497&lt;&gt;"pa",V498&lt;&gt;"pa",V499&lt;&gt;"pa",V500&lt;&gt;"pa",V501&lt;&gt;"pa",V502&lt;&gt;"pa",V503&lt;&gt;"pa",V504&lt;&gt;"pa",V505&lt;&gt;"pa",V506&lt;&gt;"pa",V507&lt;&gt;"pa",V508&lt;&gt;"pa",V509&lt;&gt;"pa",V510&lt;&gt;"pa"),"T3-Error",AND(SUM(U493:U510)=U488,V488="")*OR(V493="pa",V494="pa",V495="pa",V496="pa",V497="pa",V498="pa",V499="pa",V500="pa",V501="pa",V502="pa",V503="pa",V504="pa",V505="pa",V506="pa",V507="pa",V508="pa",V509="pa",V510="pa"),"T1-Error",SUM(U493:U510)=U488,"")</f>
        <v/>
      </c>
      <c r="V492" s="101"/>
      <c r="W492" s="102" t="str" cm="1">
        <f t="array" ref="W492">_xlfn.IFS(AND(W488="",W493="",W494="",W495="",W496="",W497="",W498="",W499="",W500="",W501="",W502="",W503="",W504="",W505="",W506="",W507="",W508="",W509="",W510=""),"",SUM(W493:W510)&lt;W488*AND(X493="",X494="",X495="",X496="",X497="",X498="",X499="",X500="",X501="",X502="",X503="",X504="",X505="",X506="",X507="",X508="",X509="",X510="",W493&lt;&gt;"",W494&lt;&gt;"",W495&lt;&gt;"",W496&lt;&gt;"",W497&lt;&gt;"",W498&lt;&gt;"",W499&lt;&gt;"",W500&lt;&gt;"",W501&lt;&gt;"",W502&lt;&gt;"",W503&lt;&gt;"",W504&lt;&gt;"",W505&lt;&gt;"",W506&lt;&gt;"",W507&lt;&gt;"",W508&lt;&gt;"",W509&lt;&gt;"",W510&lt;&gt;""),"T4-Error",SUM(W493:W510)&gt;W488,"T5-Error",AND(SUM(W493:W510)=W488,X488="",OR(W493="",W494="",W495="",W496="",W497="",W498="",W499="",W500="",W501="",W502="",W503="",W504="",W505="",W506="",W507="",W508="",W509="",W510="")),"T2-Error",OR(W493="",W494="",W495="",W496="",W497="",W498="",W499="",W500="",W501="",W502="",W503="",W504="",W505="",W506="",W507="",W508="",W509="",W510=""),"",SUM(W493:W510)&lt;W488*OR(X493="pa",X494="pa",X495="pa",X496="pa",X497="pa",X498="pa",X499="pa",X500="pa",X501="pa",X502="pa",X503="pa",X504="pa",X505="pa",X506="pa",X507="pa",X508="pa",X509="pa",X510="pa"),"",AND(SUM(W493:W510)=W488,X488="pa",X493&lt;&gt;"pa",X494&lt;&gt;"pa",X495&lt;&gt;"pa",X496&lt;&gt;"pa",X497&lt;&gt;"pa",X498&lt;&gt;"pa",X499&lt;&gt;"pa",X500&lt;&gt;"pa",X501&lt;&gt;"pa",X502&lt;&gt;"pa",X503&lt;&gt;"pa",X504&lt;&gt;"pa",X505&lt;&gt;"pa",X506&lt;&gt;"pa",X507&lt;&gt;"pa",X508&lt;&gt;"pa",X509&lt;&gt;"pa",X510&lt;&gt;"pa"),"T3-Error",AND(SUM(W493:W510)=W488,X488="")*OR(X493="pa",X494="pa",X495="pa",X496="pa",X497="pa",X498="pa",X499="pa",X500="pa",X501="pa",X502="pa",X503="pa",X504="pa",X505="pa",X506="pa",X507="pa",X508="pa",X509="pa",X510="pa"),"T1-Error",SUM(W493:W510)=W488,"")</f>
        <v/>
      </c>
      <c r="X492" s="101"/>
      <c r="Y492" s="102" t="str" cm="1">
        <f t="array" ref="Y492">_xlfn.IFS(AND(Y488="",Y493="",Y494="",Y495="",Y496="",Y497="",Y498="",Y499="",Y500="",Y501="",Y502="",Y503="",Y504="",Y505="",Y506="",Y507="",Y508="",Y509="",Y510=""),"",SUM(Y493:Y510)&lt;Y488*AND(Z493="",Z494="",Z495="",Z496="",Z497="",Z498="",Z499="",Z500="",Z501="",Z502="",Z503="",Z504="",Z505="",Z506="",Z507="",Z508="",Z509="",Z510="",Y493&lt;&gt;"",Y494&lt;&gt;"",Y495&lt;&gt;"",Y496&lt;&gt;"",Y497&lt;&gt;"",Y498&lt;&gt;"",Y499&lt;&gt;"",Y500&lt;&gt;"",Y501&lt;&gt;"",Y502&lt;&gt;"",Y503&lt;&gt;"",Y504&lt;&gt;"",Y505&lt;&gt;"",Y506&lt;&gt;"",Y507&lt;&gt;"",Y508&lt;&gt;"",Y509&lt;&gt;"",Y510&lt;&gt;""),"T4-Error",SUM(Y493:Y510)&gt;Y488,"T5-Error",AND(SUM(Y493:Y510)=Y488,Z488="",OR(Y493="",Y494="",Y495="",Y496="",Y497="",Y498="",Y499="",Y500="",Y501="",Y502="",Y503="",Y504="",Y505="",Y506="",Y507="",Y508="",Y509="",Y510="")),"T2-Error",OR(Y493="",Y494="",Y495="",Y496="",Y497="",Y498="",Y499="",Y500="",Y501="",Y502="",Y503="",Y504="",Y505="",Y506="",Y507="",Y508="",Y509="",Y510=""),"",SUM(Y493:Y510)&lt;Y488*OR(Z493="pa",Z494="pa",Z495="pa",Z496="pa",Z497="pa",Z498="pa",Z499="pa",Z500="pa",Z501="pa",Z502="pa",Z503="pa",Z504="pa",Z505="pa",Z506="pa",Z507="pa",Z508="pa",Z509="pa",Z510="pa"),"",AND(SUM(Y493:Y510)=Y488,Z488="pa",Z493&lt;&gt;"pa",Z494&lt;&gt;"pa",Z495&lt;&gt;"pa",Z496&lt;&gt;"pa",Z497&lt;&gt;"pa",Z498&lt;&gt;"pa",Z499&lt;&gt;"pa",Z500&lt;&gt;"pa",Z501&lt;&gt;"pa",Z502&lt;&gt;"pa",Z503&lt;&gt;"pa",Z504&lt;&gt;"pa",Z505&lt;&gt;"pa",Z506&lt;&gt;"pa",Z507&lt;&gt;"pa",Z508&lt;&gt;"pa",Z509&lt;&gt;"pa",Z510&lt;&gt;"pa"),"T3-Error",AND(SUM(Y493:Y510)=Y488,Z488="")*OR(Z493="pa",Z494="pa",Z495="pa",Z496="pa",Z497="pa",Z498="pa",Z499="pa",Z500="pa",Z501="pa",Z502="pa",Z503="pa",Z504="pa",Z505="pa",Z506="pa",Z507="pa",Z508="pa",Z509="pa",Z510="pa"),"T1-Error",SUM(Y493:Y510)=Y488,"")</f>
        <v/>
      </c>
      <c r="Z492" s="101"/>
      <c r="AA492" s="206"/>
      <c r="AB492" s="189"/>
      <c r="AC492" s="196"/>
      <c r="AD492" s="206"/>
      <c r="AF492" s="193"/>
      <c r="AH492" s="193"/>
      <c r="AI492" s="237"/>
      <c r="AJ492" s="237"/>
      <c r="AK492" s="237"/>
      <c r="AL492" s="409"/>
      <c r="AM492" s="237"/>
      <c r="AN492" s="409"/>
    </row>
    <row r="493" spans="1:40" customFormat="1" ht="15" x14ac:dyDescent="0.2">
      <c r="A493" s="248" t="s">
        <v>217</v>
      </c>
      <c r="B493" s="248"/>
      <c r="C493" s="34" t="s">
        <v>53</v>
      </c>
      <c r="D493" s="24" t="s">
        <v>51</v>
      </c>
      <c r="E493" s="10"/>
      <c r="F493" s="13"/>
      <c r="G493" s="10"/>
      <c r="H493" s="13"/>
      <c r="I493" s="10"/>
      <c r="J493" s="13"/>
      <c r="K493" s="10"/>
      <c r="L493" s="13"/>
      <c r="M493" s="10"/>
      <c r="N493" s="13"/>
      <c r="O493" s="10"/>
      <c r="P493" s="13"/>
      <c r="Q493" s="10"/>
      <c r="R493" s="13"/>
      <c r="S493" s="10">
        <v>0</v>
      </c>
      <c r="T493" s="13"/>
      <c r="U493" s="10">
        <v>0</v>
      </c>
      <c r="V493" s="13"/>
      <c r="W493" s="10">
        <v>0</v>
      </c>
      <c r="X493" s="13"/>
      <c r="Y493" s="10"/>
      <c r="Z493" s="13"/>
      <c r="AA493" s="205"/>
      <c r="AB493" s="200"/>
      <c r="AC493" s="257"/>
      <c r="AD493" s="205"/>
      <c r="AF493" s="258"/>
      <c r="AH493" s="258"/>
      <c r="AI493" s="259"/>
      <c r="AJ493" s="259"/>
      <c r="AK493" s="259"/>
      <c r="AL493" s="413"/>
      <c r="AM493" s="259"/>
      <c r="AN493" s="413"/>
    </row>
    <row r="494" spans="1:40" customFormat="1" ht="15" x14ac:dyDescent="0.2">
      <c r="A494" s="244" t="s">
        <v>218</v>
      </c>
      <c r="B494" s="244"/>
      <c r="C494" s="35" t="s">
        <v>54</v>
      </c>
      <c r="D494" s="24" t="s">
        <v>51</v>
      </c>
      <c r="E494" s="10"/>
      <c r="F494" s="13"/>
      <c r="G494" s="10"/>
      <c r="H494" s="13"/>
      <c r="I494" s="10"/>
      <c r="J494" s="13"/>
      <c r="K494" s="10"/>
      <c r="L494" s="13"/>
      <c r="M494" s="10"/>
      <c r="N494" s="13"/>
      <c r="O494" s="10"/>
      <c r="P494" s="13"/>
      <c r="Q494" s="10"/>
      <c r="R494" s="13"/>
      <c r="S494" s="10">
        <v>1</v>
      </c>
      <c r="T494" s="13"/>
      <c r="U494" s="10">
        <v>0</v>
      </c>
      <c r="V494" s="13"/>
      <c r="W494" s="10">
        <v>0</v>
      </c>
      <c r="X494" s="13"/>
      <c r="Y494" s="10"/>
      <c r="Z494" s="13"/>
      <c r="AA494" s="205"/>
      <c r="AB494" s="200"/>
      <c r="AC494" s="257"/>
      <c r="AD494" s="205"/>
      <c r="AF494" s="258"/>
      <c r="AH494" s="258"/>
      <c r="AI494" s="259"/>
      <c r="AJ494" s="259"/>
      <c r="AK494" s="259"/>
      <c r="AL494" s="413"/>
      <c r="AM494" s="259"/>
      <c r="AN494" s="413"/>
    </row>
    <row r="495" spans="1:40" customFormat="1" ht="15" x14ac:dyDescent="0.2">
      <c r="A495" s="244" t="s">
        <v>219</v>
      </c>
      <c r="B495" s="244"/>
      <c r="C495" s="35" t="s">
        <v>55</v>
      </c>
      <c r="D495" s="24" t="s">
        <v>51</v>
      </c>
      <c r="E495" s="10"/>
      <c r="F495" s="13"/>
      <c r="G495" s="10"/>
      <c r="H495" s="13"/>
      <c r="I495" s="10"/>
      <c r="J495" s="13"/>
      <c r="K495" s="10"/>
      <c r="L495" s="13"/>
      <c r="M495" s="10"/>
      <c r="N495" s="13"/>
      <c r="O495" s="10"/>
      <c r="P495" s="13"/>
      <c r="Q495" s="10"/>
      <c r="R495" s="13"/>
      <c r="S495" s="10">
        <v>0</v>
      </c>
      <c r="T495" s="13"/>
      <c r="U495" s="10">
        <v>0</v>
      </c>
      <c r="V495" s="13"/>
      <c r="W495" s="10">
        <v>0</v>
      </c>
      <c r="X495" s="13"/>
      <c r="Y495" s="10"/>
      <c r="Z495" s="13"/>
      <c r="AA495" s="205"/>
      <c r="AB495" s="200"/>
      <c r="AC495" s="257"/>
      <c r="AD495" s="205"/>
      <c r="AF495" s="258"/>
      <c r="AH495" s="258"/>
      <c r="AI495" s="259"/>
      <c r="AJ495" s="259"/>
      <c r="AK495" s="259"/>
      <c r="AL495" s="413"/>
      <c r="AM495" s="259"/>
      <c r="AN495" s="413"/>
    </row>
    <row r="496" spans="1:40" customFormat="1" ht="15" x14ac:dyDescent="0.2">
      <c r="A496" s="244" t="s">
        <v>220</v>
      </c>
      <c r="B496" s="244"/>
      <c r="C496" s="35" t="s">
        <v>56</v>
      </c>
      <c r="D496" s="24" t="s">
        <v>51</v>
      </c>
      <c r="E496" s="10"/>
      <c r="F496" s="13"/>
      <c r="G496" s="10"/>
      <c r="H496" s="13"/>
      <c r="I496" s="10"/>
      <c r="J496" s="13"/>
      <c r="K496" s="10"/>
      <c r="L496" s="13"/>
      <c r="M496" s="10"/>
      <c r="N496" s="13"/>
      <c r="O496" s="10"/>
      <c r="P496" s="13"/>
      <c r="Q496" s="10"/>
      <c r="R496" s="13"/>
      <c r="S496" s="10">
        <v>0</v>
      </c>
      <c r="T496" s="13"/>
      <c r="U496" s="10">
        <v>0</v>
      </c>
      <c r="V496" s="13"/>
      <c r="W496" s="10">
        <v>1</v>
      </c>
      <c r="X496" s="13"/>
      <c r="Y496" s="10"/>
      <c r="Z496" s="13"/>
      <c r="AA496" s="205"/>
      <c r="AB496" s="200"/>
      <c r="AC496" s="257"/>
      <c r="AD496" s="205"/>
      <c r="AF496" s="258"/>
      <c r="AH496" s="258"/>
      <c r="AI496" s="259"/>
      <c r="AJ496" s="259"/>
      <c r="AK496" s="259"/>
      <c r="AL496" s="413"/>
      <c r="AM496" s="259"/>
      <c r="AN496" s="413"/>
    </row>
    <row r="497" spans="1:40" customFormat="1" ht="15" x14ac:dyDescent="0.2">
      <c r="A497" s="244" t="s">
        <v>221</v>
      </c>
      <c r="B497" s="244"/>
      <c r="C497" s="35" t="s">
        <v>57</v>
      </c>
      <c r="D497" s="24" t="s">
        <v>51</v>
      </c>
      <c r="E497" s="10"/>
      <c r="F497" s="13"/>
      <c r="G497" s="10"/>
      <c r="H497" s="13"/>
      <c r="I497" s="10"/>
      <c r="J497" s="13"/>
      <c r="K497" s="10"/>
      <c r="L497" s="13"/>
      <c r="M497" s="10"/>
      <c r="N497" s="13"/>
      <c r="O497" s="10"/>
      <c r="P497" s="13"/>
      <c r="Q497" s="10"/>
      <c r="R497" s="13"/>
      <c r="S497" s="10">
        <v>0</v>
      </c>
      <c r="T497" s="13"/>
      <c r="U497" s="10">
        <v>0</v>
      </c>
      <c r="V497" s="13"/>
      <c r="W497" s="10">
        <v>0</v>
      </c>
      <c r="X497" s="13"/>
      <c r="Y497" s="10"/>
      <c r="Z497" s="13"/>
      <c r="AA497" s="205"/>
      <c r="AB497" s="200"/>
      <c r="AC497" s="257"/>
      <c r="AD497" s="205"/>
      <c r="AF497" s="258"/>
      <c r="AH497" s="258"/>
      <c r="AI497" s="259"/>
      <c r="AJ497" s="259"/>
      <c r="AK497" s="259"/>
      <c r="AL497" s="413"/>
      <c r="AM497" s="259"/>
      <c r="AN497" s="413"/>
    </row>
    <row r="498" spans="1:40" customFormat="1" ht="15" x14ac:dyDescent="0.2">
      <c r="A498" s="244" t="s">
        <v>222</v>
      </c>
      <c r="B498" s="244"/>
      <c r="C498" s="35" t="s">
        <v>58</v>
      </c>
      <c r="D498" s="24" t="s">
        <v>51</v>
      </c>
      <c r="E498" s="10"/>
      <c r="F498" s="13"/>
      <c r="G498" s="10"/>
      <c r="H498" s="13"/>
      <c r="I498" s="10"/>
      <c r="J498" s="13"/>
      <c r="K498" s="10"/>
      <c r="L498" s="13"/>
      <c r="M498" s="10"/>
      <c r="N498" s="13"/>
      <c r="O498" s="10"/>
      <c r="P498" s="13"/>
      <c r="Q498" s="10"/>
      <c r="R498" s="13"/>
      <c r="S498" s="10">
        <v>0</v>
      </c>
      <c r="T498" s="13"/>
      <c r="U498" s="10">
        <v>1</v>
      </c>
      <c r="V498" s="13"/>
      <c r="W498" s="10">
        <v>1</v>
      </c>
      <c r="X498" s="13"/>
      <c r="Y498" s="10"/>
      <c r="Z498" s="13"/>
      <c r="AA498" s="205"/>
      <c r="AB498" s="200"/>
      <c r="AC498" s="257"/>
      <c r="AD498" s="205"/>
      <c r="AF498" s="258"/>
      <c r="AH498" s="258"/>
      <c r="AI498" s="259"/>
      <c r="AJ498" s="259"/>
      <c r="AK498" s="259"/>
      <c r="AL498" s="413"/>
      <c r="AM498" s="259"/>
      <c r="AN498" s="413"/>
    </row>
    <row r="499" spans="1:40" customFormat="1" ht="15" x14ac:dyDescent="0.2">
      <c r="A499" s="244" t="s">
        <v>223</v>
      </c>
      <c r="B499" s="244"/>
      <c r="C499" s="35" t="s">
        <v>59</v>
      </c>
      <c r="D499" s="24" t="s">
        <v>51</v>
      </c>
      <c r="E499" s="10"/>
      <c r="F499" s="13"/>
      <c r="G499" s="10"/>
      <c r="H499" s="13"/>
      <c r="I499" s="10"/>
      <c r="J499" s="13"/>
      <c r="K499" s="10"/>
      <c r="L499" s="13"/>
      <c r="M499" s="10"/>
      <c r="N499" s="13"/>
      <c r="O499" s="10"/>
      <c r="P499" s="13"/>
      <c r="Q499" s="10"/>
      <c r="R499" s="13"/>
      <c r="S499" s="10">
        <v>1</v>
      </c>
      <c r="T499" s="13"/>
      <c r="U499" s="10">
        <v>1</v>
      </c>
      <c r="V499" s="13"/>
      <c r="W499" s="10">
        <v>0</v>
      </c>
      <c r="X499" s="13"/>
      <c r="Y499" s="10"/>
      <c r="Z499" s="13"/>
      <c r="AA499" s="205"/>
      <c r="AB499" s="200"/>
      <c r="AC499" s="257"/>
      <c r="AD499" s="205"/>
      <c r="AF499" s="258"/>
      <c r="AH499" s="258"/>
      <c r="AI499" s="259"/>
      <c r="AJ499" s="259"/>
      <c r="AK499" s="259"/>
      <c r="AL499" s="413"/>
      <c r="AM499" s="259"/>
      <c r="AN499" s="413"/>
    </row>
    <row r="500" spans="1:40" customFormat="1" ht="15" x14ac:dyDescent="0.2">
      <c r="A500" s="244" t="s">
        <v>224</v>
      </c>
      <c r="B500" s="244"/>
      <c r="C500" s="35" t="s">
        <v>60</v>
      </c>
      <c r="D500" s="24" t="s">
        <v>51</v>
      </c>
      <c r="E500" s="10"/>
      <c r="F500" s="13"/>
      <c r="G500" s="10"/>
      <c r="H500" s="13"/>
      <c r="I500" s="10"/>
      <c r="J500" s="13"/>
      <c r="K500" s="10"/>
      <c r="L500" s="13"/>
      <c r="M500" s="10"/>
      <c r="N500" s="13"/>
      <c r="O500" s="10"/>
      <c r="P500" s="13"/>
      <c r="Q500" s="10"/>
      <c r="R500" s="13"/>
      <c r="S500" s="10">
        <v>0</v>
      </c>
      <c r="T500" s="13"/>
      <c r="U500" s="10">
        <v>0</v>
      </c>
      <c r="V500" s="13"/>
      <c r="W500" s="10">
        <v>1</v>
      </c>
      <c r="X500" s="13"/>
      <c r="Y500" s="10"/>
      <c r="Z500" s="13"/>
      <c r="AA500" s="205"/>
      <c r="AB500" s="200"/>
      <c r="AC500" s="257"/>
      <c r="AD500" s="205"/>
      <c r="AF500" s="258"/>
      <c r="AH500" s="258"/>
      <c r="AI500" s="259"/>
      <c r="AJ500" s="259"/>
      <c r="AK500" s="259"/>
      <c r="AL500" s="413"/>
      <c r="AM500" s="259"/>
      <c r="AN500" s="413"/>
    </row>
    <row r="501" spans="1:40" customFormat="1" ht="15" x14ac:dyDescent="0.2">
      <c r="A501" s="244" t="s">
        <v>225</v>
      </c>
      <c r="B501" s="244"/>
      <c r="C501" s="35" t="s">
        <v>61</v>
      </c>
      <c r="D501" s="24" t="s">
        <v>51</v>
      </c>
      <c r="E501" s="10"/>
      <c r="F501" s="13"/>
      <c r="G501" s="10"/>
      <c r="H501" s="13"/>
      <c r="I501" s="10"/>
      <c r="J501" s="13"/>
      <c r="K501" s="10"/>
      <c r="L501" s="13"/>
      <c r="M501" s="10"/>
      <c r="N501" s="13"/>
      <c r="O501" s="10"/>
      <c r="P501" s="13"/>
      <c r="Q501" s="10"/>
      <c r="R501" s="13"/>
      <c r="S501" s="10">
        <v>0</v>
      </c>
      <c r="T501" s="13"/>
      <c r="U501" s="10">
        <v>0</v>
      </c>
      <c r="V501" s="13"/>
      <c r="W501" s="10">
        <v>1</v>
      </c>
      <c r="X501" s="13"/>
      <c r="Y501" s="10"/>
      <c r="Z501" s="13"/>
      <c r="AA501" s="205"/>
      <c r="AB501" s="200"/>
      <c r="AC501" s="257"/>
      <c r="AD501" s="205"/>
      <c r="AF501" s="258"/>
      <c r="AH501" s="258"/>
      <c r="AI501" s="259"/>
      <c r="AJ501" s="259"/>
      <c r="AK501" s="259"/>
      <c r="AL501" s="413"/>
      <c r="AM501" s="259"/>
      <c r="AN501" s="413"/>
    </row>
    <row r="502" spans="1:40" customFormat="1" ht="15" x14ac:dyDescent="0.2">
      <c r="A502" s="244" t="s">
        <v>226</v>
      </c>
      <c r="B502" s="244"/>
      <c r="C502" s="35" t="s">
        <v>62</v>
      </c>
      <c r="D502" s="24" t="s">
        <v>51</v>
      </c>
      <c r="E502" s="10"/>
      <c r="F502" s="13"/>
      <c r="G502" s="10"/>
      <c r="H502" s="13"/>
      <c r="I502" s="10"/>
      <c r="J502" s="13"/>
      <c r="K502" s="10"/>
      <c r="L502" s="13"/>
      <c r="M502" s="10"/>
      <c r="N502" s="13"/>
      <c r="O502" s="10"/>
      <c r="P502" s="13"/>
      <c r="Q502" s="10"/>
      <c r="R502" s="13"/>
      <c r="S502" s="10">
        <v>0</v>
      </c>
      <c r="T502" s="13"/>
      <c r="U502" s="10">
        <v>0</v>
      </c>
      <c r="V502" s="13"/>
      <c r="W502" s="10">
        <v>1</v>
      </c>
      <c r="X502" s="13"/>
      <c r="Y502" s="10"/>
      <c r="Z502" s="13"/>
      <c r="AA502" s="205"/>
      <c r="AB502" s="200"/>
      <c r="AC502" s="257"/>
      <c r="AD502" s="205"/>
      <c r="AF502" s="258"/>
      <c r="AH502" s="258"/>
      <c r="AI502" s="259"/>
      <c r="AJ502" s="259"/>
      <c r="AK502" s="259"/>
      <c r="AL502" s="413"/>
      <c r="AM502" s="259"/>
      <c r="AN502" s="413"/>
    </row>
    <row r="503" spans="1:40" customFormat="1" ht="15" x14ac:dyDescent="0.2">
      <c r="A503" s="244" t="s">
        <v>227</v>
      </c>
      <c r="B503" s="244"/>
      <c r="C503" s="35" t="s">
        <v>63</v>
      </c>
      <c r="D503" s="24" t="s">
        <v>51</v>
      </c>
      <c r="E503" s="10"/>
      <c r="F503" s="13"/>
      <c r="G503" s="10"/>
      <c r="H503" s="13"/>
      <c r="I503" s="10"/>
      <c r="J503" s="13"/>
      <c r="K503" s="10"/>
      <c r="L503" s="13"/>
      <c r="M503" s="10"/>
      <c r="N503" s="13"/>
      <c r="O503" s="10"/>
      <c r="P503" s="13"/>
      <c r="Q503" s="10"/>
      <c r="R503" s="13"/>
      <c r="S503" s="10">
        <v>1</v>
      </c>
      <c r="T503" s="13"/>
      <c r="U503" s="10">
        <v>0</v>
      </c>
      <c r="V503" s="13"/>
      <c r="W503" s="10">
        <v>0</v>
      </c>
      <c r="X503" s="13"/>
      <c r="Y503" s="10"/>
      <c r="Z503" s="13"/>
      <c r="AA503" s="205"/>
      <c r="AB503" s="200"/>
      <c r="AC503" s="257"/>
      <c r="AD503" s="205"/>
      <c r="AF503" s="258"/>
      <c r="AH503" s="258"/>
      <c r="AI503" s="259"/>
      <c r="AJ503" s="259"/>
      <c r="AK503" s="259"/>
      <c r="AL503" s="413"/>
      <c r="AM503" s="259"/>
      <c r="AN503" s="413"/>
    </row>
    <row r="504" spans="1:40" customFormat="1" ht="15" x14ac:dyDescent="0.2">
      <c r="A504" s="244" t="s">
        <v>228</v>
      </c>
      <c r="B504" s="244"/>
      <c r="C504" s="35" t="s">
        <v>64</v>
      </c>
      <c r="D504" s="24" t="s">
        <v>51</v>
      </c>
      <c r="E504" s="10"/>
      <c r="F504" s="13"/>
      <c r="G504" s="10"/>
      <c r="H504" s="13"/>
      <c r="I504" s="10"/>
      <c r="J504" s="13"/>
      <c r="K504" s="10"/>
      <c r="L504" s="13"/>
      <c r="M504" s="10"/>
      <c r="N504" s="13"/>
      <c r="O504" s="10"/>
      <c r="P504" s="13"/>
      <c r="Q504" s="10"/>
      <c r="R504" s="13"/>
      <c r="S504" s="10">
        <v>0</v>
      </c>
      <c r="T504" s="13"/>
      <c r="U504" s="10">
        <v>0</v>
      </c>
      <c r="V504" s="13"/>
      <c r="W504" s="10">
        <v>0</v>
      </c>
      <c r="X504" s="13"/>
      <c r="Y504" s="10"/>
      <c r="Z504" s="13"/>
      <c r="AA504" s="205"/>
      <c r="AB504" s="200"/>
      <c r="AC504" s="257"/>
      <c r="AD504" s="205"/>
      <c r="AF504" s="258"/>
      <c r="AH504" s="258"/>
      <c r="AI504" s="259"/>
      <c r="AJ504" s="259"/>
      <c r="AK504" s="259"/>
      <c r="AL504" s="413"/>
      <c r="AM504" s="259"/>
      <c r="AN504" s="413"/>
    </row>
    <row r="505" spans="1:40" customFormat="1" ht="15" x14ac:dyDescent="0.2">
      <c r="A505" s="244" t="s">
        <v>229</v>
      </c>
      <c r="B505" s="244"/>
      <c r="C505" s="35" t="s">
        <v>65</v>
      </c>
      <c r="D505" s="24" t="s">
        <v>51</v>
      </c>
      <c r="E505" s="10"/>
      <c r="F505" s="13"/>
      <c r="G505" s="10"/>
      <c r="H505" s="13"/>
      <c r="I505" s="10"/>
      <c r="J505" s="13"/>
      <c r="K505" s="10"/>
      <c r="L505" s="13"/>
      <c r="M505" s="10"/>
      <c r="N505" s="13"/>
      <c r="O505" s="10"/>
      <c r="P505" s="13"/>
      <c r="Q505" s="10"/>
      <c r="R505" s="13"/>
      <c r="S505" s="10">
        <v>0</v>
      </c>
      <c r="T505" s="13"/>
      <c r="U505" s="10">
        <v>1</v>
      </c>
      <c r="V505" s="13"/>
      <c r="W505" s="10">
        <v>1</v>
      </c>
      <c r="X505" s="13"/>
      <c r="Y505" s="10"/>
      <c r="Z505" s="13"/>
      <c r="AA505" s="205"/>
      <c r="AB505" s="200"/>
      <c r="AC505" s="257"/>
      <c r="AD505" s="205"/>
      <c r="AF505" s="258"/>
      <c r="AH505" s="258"/>
      <c r="AI505" s="259"/>
      <c r="AJ505" s="259"/>
      <c r="AK505" s="259"/>
      <c r="AL505" s="413"/>
      <c r="AM505" s="259"/>
      <c r="AN505" s="413"/>
    </row>
    <row r="506" spans="1:40" customFormat="1" ht="15" x14ac:dyDescent="0.2">
      <c r="A506" s="244" t="s">
        <v>230</v>
      </c>
      <c r="B506" s="244"/>
      <c r="C506" s="35" t="s">
        <v>66</v>
      </c>
      <c r="D506" s="24" t="s">
        <v>51</v>
      </c>
      <c r="E506" s="10"/>
      <c r="F506" s="13"/>
      <c r="G506" s="10"/>
      <c r="H506" s="13"/>
      <c r="I506" s="10"/>
      <c r="J506" s="13"/>
      <c r="K506" s="10"/>
      <c r="L506" s="13"/>
      <c r="M506" s="10"/>
      <c r="N506" s="13"/>
      <c r="O506" s="10"/>
      <c r="P506" s="13"/>
      <c r="Q506" s="10"/>
      <c r="R506" s="13"/>
      <c r="S506" s="10">
        <v>1</v>
      </c>
      <c r="T506" s="13"/>
      <c r="U506" s="10">
        <v>0</v>
      </c>
      <c r="V506" s="13"/>
      <c r="W506" s="10">
        <v>0</v>
      </c>
      <c r="X506" s="13"/>
      <c r="Y506" s="10"/>
      <c r="Z506" s="13"/>
      <c r="AA506" s="205"/>
      <c r="AB506" s="200"/>
      <c r="AC506" s="257"/>
      <c r="AD506" s="205"/>
      <c r="AF506" s="258"/>
      <c r="AH506" s="258"/>
      <c r="AI506" s="259"/>
      <c r="AJ506" s="259"/>
      <c r="AK506" s="259"/>
      <c r="AL506" s="413"/>
      <c r="AM506" s="259"/>
      <c r="AN506" s="413"/>
    </row>
    <row r="507" spans="1:40" customFormat="1" ht="15" x14ac:dyDescent="0.2">
      <c r="A507" s="244" t="s">
        <v>231</v>
      </c>
      <c r="B507" s="244"/>
      <c r="C507" s="35" t="s">
        <v>67</v>
      </c>
      <c r="D507" s="24" t="s">
        <v>51</v>
      </c>
      <c r="E507" s="10"/>
      <c r="F507" s="13"/>
      <c r="G507" s="10"/>
      <c r="H507" s="13"/>
      <c r="I507" s="10"/>
      <c r="J507" s="13"/>
      <c r="K507" s="10"/>
      <c r="L507" s="13"/>
      <c r="M507" s="10"/>
      <c r="N507" s="13"/>
      <c r="O507" s="10"/>
      <c r="P507" s="13"/>
      <c r="Q507" s="10"/>
      <c r="R507" s="13"/>
      <c r="S507" s="10">
        <v>2</v>
      </c>
      <c r="T507" s="13"/>
      <c r="U507" s="10">
        <v>0</v>
      </c>
      <c r="V507" s="13"/>
      <c r="W507" s="10">
        <v>1</v>
      </c>
      <c r="X507" s="13"/>
      <c r="Y507" s="10"/>
      <c r="Z507" s="13"/>
      <c r="AA507" s="205"/>
      <c r="AB507" s="200"/>
      <c r="AC507" s="257"/>
      <c r="AD507" s="205"/>
      <c r="AF507" s="258"/>
      <c r="AH507" s="258"/>
      <c r="AI507" s="259"/>
      <c r="AJ507" s="259"/>
      <c r="AK507" s="259"/>
      <c r="AL507" s="413"/>
      <c r="AM507" s="259"/>
      <c r="AN507" s="413"/>
    </row>
    <row r="508" spans="1:40" customFormat="1" ht="15" x14ac:dyDescent="0.2">
      <c r="A508" s="244" t="s">
        <v>232</v>
      </c>
      <c r="B508" s="244"/>
      <c r="C508" s="35" t="s">
        <v>68</v>
      </c>
      <c r="D508" s="24" t="s">
        <v>51</v>
      </c>
      <c r="E508" s="10"/>
      <c r="F508" s="13"/>
      <c r="G508" s="10"/>
      <c r="H508" s="13"/>
      <c r="I508" s="10"/>
      <c r="J508" s="13"/>
      <c r="K508" s="10"/>
      <c r="L508" s="13"/>
      <c r="M508" s="10"/>
      <c r="N508" s="13"/>
      <c r="O508" s="10"/>
      <c r="P508" s="13"/>
      <c r="Q508" s="10"/>
      <c r="R508" s="13"/>
      <c r="S508" s="10">
        <v>1</v>
      </c>
      <c r="T508" s="13"/>
      <c r="U508" s="10">
        <v>0</v>
      </c>
      <c r="V508" s="13"/>
      <c r="W508" s="10">
        <v>0</v>
      </c>
      <c r="X508" s="13"/>
      <c r="Y508" s="10"/>
      <c r="Z508" s="13"/>
      <c r="AA508" s="205"/>
      <c r="AB508" s="200"/>
      <c r="AC508" s="257"/>
      <c r="AD508" s="205"/>
      <c r="AF508" s="258"/>
      <c r="AH508" s="258"/>
      <c r="AI508" s="259"/>
      <c r="AJ508" s="259"/>
      <c r="AK508" s="259"/>
      <c r="AL508" s="413"/>
      <c r="AM508" s="259"/>
      <c r="AN508" s="413"/>
    </row>
    <row r="509" spans="1:40" customFormat="1" ht="15" x14ac:dyDescent="0.2">
      <c r="A509" s="244" t="s">
        <v>233</v>
      </c>
      <c r="B509" s="244"/>
      <c r="C509" s="35" t="s">
        <v>69</v>
      </c>
      <c r="D509" s="24" t="s">
        <v>51</v>
      </c>
      <c r="E509" s="10"/>
      <c r="F509" s="13"/>
      <c r="G509" s="10"/>
      <c r="H509" s="13"/>
      <c r="I509" s="10"/>
      <c r="J509" s="13"/>
      <c r="K509" s="10"/>
      <c r="L509" s="13"/>
      <c r="M509" s="10"/>
      <c r="N509" s="13"/>
      <c r="O509" s="10"/>
      <c r="P509" s="13"/>
      <c r="Q509" s="10"/>
      <c r="R509" s="13"/>
      <c r="S509" s="10">
        <v>3</v>
      </c>
      <c r="T509" s="13"/>
      <c r="U509" s="10">
        <v>1</v>
      </c>
      <c r="V509" s="13"/>
      <c r="W509" s="10">
        <v>1</v>
      </c>
      <c r="X509" s="13"/>
      <c r="Y509" s="10"/>
      <c r="Z509" s="13"/>
      <c r="AA509" s="205"/>
      <c r="AB509" s="200"/>
      <c r="AC509" s="257"/>
      <c r="AD509" s="205"/>
      <c r="AF509" s="258"/>
      <c r="AH509" s="258"/>
      <c r="AI509" s="259"/>
      <c r="AJ509" s="259"/>
      <c r="AK509" s="259"/>
      <c r="AL509" s="413"/>
      <c r="AM509" s="259"/>
      <c r="AN509" s="413"/>
    </row>
    <row r="510" spans="1:40" customFormat="1" ht="15" x14ac:dyDescent="0.2">
      <c r="A510" s="244" t="s">
        <v>234</v>
      </c>
      <c r="B510" s="244"/>
      <c r="C510" s="35" t="s">
        <v>70</v>
      </c>
      <c r="D510" s="24" t="s">
        <v>51</v>
      </c>
      <c r="E510" s="10"/>
      <c r="F510" s="13"/>
      <c r="G510" s="10"/>
      <c r="H510" s="13"/>
      <c r="I510" s="10"/>
      <c r="J510" s="13"/>
      <c r="K510" s="10"/>
      <c r="L510" s="13"/>
      <c r="M510" s="10"/>
      <c r="N510" s="13"/>
      <c r="O510" s="10"/>
      <c r="P510" s="13"/>
      <c r="Q510" s="10"/>
      <c r="R510" s="13"/>
      <c r="S510" s="10">
        <v>1</v>
      </c>
      <c r="T510" s="13"/>
      <c r="U510" s="10">
        <v>0</v>
      </c>
      <c r="V510" s="13"/>
      <c r="W510" s="10">
        <v>1</v>
      </c>
      <c r="X510" s="13"/>
      <c r="Y510" s="10"/>
      <c r="Z510" s="13"/>
      <c r="AA510" s="205"/>
      <c r="AB510" s="200"/>
      <c r="AC510" s="257"/>
      <c r="AD510" s="205"/>
      <c r="AF510" s="258"/>
      <c r="AH510" s="258"/>
      <c r="AI510" s="259"/>
      <c r="AJ510" s="259"/>
      <c r="AK510" s="259"/>
      <c r="AL510" s="413"/>
      <c r="AM510" s="259"/>
      <c r="AN510" s="413"/>
    </row>
    <row r="511" spans="1:40" s="23" customFormat="1" ht="15.75" x14ac:dyDescent="0.2">
      <c r="A511" s="255"/>
      <c r="B511" s="262"/>
      <c r="C511" s="105"/>
      <c r="D511" s="106"/>
      <c r="E511" s="102" t="str" cm="1">
        <f t="array" ref="E511">_xlfn.IFS(OR(E512="",E240=""),"",AND(E512=0,E240=0),"",E512=E240,"T8-Alert",E512&lt;&gt;E240,"")</f>
        <v/>
      </c>
      <c r="F511" s="101"/>
      <c r="G511" s="102" t="str" cm="1">
        <f t="array" ref="G511">_xlfn.IFS(OR(G512="",G240=""),"",AND(G512=0,G240=0),"",G512=G240,"T8-Alert",G512&lt;&gt;G240,"")</f>
        <v/>
      </c>
      <c r="H511" s="101"/>
      <c r="I511" s="102" t="str" cm="1">
        <f t="array" ref="I511">_xlfn.IFS(OR(I512="",I240=""),"",AND(I512=0,I240=0),"",I512=I240,"T8-Alert",I512&lt;&gt;I240,"")</f>
        <v/>
      </c>
      <c r="J511" s="101"/>
      <c r="K511" s="102" t="str" cm="1">
        <f t="array" ref="K511">_xlfn.IFS(OR(K512="",K240=""),"",AND(K512=0,K240=0),"",K512=K240,"T8-Alert",K512&lt;&gt;K240,"")</f>
        <v/>
      </c>
      <c r="L511" s="101"/>
      <c r="M511" s="102" t="str" cm="1">
        <f t="array" ref="M511">_xlfn.IFS(OR(M512="",M240=""),"",AND(M512=0,M240=0),"",M512=M240,"T8-Alert",M512&lt;&gt;M240,"")</f>
        <v/>
      </c>
      <c r="N511" s="101"/>
      <c r="O511" s="102" t="str" cm="1">
        <f t="array" ref="O511">_xlfn.IFS(OR(O512="",O240=""),"",AND(O512=0,O240=0),"",O512=O240,"T8-Alert",O512&lt;&gt;O240,"")</f>
        <v/>
      </c>
      <c r="P511" s="101"/>
      <c r="Q511" s="102" t="str" cm="1">
        <f t="array" ref="Q511">_xlfn.IFS(OR(Q512="",Q240=""),"",AND(Q512=0,Q240=0),"",Q512=Q240,"T8-Alert",Q512&lt;&gt;Q240,"")</f>
        <v/>
      </c>
      <c r="R511" s="101"/>
      <c r="S511" s="102" t="str" cm="1">
        <f t="array" ref="S511">_xlfn.IFS(OR(S512="",S240=""),"",AND(S512=0,S240=0),"",S512=S240,"T8-Alert",S512&lt;&gt;S240,"")</f>
        <v/>
      </c>
      <c r="T511" s="101"/>
      <c r="U511" s="102" t="str" cm="1">
        <f t="array" ref="U511">_xlfn.IFS(OR(U512="",U240=""),"",AND(U512=0,U240=0),"",U512=U240,"T8-Alert",U512&lt;&gt;U240,"")</f>
        <v/>
      </c>
      <c r="V511" s="101"/>
      <c r="W511" s="102" t="str" cm="1">
        <f t="array" ref="W511">_xlfn.IFS(OR(W512="",W240=""),"",AND(W512=0,W240=0),"",W512=W240,"T8-Alert",W512&lt;&gt;W240,"")</f>
        <v/>
      </c>
      <c r="X511" s="101"/>
      <c r="Y511" s="102" t="str" cm="1">
        <f t="array" ref="Y511">_xlfn.IFS(OR(Y512="",Y240=""),"",AND(Y512=0,Y240=0),"",Y512=Y240,"T8-Alert",Y512&lt;&gt;Y240,"")</f>
        <v/>
      </c>
      <c r="Z511" s="101"/>
      <c r="AA511" s="201"/>
      <c r="AB511" s="202"/>
      <c r="AC511" s="202"/>
      <c r="AD511" s="201"/>
      <c r="AF511" s="192"/>
      <c r="AH511" s="192"/>
      <c r="AI511" s="236"/>
      <c r="AJ511" s="236"/>
      <c r="AK511" s="236"/>
      <c r="AL511" s="408"/>
      <c r="AM511" s="236"/>
      <c r="AN511" s="408"/>
    </row>
    <row r="512" spans="1:40" s="23" customFormat="1" ht="42.75" x14ac:dyDescent="0.2">
      <c r="A512" s="249" t="s">
        <v>201</v>
      </c>
      <c r="B512" s="269"/>
      <c r="C512" s="104" t="s">
        <v>108</v>
      </c>
      <c r="D512" s="24" t="s">
        <v>241</v>
      </c>
      <c r="E512" s="10"/>
      <c r="F512" s="13"/>
      <c r="G512" s="10"/>
      <c r="H512" s="13"/>
      <c r="I512" s="10"/>
      <c r="J512" s="13"/>
      <c r="K512" s="10"/>
      <c r="L512" s="13"/>
      <c r="M512" s="10"/>
      <c r="N512" s="13"/>
      <c r="O512" s="10"/>
      <c r="P512" s="13"/>
      <c r="Q512" s="10"/>
      <c r="R512" s="13"/>
      <c r="S512" s="10">
        <v>5</v>
      </c>
      <c r="T512" s="13"/>
      <c r="U512" s="10">
        <v>22</v>
      </c>
      <c r="V512" s="13"/>
      <c r="W512" s="10">
        <v>20</v>
      </c>
      <c r="X512" s="13"/>
      <c r="Y512" s="10"/>
      <c r="Z512" s="13"/>
      <c r="AA512" s="205"/>
      <c r="AB512" s="199"/>
      <c r="AC512" s="189"/>
      <c r="AD512" s="205"/>
      <c r="AF512" s="192"/>
      <c r="AH512" s="192"/>
      <c r="AI512" s="236"/>
      <c r="AJ512" s="236"/>
      <c r="AK512" s="238" t="s">
        <v>359</v>
      </c>
      <c r="AL512" s="408" t="s">
        <v>360</v>
      </c>
      <c r="AM512" s="435"/>
      <c r="AN512" s="408"/>
    </row>
    <row r="513" spans="1:40" s="23" customFormat="1" ht="15.75" x14ac:dyDescent="0.2">
      <c r="A513" s="255"/>
      <c r="B513" s="262"/>
      <c r="C513" s="105"/>
      <c r="D513" s="106"/>
      <c r="E513" s="102" t="str" cm="1">
        <f t="array" ref="E513">_xlfn.IFS(OR(E514="",E512=""),"",OR(E514=0,E512=0),"",E514&gt;E512,"T7-Error",E514=E512,"T7-Alert-",E514&lt;E512,"")</f>
        <v/>
      </c>
      <c r="F513" s="101"/>
      <c r="G513" s="102" t="str" cm="1">
        <f t="array" ref="G513">_xlfn.IFS(OR(G514="",G512=""),"",OR(G514=0,G512=0),"",G514&gt;G512,"T7-Error",G514=G512,"T7-Alert-",G514&lt;G512,"")</f>
        <v/>
      </c>
      <c r="H513" s="101"/>
      <c r="I513" s="102" t="str" cm="1">
        <f t="array" ref="I513">_xlfn.IFS(OR(I514="",I512=""),"",OR(I514=0,I512=0),"",I514&gt;I512,"T7-Error",I514=I512,"T7-Alert-",I514&lt;I512,"")</f>
        <v/>
      </c>
      <c r="J513" s="101"/>
      <c r="K513" s="102" t="str" cm="1">
        <f t="array" ref="K513">_xlfn.IFS(OR(K514="",K512=""),"",OR(K514=0,K512=0),"",K514&gt;K512,"T7-Error",K514=K512,"T7-Alert-",K514&lt;K512,"")</f>
        <v/>
      </c>
      <c r="L513" s="101"/>
      <c r="M513" s="102" t="str" cm="1">
        <f t="array" ref="M513">_xlfn.IFS(OR(M514="",M512=""),"",OR(M514=0,M512=0),"",M514&gt;M512,"T7-Error",M514=M512,"T7-Alert-",M514&lt;M512,"")</f>
        <v/>
      </c>
      <c r="N513" s="101"/>
      <c r="O513" s="102" t="str" cm="1">
        <f t="array" ref="O513">_xlfn.IFS(OR(O514="",O512=""),"",OR(O514=0,O512=0),"",O514&gt;O512,"T7-Error",O514=O512,"T7-Alert-",O514&lt;O512,"")</f>
        <v/>
      </c>
      <c r="P513" s="101"/>
      <c r="Q513" s="102" t="str" cm="1">
        <f t="array" ref="Q513">_xlfn.IFS(OR(Q514="",Q512=""),"",OR(Q514=0,Q512=0),"",Q514&gt;Q512,"T7-Error",Q514=Q512,"T7-Alert-",Q514&lt;Q512,"")</f>
        <v/>
      </c>
      <c r="R513" s="101"/>
      <c r="S513" s="102" t="str" cm="1">
        <f t="array" ref="S513">_xlfn.IFS(OR(S514="",S512=""),"",OR(S514=0,S512=0),"",S514&gt;S512,"T7-Error",S514=S512,"T7-Alert-",S514&lt;S512,"")</f>
        <v/>
      </c>
      <c r="T513" s="101"/>
      <c r="U513" s="102" t="str" cm="1">
        <f t="array" ref="U513">_xlfn.IFS(OR(U514="",U512=""),"",OR(U514=0,U512=0),"",U514&gt;U512,"T7-Error",U514=U512,"T7-Alert-",U514&lt;U512,"")</f>
        <v/>
      </c>
      <c r="V513" s="101"/>
      <c r="W513" s="102" t="str" cm="1">
        <f t="array" ref="W513">_xlfn.IFS(OR(W514="",W512=""),"",OR(W514=0,W512=0),"",W514&gt;W512,"T7-Error",W514=W512,"T7-Alert-",W514&lt;W512,"")</f>
        <v/>
      </c>
      <c r="X513" s="101"/>
      <c r="Y513" s="102" t="str" cm="1">
        <f t="array" ref="Y513">_xlfn.IFS(OR(Y514="",Y512=""),"",OR(Y514=0,Y512=0),"",Y514&gt;Y512,"T7-Error",Y514=Y512,"T7-Alert-",Y514&lt;Y512,"")</f>
        <v/>
      </c>
      <c r="Z513" s="101"/>
      <c r="AA513" s="201"/>
      <c r="AB513" s="202"/>
      <c r="AC513" s="202"/>
      <c r="AD513" s="201"/>
      <c r="AF513" s="192"/>
      <c r="AH513" s="192"/>
      <c r="AI513" s="236"/>
      <c r="AJ513" s="236"/>
      <c r="AK513" s="238"/>
      <c r="AL513" s="408"/>
      <c r="AM513" s="435"/>
      <c r="AN513" s="408"/>
    </row>
    <row r="514" spans="1:40" s="23" customFormat="1" ht="15" x14ac:dyDescent="0.2">
      <c r="A514" s="249"/>
      <c r="B514" s="269"/>
      <c r="C514" s="110" t="s">
        <v>244</v>
      </c>
      <c r="D514" s="24" t="s">
        <v>241</v>
      </c>
      <c r="E514" s="10"/>
      <c r="F514" s="13"/>
      <c r="G514" s="10"/>
      <c r="H514" s="13"/>
      <c r="I514" s="10"/>
      <c r="J514" s="13"/>
      <c r="K514" s="10"/>
      <c r="L514" s="13"/>
      <c r="M514" s="10"/>
      <c r="N514" s="13"/>
      <c r="O514" s="10"/>
      <c r="P514" s="13"/>
      <c r="Q514" s="10"/>
      <c r="R514" s="13"/>
      <c r="S514" s="10"/>
      <c r="T514" s="13"/>
      <c r="U514" s="10">
        <v>3</v>
      </c>
      <c r="V514" s="13"/>
      <c r="W514" s="10">
        <v>4</v>
      </c>
      <c r="X514" s="13"/>
      <c r="Y514" s="10"/>
      <c r="Z514" s="13"/>
      <c r="AA514" s="420"/>
      <c r="AB514" s="199"/>
      <c r="AC514" s="189"/>
      <c r="AD514" s="205"/>
      <c r="AF514" s="192"/>
      <c r="AH514" s="192"/>
      <c r="AI514" s="236"/>
      <c r="AJ514" s="236"/>
      <c r="AK514" s="236"/>
      <c r="AL514" s="408"/>
      <c r="AM514" s="236"/>
      <c r="AN514" s="408"/>
    </row>
    <row r="515" spans="1:40" s="23" customFormat="1" ht="15.75" x14ac:dyDescent="0.2">
      <c r="A515" s="255"/>
      <c r="B515" s="284"/>
      <c r="C515" s="105" t="s">
        <v>208</v>
      </c>
      <c r="D515" s="106"/>
      <c r="E515" s="102" t="str" cm="1">
        <f t="array" ref="E515">_xlfn.IFS(AND(E512="",E516="",E517=""),"",SUM(E516:E517)&lt;E512*AND(F516="",F517="",E516&lt;&gt;"",E517&lt;&gt;""),"T4-Error",SUM(E516:E517)&gt;E512,"T5-Error",AND(SUM(E516:E517)=E512,F512="",OR(E516="",E517="")),"T2-Error",OR(E516="",E517=""),"",SUM(E516:E517)&lt;E512*OR(F516="pa",F517="pa"),"",AND(SUM(E516:E517)=E512,F512="pa",F516&lt;&gt;"pa",F517&lt;&gt;"pa"),"T3-Error",AND(SUM(E516:E517)=E512,F512="")*OR(F516="pa",F517="pa"),"T1-Error",SUM(E516:E517)=E512,"")</f>
        <v/>
      </c>
      <c r="F515" s="101"/>
      <c r="G515" s="102" t="str" cm="1">
        <f t="array" ref="G515">_xlfn.IFS(AND(G512="",G516="",G517=""),"",SUM(G516:G517)&lt;G512*AND(H516="",H517="",G516&lt;&gt;"",G517&lt;&gt;""),"T4-Error",SUM(G516:G517)&gt;G512,"T5-Error",AND(SUM(G516:G517)=G512,H512="",OR(G516="",G517="")),"T2-Error",OR(G516="",G517=""),"",SUM(G516:G517)&lt;G512*OR(H516="pa",H517="pa"),"",AND(SUM(G516:G517)=G512,H512="pa",H516&lt;&gt;"pa",H517&lt;&gt;"pa"),"T3-Error",AND(SUM(G516:G517)=G512,H512="")*OR(H516="pa",H517="pa"),"T1-Error",SUM(G516:G517)=G512,"")</f>
        <v/>
      </c>
      <c r="H515" s="101"/>
      <c r="I515" s="102" t="str" cm="1">
        <f t="array" ref="I515">_xlfn.IFS(AND(I512="",I516="",I517=""),"",SUM(I516:I517)&lt;I512*AND(J516="",J517="",I516&lt;&gt;"",I517&lt;&gt;""),"T4-Error",SUM(I516:I517)&gt;I512,"T5-Error",AND(SUM(I516:I517)=I512,J512="",OR(I516="",I517="")),"T2-Error",OR(I516="",I517=""),"",SUM(I516:I517)&lt;I512*OR(J516="pa",J517="pa"),"",AND(SUM(I516:I517)=I512,J512="pa",J516&lt;&gt;"pa",J517&lt;&gt;"pa"),"T3-Error",AND(SUM(I516:I517)=I512,J512="")*OR(J516="pa",J517="pa"),"T1-Error",SUM(I516:I517)=I512,"")</f>
        <v/>
      </c>
      <c r="J515" s="101"/>
      <c r="K515" s="102" t="str" cm="1">
        <f t="array" ref="K515">_xlfn.IFS(AND(K512="",K516="",K517=""),"",SUM(K516:K517)&lt;K512*AND(L516="",L517="",K516&lt;&gt;"",K517&lt;&gt;""),"T4-Error",SUM(K516:K517)&gt;K512,"T5-Error",AND(SUM(K516:K517)=K512,L512="",OR(K516="",K517="")),"T2-Error",OR(K516="",K517=""),"",SUM(K516:K517)&lt;K512*OR(L516="pa",L517="pa"),"",AND(SUM(K516:K517)=K512,L512="pa",L516&lt;&gt;"pa",L517&lt;&gt;"pa"),"T3-Error",AND(SUM(K516:K517)=K512,L512="")*OR(L516="pa",L517="pa"),"T1-Error",SUM(K516:K517)=K512,"")</f>
        <v/>
      </c>
      <c r="L515" s="101"/>
      <c r="M515" s="102" t="str" cm="1">
        <f t="array" ref="M515">_xlfn.IFS(AND(M512="",M516="",M517=""),"",SUM(M516:M517)&lt;M512*AND(N516="",N517="",M516&lt;&gt;"",M517&lt;&gt;""),"T4-Error",SUM(M516:M517)&gt;M512,"T5-Error",AND(SUM(M516:M517)=M512,N512="",OR(M516="",M517="")),"T2-Error",OR(M516="",M517=""),"",SUM(M516:M517)&lt;M512*OR(N516="pa",N517="pa"),"",AND(SUM(M516:M517)=M512,N512="pa",N516&lt;&gt;"pa",N517&lt;&gt;"pa"),"T3-Error",AND(SUM(M516:M517)=M512,N512="")*OR(N516="pa",N517="pa"),"T1-Error",SUM(M516:M517)=M512,"")</f>
        <v/>
      </c>
      <c r="N515" s="101"/>
      <c r="O515" s="102" t="str" cm="1">
        <f t="array" ref="O515">_xlfn.IFS(AND(O512="",O516="",O517=""),"",SUM(O516:O517)&lt;O512*AND(P516="",P517="",O516&lt;&gt;"",O517&lt;&gt;""),"T4-Error",SUM(O516:O517)&gt;O512,"T5-Error",AND(SUM(O516:O517)=O512,P512="",OR(O516="",O517="")),"T2-Error",OR(O516="",O517=""),"",SUM(O516:O517)&lt;O512*OR(P516="pa",P517="pa"),"",AND(SUM(O516:O517)=O512,P512="pa",P516&lt;&gt;"pa",P517&lt;&gt;"pa"),"T3-Error",AND(SUM(O516:O517)=O512,P512="")*OR(P516="pa",P517="pa"),"T1-Error",SUM(O516:O517)=O512,"")</f>
        <v/>
      </c>
      <c r="P515" s="101"/>
      <c r="Q515" s="102" t="str" cm="1">
        <f t="array" ref="Q515">_xlfn.IFS(AND(Q512="",Q516="",Q517=""),"",SUM(Q516:Q517)&lt;Q512*AND(R516="",R517="",Q516&lt;&gt;"",Q517&lt;&gt;""),"T4-Error",SUM(Q516:Q517)&gt;Q512,"T5-Error",AND(SUM(Q516:Q517)=Q512,R512="",OR(Q516="",Q517="")),"T2-Error",OR(Q516="",Q517=""),"",SUM(Q516:Q517)&lt;Q512*OR(R516="pa",R517="pa"),"",AND(SUM(Q516:Q517)=Q512,R512="pa",R516&lt;&gt;"pa",R517&lt;&gt;"pa"),"T3-Error",AND(SUM(Q516:Q517)=Q512,R512="")*OR(R516="pa",R517="pa"),"T1-Error",SUM(Q516:Q517)=Q512,"")</f>
        <v/>
      </c>
      <c r="R515" s="101"/>
      <c r="S515" s="102" t="str" cm="1">
        <f t="array" ref="S515">_xlfn.IFS(AND(S512="",S516="",S517=""),"",SUM(S516:S517)&lt;S512*AND(T516="",T517="",S516&lt;&gt;"",S517&lt;&gt;""),"T4-Error",SUM(S516:S517)&gt;S512,"T5-Error",AND(SUM(S516:S517)=S512,T512="",OR(S516="",S517="")),"T2-Error",OR(S516="",S517=""),"",SUM(S516:S517)&lt;S512*OR(T516="pa",T517="pa"),"",AND(SUM(S516:S517)=S512,T512="pa",T516&lt;&gt;"pa",T517&lt;&gt;"pa"),"T3-Error",AND(SUM(S516:S517)=S512,T512="")*OR(T516="pa",T517="pa"),"T1-Error",SUM(S516:S517)=S512,"")</f>
        <v/>
      </c>
      <c r="T515" s="101"/>
      <c r="U515" s="102" t="str" cm="1">
        <f t="array" ref="U515">_xlfn.IFS(AND(U512="",U516="",U517=""),"",SUM(U516:U517)&lt;U512*AND(V516="",V517="",U516&lt;&gt;"",U517&lt;&gt;""),"T4-Error",SUM(U516:U517)&gt;U512,"T5-Error",AND(SUM(U516:U517)=U512,V512="",OR(U516="",U517="")),"T2-Error",OR(U516="",U517=""),"",SUM(U516:U517)&lt;U512*OR(V516="pa",V517="pa"),"",AND(SUM(U516:U517)=U512,V512="pa",V516&lt;&gt;"pa",V517&lt;&gt;"pa"),"T3-Error",AND(SUM(U516:U517)=U512,V512="")*OR(V516="pa",V517="pa"),"T1-Error",SUM(U516:U517)=U512,"")</f>
        <v/>
      </c>
      <c r="V515" s="101"/>
      <c r="W515" s="102" t="str" cm="1">
        <f t="array" ref="W515">_xlfn.IFS(AND(W512="",W516="",W517=""),"",SUM(W516:W517)&lt;W512*AND(X516="",X517="",W516&lt;&gt;"",W517&lt;&gt;""),"T4-Error",SUM(W516:W517)&gt;W512,"T5-Error",AND(SUM(W516:W517)=W512,X512="",OR(W516="",W517="")),"T2-Error",OR(W516="",W517=""),"",SUM(W516:W517)&lt;W512*OR(X516="pa",X517="pa"),"",AND(SUM(W516:W517)=W512,X512="pa",X516&lt;&gt;"pa",X517&lt;&gt;"pa"),"T3-Error",AND(SUM(W516:W517)=W512,X512="")*OR(X516="pa",X517="pa"),"T1-Error",SUM(W516:W517)=W512,"")</f>
        <v/>
      </c>
      <c r="X515" s="101"/>
      <c r="Y515" s="102" t="str" cm="1">
        <f t="array" ref="Y515">_xlfn.IFS(AND(Y512="",Y516="",Y517=""),"",SUM(Y516:Y517)&lt;Y512*AND(Z516="",Z517="",Y516&lt;&gt;"",Y517&lt;&gt;""),"T4-Error",SUM(Y516:Y517)&gt;Y512,"T5-Error",AND(SUM(Y516:Y517)=Y512,Z512="",OR(Y516="",Y517="")),"T2-Error",OR(Y516="",Y517=""),"",SUM(Y516:Y517)&lt;Y512*OR(Z516="pa",Z517="pa"),"",AND(SUM(Y516:Y517)=Y512,Z512="pa",Z516&lt;&gt;"pa",Z517&lt;&gt;"pa"),"T3-Error",AND(SUM(Y516:Y517)=Y512,Z512="")*OR(Z516="pa",Z517="pa"),"T1-Error",SUM(Y516:Y517)=Y512,"")</f>
        <v/>
      </c>
      <c r="Z515" s="101"/>
      <c r="AA515" s="206"/>
      <c r="AB515" s="189"/>
      <c r="AC515" s="189"/>
      <c r="AD515" s="206"/>
      <c r="AF515" s="192"/>
      <c r="AH515" s="192"/>
      <c r="AI515" s="236"/>
      <c r="AJ515" s="236"/>
      <c r="AK515" s="236"/>
      <c r="AL515" s="408"/>
      <c r="AM515" s="236"/>
      <c r="AN515" s="408"/>
    </row>
    <row r="516" spans="1:40" s="23" customFormat="1" ht="15" x14ac:dyDescent="0.2">
      <c r="A516" s="263" t="s">
        <v>209</v>
      </c>
      <c r="B516" s="264"/>
      <c r="C516" s="107" t="s">
        <v>251</v>
      </c>
      <c r="D516" s="24" t="s">
        <v>241</v>
      </c>
      <c r="E516" s="10"/>
      <c r="F516" s="13"/>
      <c r="G516" s="10"/>
      <c r="H516" s="13"/>
      <c r="I516" s="10"/>
      <c r="J516" s="13"/>
      <c r="K516" s="10"/>
      <c r="L516" s="13"/>
      <c r="M516" s="10"/>
      <c r="N516" s="13"/>
      <c r="O516" s="10"/>
      <c r="P516" s="13"/>
      <c r="Q516" s="10"/>
      <c r="R516" s="13"/>
      <c r="S516" s="10">
        <v>2</v>
      </c>
      <c r="T516" s="13"/>
      <c r="U516" s="10">
        <v>15</v>
      </c>
      <c r="V516" s="13"/>
      <c r="W516" s="10">
        <v>9</v>
      </c>
      <c r="X516" s="13"/>
      <c r="Y516" s="10"/>
      <c r="Z516" s="13"/>
      <c r="AA516" s="205"/>
      <c r="AB516" s="189"/>
      <c r="AC516" s="189"/>
      <c r="AD516" s="205"/>
      <c r="AF516" s="192"/>
      <c r="AH516" s="192"/>
      <c r="AI516" s="236"/>
      <c r="AJ516" s="236"/>
      <c r="AK516" s="236"/>
      <c r="AL516" s="408"/>
      <c r="AM516" s="236"/>
      <c r="AN516" s="408"/>
    </row>
    <row r="517" spans="1:40" s="23" customFormat="1" ht="15" x14ac:dyDescent="0.2">
      <c r="A517" s="265" t="s">
        <v>212</v>
      </c>
      <c r="B517" s="266"/>
      <c r="C517" s="108" t="s">
        <v>252</v>
      </c>
      <c r="D517" s="24" t="s">
        <v>241</v>
      </c>
      <c r="E517" s="10"/>
      <c r="F517" s="13"/>
      <c r="G517" s="10"/>
      <c r="H517" s="13"/>
      <c r="I517" s="10"/>
      <c r="J517" s="13"/>
      <c r="K517" s="10"/>
      <c r="L517" s="13"/>
      <c r="M517" s="10"/>
      <c r="N517" s="13"/>
      <c r="O517" s="10"/>
      <c r="P517" s="13"/>
      <c r="Q517" s="10"/>
      <c r="R517" s="13"/>
      <c r="S517" s="10">
        <v>3</v>
      </c>
      <c r="T517" s="13"/>
      <c r="U517" s="10">
        <v>7</v>
      </c>
      <c r="V517" s="13"/>
      <c r="W517" s="10">
        <v>11</v>
      </c>
      <c r="X517" s="13"/>
      <c r="Y517" s="10"/>
      <c r="Z517" s="13"/>
      <c r="AA517" s="205"/>
      <c r="AB517" s="189"/>
      <c r="AC517" s="189"/>
      <c r="AD517" s="205"/>
      <c r="AF517" s="192"/>
      <c r="AH517" s="192"/>
      <c r="AI517" s="236"/>
      <c r="AJ517" s="236"/>
      <c r="AK517" s="236"/>
      <c r="AL517" s="408"/>
      <c r="AM517" s="236"/>
      <c r="AN517" s="408"/>
    </row>
    <row r="518" spans="1:40" s="23" customFormat="1" ht="15.75" x14ac:dyDescent="0.2">
      <c r="A518" s="255"/>
      <c r="B518" s="262"/>
      <c r="C518" s="105"/>
      <c r="D518" s="106"/>
      <c r="E518" s="102" t="str" cm="1">
        <f t="array" ref="E518">_xlfn.IFS(OR(E520="",E246=""),"",AND(E520=0,E246=0),"",E520=E246,"T8-Alert",E520&lt;&gt;E246,"")</f>
        <v/>
      </c>
      <c r="F518" s="101"/>
      <c r="G518" s="102" t="str" cm="1">
        <f t="array" ref="G518">_xlfn.IFS(OR(G520="",G246=""),"",AND(G520=0,G246=0),"",G520=G246,"T8-Alert",G520&lt;&gt;G246,"")</f>
        <v/>
      </c>
      <c r="H518" s="101"/>
      <c r="I518" s="102" t="str" cm="1">
        <f t="array" ref="I518">_xlfn.IFS(OR(I520="",I246=""),"",AND(I520=0,I246=0),"",I520=I246,"T8-Alert",I520&lt;&gt;I246,"")</f>
        <v/>
      </c>
      <c r="J518" s="101"/>
      <c r="K518" s="102" t="str" cm="1">
        <f t="array" ref="K518">_xlfn.IFS(OR(K520="",K246=""),"",AND(K520=0,K246=0),"",K520=K246,"T8-Alert",K520&lt;&gt;K246,"")</f>
        <v/>
      </c>
      <c r="L518" s="101"/>
      <c r="M518" s="102" t="str" cm="1">
        <f t="array" ref="M518">_xlfn.IFS(OR(M520="",M246=""),"",AND(M520=0,M246=0),"",M520=M246,"T8-Alert",M520&lt;&gt;M246,"")</f>
        <v/>
      </c>
      <c r="N518" s="101"/>
      <c r="O518" s="102" t="str" cm="1">
        <f t="array" ref="O518">_xlfn.IFS(OR(O520="",O246=""),"",AND(O520=0,O246=0),"",O520=O246,"T8-Alert",O520&lt;&gt;O246,"")</f>
        <v/>
      </c>
      <c r="P518" s="101"/>
      <c r="Q518" s="102" t="str" cm="1">
        <f t="array" ref="Q518">_xlfn.IFS(OR(Q520="",Q246=""),"",AND(Q520=0,Q246=0),"",Q520=Q246,"T8-Alert",Q520&lt;&gt;Q246,"")</f>
        <v/>
      </c>
      <c r="R518" s="101"/>
      <c r="S518" s="102" t="str" cm="1">
        <f t="array" ref="S518">_xlfn.IFS(OR(S520="",S246=""),"",AND(S520=0,S246=0),"",S520=S246,"T8-Alert",S520&lt;&gt;S246,"")</f>
        <v/>
      </c>
      <c r="T518" s="101"/>
      <c r="U518" s="102" t="str" cm="1">
        <f t="array" ref="U518">_xlfn.IFS(OR(U520="",U246=""),"",AND(U520=0,U246=0),"",U520=U246,"T8-Alert",U520&lt;&gt;U246,"")</f>
        <v/>
      </c>
      <c r="V518" s="101"/>
      <c r="W518" s="102" t="str" cm="1">
        <f t="array" ref="W518">_xlfn.IFS(OR(W520="",W246=""),"",AND(W520=0,W246=0),"",W520=W246,"T8-Alert",W520&lt;&gt;W246,"")</f>
        <v/>
      </c>
      <c r="X518" s="101"/>
      <c r="Y518" s="102" t="str" cm="1">
        <f t="array" ref="Y518">_xlfn.IFS(OR(Y520="",Y246=""),"",AND(Y520=0,Y246=0),"",Y520=Y246,"T8-Alert",Y520&lt;&gt;Y246,"")</f>
        <v/>
      </c>
      <c r="Z518" s="101"/>
      <c r="AA518" s="201"/>
      <c r="AB518" s="202"/>
      <c r="AC518" s="202"/>
      <c r="AD518" s="201"/>
      <c r="AF518" s="192"/>
      <c r="AH518" s="192"/>
      <c r="AI518" s="236"/>
      <c r="AJ518" s="236"/>
      <c r="AK518" s="236"/>
      <c r="AL518" s="408"/>
      <c r="AM518" s="236"/>
      <c r="AN518" s="408"/>
    </row>
    <row r="519" spans="1:40" s="23" customFormat="1" ht="15.75" x14ac:dyDescent="0.2">
      <c r="A519" s="255"/>
      <c r="B519" s="262"/>
      <c r="C519" s="137"/>
      <c r="D519" s="138"/>
      <c r="E519" s="102" t="str" cm="1">
        <f t="array" ref="E519">_xlfn.IFS(OR(E373="",E520=""),"",AND(E373=0,E520=0),"",E520=E373,"T9-Alert",E373&lt;&gt;E520,"")</f>
        <v/>
      </c>
      <c r="F519" s="101"/>
      <c r="G519" s="102" t="str" cm="1">
        <f t="array" ref="G519">_xlfn.IFS(OR(G373="",G520=""),"",AND(G373=0,G520=0),"",G520=G373,"T9-Alert",G373&lt;&gt;G520,"")</f>
        <v/>
      </c>
      <c r="H519" s="101"/>
      <c r="I519" s="102" t="str" cm="1">
        <f t="array" ref="I519">_xlfn.IFS(OR(I373="",I520=""),"",AND(I373=0,I520=0),"",I520=I373,"T9-Alert",I373&lt;&gt;I520,"")</f>
        <v/>
      </c>
      <c r="J519" s="101"/>
      <c r="K519" s="102" t="str" cm="1">
        <f t="array" ref="K519">_xlfn.IFS(OR(K373="",K520=""),"",AND(K373=0,K520=0),"",K520=K373,"T9-Alert",K373&lt;&gt;K520,"")</f>
        <v/>
      </c>
      <c r="L519" s="101"/>
      <c r="M519" s="102" t="str" cm="1">
        <f t="array" ref="M519">_xlfn.IFS(OR(M373="",M520=""),"",AND(M373=0,M520=0),"",M520=M373,"T9-Alert",M373&lt;&gt;M520,"")</f>
        <v/>
      </c>
      <c r="N519" s="101"/>
      <c r="O519" s="102" t="str" cm="1">
        <f t="array" ref="O519">_xlfn.IFS(OR(O373="",O520=""),"",AND(O373=0,O520=0),"",O520=O373,"T9-Alert",O373&lt;&gt;O520,"")</f>
        <v/>
      </c>
      <c r="P519" s="101"/>
      <c r="Q519" s="102" t="str" cm="1">
        <f t="array" ref="Q519">_xlfn.IFS(OR(Q373="",Q520=""),"",AND(Q373=0,Q520=0),"",Q520=Q373,"T9-Alert",Q373&lt;&gt;Q520,"")</f>
        <v/>
      </c>
      <c r="R519" s="101"/>
      <c r="S519" s="102" t="str" cm="1">
        <f t="array" ref="S519">_xlfn.IFS(OR(S373="",S520=""),"",AND(S373=0,S520=0),"",S520=S373,"T9-Alert",S373&lt;&gt;S520,"")</f>
        <v/>
      </c>
      <c r="T519" s="101"/>
      <c r="U519" s="102" t="str" cm="1">
        <f t="array" ref="U519">_xlfn.IFS(OR(U373="",U520=""),"",AND(U373=0,U520=0),"",U520=U373,"T9-Alert",U373&lt;&gt;U520,"")</f>
        <v/>
      </c>
      <c r="V519" s="101"/>
      <c r="W519" s="102" t="str" cm="1">
        <f t="array" ref="W519">_xlfn.IFS(OR(W373="",W520=""),"",AND(W373=0,W520=0),"",W520=W373,"T9-Alert",W373&lt;&gt;W520,"")</f>
        <v/>
      </c>
      <c r="X519" s="101"/>
      <c r="Y519" s="102" t="str" cm="1">
        <f t="array" ref="Y519">_xlfn.IFS(OR(Y373="",Y520=""),"",AND(Y373=0,Y520=0),"",Y520=Y373,"T9-Alert",Y373&lt;&gt;Y520,"")</f>
        <v/>
      </c>
      <c r="Z519" s="101"/>
      <c r="AA519" s="201"/>
      <c r="AB519" s="202"/>
      <c r="AC519" s="202"/>
      <c r="AD519" s="201"/>
      <c r="AF519" s="192"/>
      <c r="AH519" s="192"/>
      <c r="AI519" s="236"/>
      <c r="AJ519" s="236"/>
      <c r="AK519" s="236"/>
      <c r="AL519" s="408"/>
      <c r="AM519" s="236"/>
      <c r="AN519" s="408"/>
    </row>
    <row r="520" spans="1:40" ht="31.5" x14ac:dyDescent="0.2">
      <c r="A520" s="265" t="s">
        <v>259</v>
      </c>
      <c r="B520" s="266"/>
      <c r="C520" s="104" t="s">
        <v>109</v>
      </c>
      <c r="D520" s="111" t="s">
        <v>51</v>
      </c>
      <c r="E520" s="10"/>
      <c r="F520" s="13"/>
      <c r="G520" s="10"/>
      <c r="H520" s="13"/>
      <c r="I520" s="10"/>
      <c r="J520" s="13"/>
      <c r="K520" s="10"/>
      <c r="L520" s="13"/>
      <c r="M520" s="10"/>
      <c r="N520" s="13"/>
      <c r="O520" s="10"/>
      <c r="P520" s="13"/>
      <c r="Q520" s="10"/>
      <c r="R520" s="13"/>
      <c r="S520" s="10">
        <v>49</v>
      </c>
      <c r="T520" s="13"/>
      <c r="U520" s="10">
        <v>49</v>
      </c>
      <c r="V520" s="13"/>
      <c r="W520" s="10">
        <v>78</v>
      </c>
      <c r="X520" s="13"/>
      <c r="Y520" s="10"/>
      <c r="Z520" s="13"/>
      <c r="AA520" s="205" t="s">
        <v>361</v>
      </c>
      <c r="AB520" s="196"/>
      <c r="AC520" s="196"/>
      <c r="AD520" s="205"/>
      <c r="AF520" s="193"/>
      <c r="AH520" s="193"/>
      <c r="AI520" s="237"/>
      <c r="AJ520" s="237"/>
      <c r="AK520" s="237"/>
      <c r="AL520" s="409"/>
      <c r="AM520" s="237"/>
      <c r="AN520" s="409"/>
    </row>
    <row r="521" spans="1:40" s="23" customFormat="1" ht="15.75" x14ac:dyDescent="0.2">
      <c r="A521" s="255"/>
      <c r="B521" s="262"/>
      <c r="C521" s="105"/>
      <c r="D521" s="106"/>
      <c r="E521" s="102" t="str" cm="1">
        <f t="array" ref="E521">_xlfn.IFS(OR(E522="",E520=""),"",OR(E522=0,E520=0),"",E522&gt;E520,"T7-Error",E522=E520,"T7-Alert-",E522&lt;E520,"")</f>
        <v/>
      </c>
      <c r="F521" s="101"/>
      <c r="G521" s="102" t="str" cm="1">
        <f t="array" ref="G521">_xlfn.IFS(OR(G522="",G520=""),"",OR(G522=0,G520=0),"",G522&gt;G520,"T7-Error",G522=G520,"T7-Alert-",G522&lt;G520,"")</f>
        <v/>
      </c>
      <c r="H521" s="101"/>
      <c r="I521" s="102" t="str" cm="1">
        <f t="array" ref="I521">_xlfn.IFS(OR(I522="",I520=""),"",OR(I522=0,I520=0),"",I522&gt;I520,"T7-Error",I522=I520,"T7-Alert-",I522&lt;I520,"")</f>
        <v/>
      </c>
      <c r="J521" s="101"/>
      <c r="K521" s="102" t="str" cm="1">
        <f t="array" ref="K521">_xlfn.IFS(OR(K522="",K520=""),"",OR(K522=0,K520=0),"",K522&gt;K520,"T7-Error",K522=K520,"T7-Alert-",K522&lt;K520,"")</f>
        <v/>
      </c>
      <c r="L521" s="101"/>
      <c r="M521" s="102" t="str" cm="1">
        <f t="array" ref="M521">_xlfn.IFS(OR(M522="",M520=""),"",OR(M522=0,M520=0),"",M522&gt;M520,"T7-Error",M522=M520,"T7-Alert-",M522&lt;M520,"")</f>
        <v/>
      </c>
      <c r="N521" s="101"/>
      <c r="O521" s="102" t="str" cm="1">
        <f t="array" ref="O521">_xlfn.IFS(OR(O522="",O520=""),"",OR(O522=0,O520=0),"",O522&gt;O520,"T7-Error",O522=O520,"T7-Alert-",O522&lt;O520,"")</f>
        <v/>
      </c>
      <c r="P521" s="101"/>
      <c r="Q521" s="102" t="str" cm="1">
        <f t="array" ref="Q521">_xlfn.IFS(OR(Q522="",Q520=""),"",OR(Q522=0,Q520=0),"",Q522&gt;Q520,"T7-Error",Q522=Q520,"T7-Alert-",Q522&lt;Q520,"")</f>
        <v/>
      </c>
      <c r="R521" s="101"/>
      <c r="S521" s="102" t="str" cm="1">
        <f t="array" ref="S521">_xlfn.IFS(OR(S522="",S520=""),"",OR(S522=0,S520=0),"",S522&gt;S520,"T7-Error",S522=S520,"T7-Alert-",S522&lt;S520,"")</f>
        <v/>
      </c>
      <c r="T521" s="101"/>
      <c r="U521" s="102" t="str" cm="1">
        <f t="array" ref="U521">_xlfn.IFS(OR(U522="",U520=""),"",OR(U522=0,U520=0),"",U522&gt;U520,"T7-Error",U522=U520,"T7-Alert-",U522&lt;U520,"")</f>
        <v/>
      </c>
      <c r="V521" s="101"/>
      <c r="W521" s="102" t="str" cm="1">
        <f t="array" ref="W521">_xlfn.IFS(OR(W522="",W520=""),"",OR(W522=0,W520=0),"",W522&gt;W520,"T7-Error",W522=W520,"T7-Alert-",W522&lt;W520,"")</f>
        <v/>
      </c>
      <c r="X521" s="101"/>
      <c r="Y521" s="102" t="str" cm="1">
        <f t="array" ref="Y521">_xlfn.IFS(OR(Y522="",Y520=""),"",OR(Y522=0,Y520=0),"",Y522&gt;Y520,"T7-Error",Y522=Y520,"T7-Alert-",Y522&lt;Y520,"")</f>
        <v/>
      </c>
      <c r="Z521" s="101"/>
      <c r="AA521" s="201"/>
      <c r="AB521" s="202"/>
      <c r="AC521" s="202"/>
      <c r="AD521" s="201"/>
      <c r="AF521" s="192"/>
      <c r="AH521" s="192"/>
      <c r="AI521" s="236"/>
      <c r="AJ521" s="236"/>
      <c r="AK521" s="236"/>
      <c r="AL521" s="408"/>
      <c r="AM521" s="236"/>
      <c r="AN521" s="408"/>
    </row>
    <row r="522" spans="1:40" s="23" customFormat="1" ht="15" x14ac:dyDescent="0.2">
      <c r="A522" s="249"/>
      <c r="B522" s="269"/>
      <c r="C522" s="110" t="s">
        <v>322</v>
      </c>
      <c r="D522" s="24" t="s">
        <v>51</v>
      </c>
      <c r="E522" s="10"/>
      <c r="F522" s="13"/>
      <c r="G522" s="10"/>
      <c r="H522" s="13"/>
      <c r="I522" s="10"/>
      <c r="J522" s="13"/>
      <c r="K522" s="10"/>
      <c r="L522" s="13"/>
      <c r="M522" s="10"/>
      <c r="N522" s="13"/>
      <c r="O522" s="10"/>
      <c r="P522" s="13"/>
      <c r="Q522" s="10"/>
      <c r="R522" s="13"/>
      <c r="S522" s="10">
        <v>11</v>
      </c>
      <c r="T522" s="13"/>
      <c r="U522" s="10">
        <v>4</v>
      </c>
      <c r="V522" s="13"/>
      <c r="W522" s="10">
        <v>9</v>
      </c>
      <c r="X522" s="13"/>
      <c r="Y522" s="10"/>
      <c r="Z522" s="13"/>
      <c r="AA522" s="205"/>
      <c r="AB522" s="199"/>
      <c r="AC522" s="189"/>
      <c r="AD522" s="205"/>
      <c r="AF522" s="192"/>
      <c r="AH522" s="192"/>
      <c r="AI522" s="236"/>
      <c r="AJ522" s="236"/>
      <c r="AK522" s="236"/>
      <c r="AL522" s="408"/>
      <c r="AM522" s="236"/>
      <c r="AN522" s="408"/>
    </row>
    <row r="523" spans="1:40" s="23" customFormat="1" ht="15.75" x14ac:dyDescent="0.25">
      <c r="A523" s="255"/>
      <c r="B523" s="284"/>
      <c r="C523" s="105" t="s">
        <v>208</v>
      </c>
      <c r="D523" s="33"/>
      <c r="E523" s="136" t="str" cm="1">
        <f t="array" ref="E523">_xlfn.IFS(AND(E520="",E524="",E525=""),"",SUM(E524:E525)&lt;E520*AND(F524="",F525="",E524&lt;&gt;"",E525&lt;&gt;""),"T4-Error",SUM(E524:E525)&gt;E520,"T5-Error",AND(SUM(E524:E525)=E520,F520="",OR(E524="",E525="")),"T2-Error",OR(E524="",E525=""),"",SUM(E524:E525)&lt;E520*OR(F524="pa",F525="pa"),"",AND(SUM(E524:E525)=E520,F520="pa",F524&lt;&gt;"pa",F525&lt;&gt;"pa"),"T3-Error",AND(SUM(E524:E525)=E520,F520="")*OR(F524="pa",F525="pa"),"T1-Error",SUM(E524:E525)=E520,"")</f>
        <v/>
      </c>
      <c r="F523" s="101"/>
      <c r="G523" s="136" t="str" cm="1">
        <f t="array" ref="G523">_xlfn.IFS(AND(G520="",G524="",G525=""),"",SUM(G524:G525)&lt;G520*AND(H524="",H525="",G524&lt;&gt;"",G525&lt;&gt;""),"T4-Error",SUM(G524:G525)&gt;G520,"T5-Error",AND(SUM(G524:G525)=G520,H520="",OR(G524="",G525="")),"T2-Error",OR(G524="",G525=""),"",SUM(G524:G525)&lt;G520*OR(H524="pa",H525="pa"),"",AND(SUM(G524:G525)=G520,H520="pa",H524&lt;&gt;"pa",H525&lt;&gt;"pa"),"T3-Error",AND(SUM(G524:G525)=G520,H520="")*OR(H524="pa",H525="pa"),"T1-Error",SUM(G524:G525)=G520,"")</f>
        <v/>
      </c>
      <c r="H523" s="101"/>
      <c r="I523" s="136" t="str" cm="1">
        <f t="array" ref="I523">_xlfn.IFS(AND(I520="",I524="",I525=""),"",SUM(I524:I525)&lt;I520*AND(J524="",J525="",I524&lt;&gt;"",I525&lt;&gt;""),"T4-Error",SUM(I524:I525)&gt;I520,"T5-Error",AND(SUM(I524:I525)=I520,J520="",OR(I524="",I525="")),"T2-Error",OR(I524="",I525=""),"",SUM(I524:I525)&lt;I520*OR(J524="pa",J525="pa"),"",AND(SUM(I524:I525)=I520,J520="pa",J524&lt;&gt;"pa",J525&lt;&gt;"pa"),"T3-Error",AND(SUM(I524:I525)=I520,J520="")*OR(J524="pa",J525="pa"),"T1-Error",SUM(I524:I525)=I520,"")</f>
        <v/>
      </c>
      <c r="J523" s="101"/>
      <c r="K523" s="136" t="str" cm="1">
        <f t="array" ref="K523">_xlfn.IFS(AND(K520="",K524="",K525=""),"",SUM(K524:K525)&lt;K520*AND(L524="",L525="",K524&lt;&gt;"",K525&lt;&gt;""),"T4-Error",SUM(K524:K525)&gt;K520,"T5-Error",AND(SUM(K524:K525)=K520,L520="",OR(K524="",K525="")),"T2-Error",OR(K524="",K525=""),"",SUM(K524:K525)&lt;K520*OR(L524="pa",L525="pa"),"",AND(SUM(K524:K525)=K520,L520="pa",L524&lt;&gt;"pa",L525&lt;&gt;"pa"),"T3-Error",AND(SUM(K524:K525)=K520,L520="")*OR(L524="pa",L525="pa"),"T1-Error",SUM(K524:K525)=K520,"")</f>
        <v/>
      </c>
      <c r="L523" s="101"/>
      <c r="M523" s="136" t="str" cm="1">
        <f t="array" ref="M523">_xlfn.IFS(AND(M520="",M524="",M525=""),"",SUM(M524:M525)&lt;M520*AND(N524="",N525="",M524&lt;&gt;"",M525&lt;&gt;""),"T4-Error",SUM(M524:M525)&gt;M520,"T5-Error",AND(SUM(M524:M525)=M520,N520="",OR(M524="",M525="")),"T2-Error",OR(M524="",M525=""),"",SUM(M524:M525)&lt;M520*OR(N524="pa",N525="pa"),"",AND(SUM(M524:M525)=M520,N520="pa",N524&lt;&gt;"pa",N525&lt;&gt;"pa"),"T3-Error",AND(SUM(M524:M525)=M520,N520="")*OR(N524="pa",N525="pa"),"T1-Error",SUM(M524:M525)=M520,"")</f>
        <v/>
      </c>
      <c r="N523" s="101"/>
      <c r="O523" s="136" t="str" cm="1">
        <f t="array" ref="O523">_xlfn.IFS(AND(O520="",O524="",O525=""),"",SUM(O524:O525)&lt;O520*AND(P524="",P525="",O524&lt;&gt;"",O525&lt;&gt;""),"T4-Error",SUM(O524:O525)&gt;O520,"T5-Error",AND(SUM(O524:O525)=O520,P520="",OR(O524="",O525="")),"T2-Error",OR(O524="",O525=""),"",SUM(O524:O525)&lt;O520*OR(P524="pa",P525="pa"),"",AND(SUM(O524:O525)=O520,P520="pa",P524&lt;&gt;"pa",P525&lt;&gt;"pa"),"T3-Error",AND(SUM(O524:O525)=O520,P520="")*OR(P524="pa",P525="pa"),"T1-Error",SUM(O524:O525)=O520,"")</f>
        <v/>
      </c>
      <c r="P523" s="101"/>
      <c r="Q523" s="102" t="str" cm="1">
        <f t="array" ref="Q523">_xlfn.IFS(AND(Q520="",Q524="",Q525=""),"",SUM(Q524:Q525)&lt;Q520*AND(R524="",R525="",Q524&lt;&gt;"",Q525&lt;&gt;""),"T4-Error",SUM(Q524:Q525)&gt;Q520,"T5-Error",AND(SUM(Q524:Q525)=Q520,R520="",OR(Q524="",Q525="")),"T2-Error",OR(Q524="",Q525=""),"",SUM(Q524:Q525)&lt;Q520*OR(R524="pa",R525="pa"),"",AND(SUM(Q524:Q525)=Q520,R520="pa",R524&lt;&gt;"pa",R525&lt;&gt;"pa"),"T3-Error",AND(SUM(Q524:Q525)=Q520,R520="")*OR(R524="pa",R525="pa"),"T1-Error",SUM(Q524:Q525)=Q520,"")</f>
        <v/>
      </c>
      <c r="R523" s="101"/>
      <c r="S523" s="102" t="str" cm="1">
        <f t="array" ref="S523">_xlfn.IFS(AND(S520="",S524="",S525=""),"",SUM(S524:S525)&lt;S520*AND(T524="",T525="",S524&lt;&gt;"",S525&lt;&gt;""),"T4-Error",SUM(S524:S525)&gt;S520,"T5-Error",AND(SUM(S524:S525)=S520,T520="",OR(S524="",S525="")),"T2-Error",OR(S524="",S525=""),"",SUM(S524:S525)&lt;S520*OR(T524="pa",T525="pa"),"",AND(SUM(S524:S525)=S520,T520="pa",T524&lt;&gt;"pa",T525&lt;&gt;"pa"),"T3-Error",AND(SUM(S524:S525)=S520,T520="")*OR(T524="pa",T525="pa"),"T1-Error",SUM(S524:S525)=S520,"")</f>
        <v/>
      </c>
      <c r="T523" s="101"/>
      <c r="U523" s="102" t="str" cm="1">
        <f t="array" ref="U523">_xlfn.IFS(AND(U520="",U524="",U525=""),"",SUM(U524:U525)&lt;U520*AND(V524="",V525="",U524&lt;&gt;"",U525&lt;&gt;""),"T4-Error",SUM(U524:U525)&gt;U520,"T5-Error",AND(SUM(U524:U525)=U520,V520="",OR(U524="",U525="")),"T2-Error",OR(U524="",U525=""),"",SUM(U524:U525)&lt;U520*OR(V524="pa",V525="pa"),"",AND(SUM(U524:U525)=U520,V520="pa",V524&lt;&gt;"pa",V525&lt;&gt;"pa"),"T3-Error",AND(SUM(U524:U525)=U520,V520="")*OR(V524="pa",V525="pa"),"T1-Error",SUM(U524:U525)=U520,"")</f>
        <v/>
      </c>
      <c r="V523" s="101"/>
      <c r="W523" s="102" t="str" cm="1">
        <f t="array" ref="W523">_xlfn.IFS(AND(W520="",W524="",W525=""),"",SUM(W524:W525)&lt;W520*AND(X524="",X525="",W524&lt;&gt;"",W525&lt;&gt;""),"T4-Error",SUM(W524:W525)&gt;W520,"T5-Error",AND(SUM(W524:W525)=W520,X520="",OR(W524="",W525="")),"T2-Error",OR(W524="",W525=""),"",SUM(W524:W525)&lt;W520*OR(X524="pa",X525="pa"),"",AND(SUM(W524:W525)=W520,X520="pa",X524&lt;&gt;"pa",X525&lt;&gt;"pa"),"T3-Error",AND(SUM(W524:W525)=W520,X520="")*OR(X524="pa",X525="pa"),"T1-Error",SUM(W524:W525)=W520,"")</f>
        <v/>
      </c>
      <c r="X523" s="101"/>
      <c r="Y523" s="102" t="str" cm="1">
        <f t="array" ref="Y523">_xlfn.IFS(AND(Y520="",Y524="",Y525=""),"",SUM(Y524:Y525)&lt;Y520*AND(Z524="",Z525="",Y524&lt;&gt;"",Y525&lt;&gt;""),"T4-Error",SUM(Y524:Y525)&gt;Y520,"T5-Error",AND(SUM(Y524:Y525)=Y520,Z520="",OR(Y524="",Y525="")),"T2-Error",OR(Y524="",Y525=""),"",SUM(Y524:Y525)&lt;Y520*OR(Z524="pa",Z525="pa"),"",AND(SUM(Y524:Y525)=Y520,Z520="pa",Z524&lt;&gt;"pa",Z525&lt;&gt;"pa"),"T3-Error",AND(SUM(Y524:Y525)=Y520,Z520="")*OR(Z524="pa",Z525="pa"),"T1-Error",SUM(Y524:Y525)=Y520,"")</f>
        <v/>
      </c>
      <c r="Z523" s="101"/>
      <c r="AA523" s="206"/>
      <c r="AB523" s="189"/>
      <c r="AC523" s="189"/>
      <c r="AD523" s="206"/>
      <c r="AF523" s="192"/>
      <c r="AH523" s="192"/>
      <c r="AI523" s="236"/>
      <c r="AJ523" s="236"/>
      <c r="AK523" s="236"/>
      <c r="AL523" s="408"/>
      <c r="AM523" s="236"/>
      <c r="AN523" s="408"/>
    </row>
    <row r="524" spans="1:40" ht="15" x14ac:dyDescent="0.2">
      <c r="A524" s="249" t="s">
        <v>238</v>
      </c>
      <c r="B524" s="270"/>
      <c r="C524" s="110" t="s">
        <v>210</v>
      </c>
      <c r="D524" s="24" t="s">
        <v>51</v>
      </c>
      <c r="E524" s="10"/>
      <c r="F524" s="13"/>
      <c r="G524" s="10"/>
      <c r="H524" s="13"/>
      <c r="I524" s="10"/>
      <c r="J524" s="13"/>
      <c r="K524" s="10"/>
      <c r="L524" s="13"/>
      <c r="M524" s="10"/>
      <c r="N524" s="13"/>
      <c r="O524" s="10"/>
      <c r="P524" s="13"/>
      <c r="Q524" s="10"/>
      <c r="R524" s="13"/>
      <c r="S524" s="10"/>
      <c r="T524" s="13"/>
      <c r="U524" s="10">
        <v>19</v>
      </c>
      <c r="V524" s="13"/>
      <c r="W524" s="10">
        <v>43</v>
      </c>
      <c r="X524" s="13"/>
      <c r="Y524" s="10"/>
      <c r="Z524" s="13"/>
      <c r="AA524" s="205"/>
      <c r="AB524" s="196"/>
      <c r="AC524" s="196"/>
      <c r="AD524" s="205"/>
      <c r="AF524" s="193"/>
      <c r="AH524" s="193"/>
      <c r="AI524" s="237"/>
      <c r="AJ524" s="237"/>
      <c r="AK524" s="237"/>
      <c r="AL524" s="409"/>
      <c r="AM524" s="237"/>
      <c r="AN524" s="409"/>
    </row>
    <row r="525" spans="1:40" ht="15" x14ac:dyDescent="0.2">
      <c r="A525" s="249" t="s">
        <v>239</v>
      </c>
      <c r="B525" s="270"/>
      <c r="C525" s="110" t="s">
        <v>213</v>
      </c>
      <c r="D525" s="24" t="s">
        <v>51</v>
      </c>
      <c r="E525" s="10"/>
      <c r="F525" s="13"/>
      <c r="G525" s="10"/>
      <c r="H525" s="13"/>
      <c r="I525" s="10"/>
      <c r="J525" s="13"/>
      <c r="K525" s="10"/>
      <c r="L525" s="13"/>
      <c r="M525" s="10"/>
      <c r="N525" s="13"/>
      <c r="O525" s="10"/>
      <c r="P525" s="13"/>
      <c r="Q525" s="10"/>
      <c r="R525" s="13"/>
      <c r="S525" s="10"/>
      <c r="T525" s="13"/>
      <c r="U525" s="10">
        <v>30</v>
      </c>
      <c r="V525" s="13"/>
      <c r="W525" s="10">
        <v>35</v>
      </c>
      <c r="X525" s="13"/>
      <c r="Y525" s="10"/>
      <c r="Z525" s="13"/>
      <c r="AA525" s="205"/>
      <c r="AB525" s="196"/>
      <c r="AC525" s="196"/>
      <c r="AD525" s="205"/>
      <c r="AF525" s="193"/>
      <c r="AH525" s="193"/>
      <c r="AI525" s="237"/>
      <c r="AJ525" s="237"/>
      <c r="AK525" s="237"/>
      <c r="AL525" s="409"/>
      <c r="AM525" s="237"/>
      <c r="AN525" s="409"/>
    </row>
    <row r="526" spans="1:40" ht="15.75" x14ac:dyDescent="0.25">
      <c r="A526" s="267"/>
      <c r="B526" s="285"/>
      <c r="C526" s="105" t="s">
        <v>264</v>
      </c>
      <c r="D526" s="33"/>
      <c r="E526" s="136" t="str" cm="1">
        <f t="array" ref="E526">_xlfn.IFS(AND(E520="",E527="",E528="",E529="",E530="",E531="",E532="",E533="",E534="",E535="",E536="",E537="",E538="",E539="",E540="",E541="",E542="",E543="",E544=""),"",SUM(E527:E544)&lt;E520*AND(F527="",F528="",F529="",F530="",F531="",F532="",F533="",F534="",F535="",F536="",F537="",F538="",F539="",F540="",F541="",F542="",F543="",F544="",E527&lt;&gt;"",E528&lt;&gt;"",E529&lt;&gt;"",E530&lt;&gt;"",E531&lt;&gt;"",E532&lt;&gt;"",E533&lt;&gt;"",E534&lt;&gt;"",E535&lt;&gt;"",E536&lt;&gt;"",E537&lt;&gt;"",E538&lt;&gt;"",E539&lt;&gt;"",E540&lt;&gt;"",E541&lt;&gt;"",E542&lt;&gt;"",E543&lt;&gt;"",E544&lt;&gt;""),"T4-Error",SUM(E527:E544)&gt;E520,"T5-Error",AND(SUM(E527:E544)=E520,F520="",OR(E527="",E528="",E529="",E530="",E531="",E532="",E533="",E534="",E535="",E536="",E537="",E538="",E539="",E540="",E541="",E542="",E543="",E544="")),"T2-Error",OR(E527="",E528="",E529="",E530="",E531="",E532="",E533="",E534="",E535="",E536="",E537="",E538="",E539="",E540="",E541="",E542="",E543="",E544=""),"",SUM(E527:E544)&lt;E520*OR(F527="pa",F528="pa",F529="pa",F530="pa",F531="pa",F532="pa",F533="pa",F534="pa",F535="pa",F536="pa",F537="pa",F538="pa",F539="pa",F540="pa",F541="pa",F542="pa",F543="pa",F544="pa"),"",AND(SUM(E527:E544)=E520,F520="pa",F527&lt;&gt;"pa",F528&lt;&gt;"pa",F529&lt;&gt;"pa",F530&lt;&gt;"pa",F531&lt;&gt;"pa",F532&lt;&gt;"pa",F533&lt;&gt;"pa",F534&lt;&gt;"pa",F535&lt;&gt;"pa",F536&lt;&gt;"pa",F537&lt;&gt;"pa",F538&lt;&gt;"pa",F539&lt;&gt;"pa",F540&lt;&gt;"pa",F541&lt;&gt;"pa",F542&lt;&gt;"pa",F543&lt;&gt;"pa",F544&lt;&gt;"pa"),"T3-Error",AND(SUM(E527:E544)=E520,F520="")*OR(F527="pa",F528="pa",F529="pa",F530="pa",F531="pa",F532="pa",F533="pa",F534="pa",F535="pa",F536="pa",F537="pa",F538="pa",F539="pa",F540="pa",F541="pa",F542="pa",F543="pa",F544="pa"),"T1-Error",SUM(E527:E544)=E520,"")</f>
        <v/>
      </c>
      <c r="F526" s="101"/>
      <c r="G526" s="136" t="str" cm="1">
        <f t="array" ref="G526">_xlfn.IFS(AND(G520="",G527="",G528="",G529="",G530="",G531="",G532="",G533="",G534="",G535="",G536="",G537="",G538="",G539="",G540="",G541="",G542="",G543="",G544=""),"",SUM(G527:G544)&lt;G520*AND(H527="",H528="",H529="",H530="",H531="",H532="",H533="",H534="",H535="",H536="",H537="",H538="",H539="",H540="",H541="",H542="",H543="",H544="",G527&lt;&gt;"",G528&lt;&gt;"",G529&lt;&gt;"",G530&lt;&gt;"",G531&lt;&gt;"",G532&lt;&gt;"",G533&lt;&gt;"",G534&lt;&gt;"",G535&lt;&gt;"",G536&lt;&gt;"",G537&lt;&gt;"",G538&lt;&gt;"",G539&lt;&gt;"",G540&lt;&gt;"",G541&lt;&gt;"",G542&lt;&gt;"",G543&lt;&gt;"",G544&lt;&gt;""),"T4-Error",SUM(G527:G544)&gt;G520,"T5-Error",AND(SUM(G527:G544)=G520,H520="",OR(G527="",G528="",G529="",G530="",G531="",G532="",G533="",G534="",G535="",G536="",G537="",G538="",G539="",G540="",G541="",G542="",G543="",G544="")),"T2-Error",OR(G527="",G528="",G529="",G530="",G531="",G532="",G533="",G534="",G535="",G536="",G537="",G538="",G539="",G540="",G541="",G542="",G543="",G544=""),"",SUM(G527:G544)&lt;G520*OR(H527="pa",H528="pa",H529="pa",H530="pa",H531="pa",H532="pa",H533="pa",H534="pa",H535="pa",H536="pa",H537="pa",H538="pa",H539="pa",H540="pa",H541="pa",H542="pa",H543="pa",H544="pa"),"",AND(SUM(G527:G544)=G520,H520="pa",H527&lt;&gt;"pa",H528&lt;&gt;"pa",H529&lt;&gt;"pa",H530&lt;&gt;"pa",H531&lt;&gt;"pa",H532&lt;&gt;"pa",H533&lt;&gt;"pa",H534&lt;&gt;"pa",H535&lt;&gt;"pa",H536&lt;&gt;"pa",H537&lt;&gt;"pa",H538&lt;&gt;"pa",H539&lt;&gt;"pa",H540&lt;&gt;"pa",H541&lt;&gt;"pa",H542&lt;&gt;"pa",H543&lt;&gt;"pa",H544&lt;&gt;"pa"),"T3-Error",AND(SUM(G527:G544)=G520,H520="")*OR(H527="pa",H528="pa",H529="pa",H530="pa",H531="pa",H532="pa",H533="pa",H534="pa",H535="pa",H536="pa",H537="pa",H538="pa",H539="pa",H540="pa",H541="pa",H542="pa",H543="pa",H544="pa"),"T1-Error",SUM(G527:G544)=G520,"")</f>
        <v/>
      </c>
      <c r="H526" s="101"/>
      <c r="I526" s="136" t="str" cm="1">
        <f t="array" ref="I526">_xlfn.IFS(AND(I520="",I527="",I528="",I529="",I530="",I531="",I532="",I533="",I534="",I535="",I536="",I537="",I538="",I539="",I540="",I541="",I542="",I543="",I544=""),"",SUM(I527:I544)&lt;I520*AND(J527="",J528="",J529="",J530="",J531="",J532="",J533="",J534="",J535="",J536="",J537="",J538="",J539="",J540="",J541="",J542="",J543="",J544="",I527&lt;&gt;"",I528&lt;&gt;"",I529&lt;&gt;"",I530&lt;&gt;"",I531&lt;&gt;"",I532&lt;&gt;"",I533&lt;&gt;"",I534&lt;&gt;"",I535&lt;&gt;"",I536&lt;&gt;"",I537&lt;&gt;"",I538&lt;&gt;"",I539&lt;&gt;"",I540&lt;&gt;"",I541&lt;&gt;"",I542&lt;&gt;"",I543&lt;&gt;"",I544&lt;&gt;""),"T4-Error",SUM(I527:I544)&gt;I520,"T5-Error",AND(SUM(I527:I544)=I520,J520="",OR(I527="",I528="",I529="",I530="",I531="",I532="",I533="",I534="",I535="",I536="",I537="",I538="",I539="",I540="",I541="",I542="",I543="",I544="")),"T2-Error",OR(I527="",I528="",I529="",I530="",I531="",I532="",I533="",I534="",I535="",I536="",I537="",I538="",I539="",I540="",I541="",I542="",I543="",I544=""),"",SUM(I527:I544)&lt;I520*OR(J527="pa",J528="pa",J529="pa",J530="pa",J531="pa",J532="pa",J533="pa",J534="pa",J535="pa",J536="pa",J537="pa",J538="pa",J539="pa",J540="pa",J541="pa",J542="pa",J543="pa",J544="pa"),"",AND(SUM(I527:I544)=I520,J520="pa",J527&lt;&gt;"pa",J528&lt;&gt;"pa",J529&lt;&gt;"pa",J530&lt;&gt;"pa",J531&lt;&gt;"pa",J532&lt;&gt;"pa",J533&lt;&gt;"pa",J534&lt;&gt;"pa",J535&lt;&gt;"pa",J536&lt;&gt;"pa",J537&lt;&gt;"pa",J538&lt;&gt;"pa",J539&lt;&gt;"pa",J540&lt;&gt;"pa",J541&lt;&gt;"pa",J542&lt;&gt;"pa",J543&lt;&gt;"pa",J544&lt;&gt;"pa"),"T3-Error",AND(SUM(I527:I544)=I520,J520="")*OR(J527="pa",J528="pa",J529="pa",J530="pa",J531="pa",J532="pa",J533="pa",J534="pa",J535="pa",J536="pa",J537="pa",J538="pa",J539="pa",J540="pa",J541="pa",J542="pa",J543="pa",J544="pa"),"T1-Error",SUM(I527:I544)=I520,"")</f>
        <v/>
      </c>
      <c r="J526" s="101"/>
      <c r="K526" s="136" t="str" cm="1">
        <f t="array" ref="K526">_xlfn.IFS(AND(K520="",K527="",K528="",K529="",K530="",K531="",K532="",K533="",K534="",K535="",K536="",K537="",K538="",K539="",K540="",K541="",K542="",K543="",K544=""),"",SUM(K527:K544)&lt;K520*AND(L527="",L528="",L529="",L530="",L531="",L532="",L533="",L534="",L535="",L536="",L537="",L538="",L539="",L540="",L541="",L542="",L543="",L544="",K527&lt;&gt;"",K528&lt;&gt;"",K529&lt;&gt;"",K530&lt;&gt;"",K531&lt;&gt;"",K532&lt;&gt;"",K533&lt;&gt;"",K534&lt;&gt;"",K535&lt;&gt;"",K536&lt;&gt;"",K537&lt;&gt;"",K538&lt;&gt;"",K539&lt;&gt;"",K540&lt;&gt;"",K541&lt;&gt;"",K542&lt;&gt;"",K543&lt;&gt;"",K544&lt;&gt;""),"T4-Error",SUM(K527:K544)&gt;K520,"T5-Error",AND(SUM(K527:K544)=K520,L520="",OR(K527="",K528="",K529="",K530="",K531="",K532="",K533="",K534="",K535="",K536="",K537="",K538="",K539="",K540="",K541="",K542="",K543="",K544="")),"T2-Error",OR(K527="",K528="",K529="",K530="",K531="",K532="",K533="",K534="",K535="",K536="",K537="",K538="",K539="",K540="",K541="",K542="",K543="",K544=""),"",SUM(K527:K544)&lt;K520*OR(L527="pa",L528="pa",L529="pa",L530="pa",L531="pa",L532="pa",L533="pa",L534="pa",L535="pa",L536="pa",L537="pa",L538="pa",L539="pa",L540="pa",L541="pa",L542="pa",L543="pa",L544="pa"),"",AND(SUM(K527:K544)=K520,L520="pa",L527&lt;&gt;"pa",L528&lt;&gt;"pa",L529&lt;&gt;"pa",L530&lt;&gt;"pa",L531&lt;&gt;"pa",L532&lt;&gt;"pa",L533&lt;&gt;"pa",L534&lt;&gt;"pa",L535&lt;&gt;"pa",L536&lt;&gt;"pa",L537&lt;&gt;"pa",L538&lt;&gt;"pa",L539&lt;&gt;"pa",L540&lt;&gt;"pa",L541&lt;&gt;"pa",L542&lt;&gt;"pa",L543&lt;&gt;"pa",L544&lt;&gt;"pa"),"T3-Error",AND(SUM(K527:K544)=K520,L520="")*OR(L527="pa",L528="pa",L529="pa",L530="pa",L531="pa",L532="pa",L533="pa",L534="pa",L535="pa",L536="pa",L537="pa",L538="pa",L539="pa",L540="pa",L541="pa",L542="pa",L543="pa",L544="pa"),"T1-Error",SUM(K527:K544)=K520,"")</f>
        <v/>
      </c>
      <c r="L526" s="101"/>
      <c r="M526" s="136" t="str" cm="1">
        <f t="array" ref="M526">_xlfn.IFS(AND(M520="",M527="",M528="",M529="",M530="",M531="",M532="",M533="",M534="",M535="",M536="",M537="",M538="",M539="",M540="",M541="",M542="",M543="",M544=""),"",SUM(M527:M544)&lt;M520*AND(N527="",N528="",N529="",N530="",N531="",N532="",N533="",N534="",N535="",N536="",N537="",N538="",N539="",N540="",N541="",N542="",N543="",N544="",M527&lt;&gt;"",M528&lt;&gt;"",M529&lt;&gt;"",M530&lt;&gt;"",M531&lt;&gt;"",M532&lt;&gt;"",M533&lt;&gt;"",M534&lt;&gt;"",M535&lt;&gt;"",M536&lt;&gt;"",M537&lt;&gt;"",M538&lt;&gt;"",M539&lt;&gt;"",M540&lt;&gt;"",M541&lt;&gt;"",M542&lt;&gt;"",M543&lt;&gt;"",M544&lt;&gt;""),"T4-Error",SUM(M527:M544)&gt;M520,"T5-Error",AND(SUM(M527:M544)=M520,N520="",OR(M527="",M528="",M529="",M530="",M531="",M532="",M533="",M534="",M535="",M536="",M537="",M538="",M539="",M540="",M541="",M542="",M543="",M544="")),"T2-Error",OR(M527="",M528="",M529="",M530="",M531="",M532="",M533="",M534="",M535="",M536="",M537="",M538="",M539="",M540="",M541="",M542="",M543="",M544=""),"",SUM(M527:M544)&lt;M520*OR(N527="pa",N528="pa",N529="pa",N530="pa",N531="pa",N532="pa",N533="pa",N534="pa",N535="pa",N536="pa",N537="pa",N538="pa",N539="pa",N540="pa",N541="pa",N542="pa",N543="pa",N544="pa"),"",AND(SUM(M527:M544)=M520,N520="pa",N527&lt;&gt;"pa",N528&lt;&gt;"pa",N529&lt;&gt;"pa",N530&lt;&gt;"pa",N531&lt;&gt;"pa",N532&lt;&gt;"pa",N533&lt;&gt;"pa",N534&lt;&gt;"pa",N535&lt;&gt;"pa",N536&lt;&gt;"pa",N537&lt;&gt;"pa",N538&lt;&gt;"pa",N539&lt;&gt;"pa",N540&lt;&gt;"pa",N541&lt;&gt;"pa",N542&lt;&gt;"pa",N543&lt;&gt;"pa",N544&lt;&gt;"pa"),"T3-Error",AND(SUM(M527:M544)=M520,N520="")*OR(N527="pa",N528="pa",N529="pa",N530="pa",N531="pa",N532="pa",N533="pa",N534="pa",N535="pa",N536="pa",N537="pa",N538="pa",N539="pa",N540="pa",N541="pa",N542="pa",N543="pa",N544="pa"),"T1-Error",SUM(M527:M544)=M520,"")</f>
        <v/>
      </c>
      <c r="N526" s="101"/>
      <c r="O526" s="136" t="str" cm="1">
        <f t="array" ref="O526">_xlfn.IFS(AND(O520="",O527="",O528="",O529="",O530="",O531="",O532="",O533="",O534="",O535="",O536="",O537="",O538="",O539="",O540="",O541="",O542="",O543="",O544=""),"",SUM(O527:O544)&lt;O520*AND(P527="",P528="",P529="",P530="",P531="",P532="",P533="",P534="",P535="",P536="",P537="",P538="",P539="",P540="",P541="",P542="",P543="",P544="",O527&lt;&gt;"",O528&lt;&gt;"",O529&lt;&gt;"",O530&lt;&gt;"",O531&lt;&gt;"",O532&lt;&gt;"",O533&lt;&gt;"",O534&lt;&gt;"",O535&lt;&gt;"",O536&lt;&gt;"",O537&lt;&gt;"",O538&lt;&gt;"",O539&lt;&gt;"",O540&lt;&gt;"",O541&lt;&gt;"",O542&lt;&gt;"",O543&lt;&gt;"",O544&lt;&gt;""),"T4-Error",SUM(O527:O544)&gt;O520,"T5-Error",AND(SUM(O527:O544)=O520,P520="",OR(O527="",O528="",O529="",O530="",O531="",O532="",O533="",O534="",O535="",O536="",O537="",O538="",O539="",O540="",O541="",O542="",O543="",O544="")),"T2-Error",OR(O527="",O528="",O529="",O530="",O531="",O532="",O533="",O534="",O535="",O536="",O537="",O538="",O539="",O540="",O541="",O542="",O543="",O544=""),"",SUM(O527:O544)&lt;O520*OR(P527="pa",P528="pa",P529="pa",P530="pa",P531="pa",P532="pa",P533="pa",P534="pa",P535="pa",P536="pa",P537="pa",P538="pa",P539="pa",P540="pa",P541="pa",P542="pa",P543="pa",P544="pa"),"",AND(SUM(O527:O544)=O520,P520="pa",P527&lt;&gt;"pa",P528&lt;&gt;"pa",P529&lt;&gt;"pa",P530&lt;&gt;"pa",P531&lt;&gt;"pa",P532&lt;&gt;"pa",P533&lt;&gt;"pa",P534&lt;&gt;"pa",P535&lt;&gt;"pa",P536&lt;&gt;"pa",P537&lt;&gt;"pa",P538&lt;&gt;"pa",P539&lt;&gt;"pa",P540&lt;&gt;"pa",P541&lt;&gt;"pa",P542&lt;&gt;"pa",P543&lt;&gt;"pa",P544&lt;&gt;"pa"),"T3-Error",AND(SUM(O527:O544)=O520,P520="")*OR(P527="pa",P528="pa",P529="pa",P530="pa",P531="pa",P532="pa",P533="pa",P534="pa",P535="pa",P536="pa",P537="pa",P538="pa",P539="pa",P540="pa",P541="pa",P542="pa",P543="pa",P544="pa"),"T1-Error",SUM(O527:O544)=O520,"")</f>
        <v/>
      </c>
      <c r="P526" s="101"/>
      <c r="Q526" s="102" t="str" cm="1">
        <f t="array" ref="Q526">_xlfn.IFS(AND(Q520="",Q527="",Q528="",Q529="",Q530="",Q531="",Q532="",Q533="",Q534="",Q535="",Q536="",Q537="",Q538="",Q539="",Q540="",Q541="",Q542="",Q543="",Q544=""),"",SUM(Q527:Q544)&lt;Q520*AND(R527="",R528="",R529="",R530="",R531="",R532="",R533="",R534="",R535="",R536="",R537="",R538="",R539="",R540="",R541="",R542="",R543="",R544="",Q527&lt;&gt;"",Q528&lt;&gt;"",Q529&lt;&gt;"",Q530&lt;&gt;"",Q531&lt;&gt;"",Q532&lt;&gt;"",Q533&lt;&gt;"",Q534&lt;&gt;"",Q535&lt;&gt;"",Q536&lt;&gt;"",Q537&lt;&gt;"",Q538&lt;&gt;"",Q539&lt;&gt;"",Q540&lt;&gt;"",Q541&lt;&gt;"",Q542&lt;&gt;"",Q543&lt;&gt;"",Q544&lt;&gt;""),"T4-Error",SUM(Q527:Q544)&gt;Q520,"T5-Error",AND(SUM(Q527:Q544)=Q520,R520="",OR(Q527="",Q528="",Q529="",Q530="",Q531="",Q532="",Q533="",Q534="",Q535="",Q536="",Q537="",Q538="",Q539="",Q540="",Q541="",Q542="",Q543="",Q544="")),"T2-Error",OR(Q527="",Q528="",Q529="",Q530="",Q531="",Q532="",Q533="",Q534="",Q535="",Q536="",Q537="",Q538="",Q539="",Q540="",Q541="",Q542="",Q543="",Q544=""),"",SUM(Q527:Q544)&lt;Q520*OR(R527="pa",R528="pa",R529="pa",R530="pa",R531="pa",R532="pa",R533="pa",R534="pa",R535="pa",R536="pa",R537="pa",R538="pa",R539="pa",R540="pa",R541="pa",R542="pa",R543="pa",R544="pa"),"",AND(SUM(Q527:Q544)=Q520,R520="pa",R527&lt;&gt;"pa",R528&lt;&gt;"pa",R529&lt;&gt;"pa",R530&lt;&gt;"pa",R531&lt;&gt;"pa",R532&lt;&gt;"pa",R533&lt;&gt;"pa",R534&lt;&gt;"pa",R535&lt;&gt;"pa",R536&lt;&gt;"pa",R537&lt;&gt;"pa",R538&lt;&gt;"pa",R539&lt;&gt;"pa",R540&lt;&gt;"pa",R541&lt;&gt;"pa",R542&lt;&gt;"pa",R543&lt;&gt;"pa",R544&lt;&gt;"pa"),"T3-Error",AND(SUM(Q527:Q544)=Q520,R520="")*OR(R527="pa",R528="pa",R529="pa",R530="pa",R531="pa",R532="pa",R533="pa",R534="pa",R535="pa",R536="pa",R537="pa",R538="pa",R539="pa",R540="pa",R541="pa",R542="pa",R543="pa",R544="pa"),"T1-Error",SUM(Q527:Q544)=Q520,"")</f>
        <v/>
      </c>
      <c r="R526" s="101"/>
      <c r="S526" s="102" t="str" cm="1">
        <f t="array" ref="S526">_xlfn.IFS(AND(S520="",S527="",S528="",S529="",S530="",S531="",S532="",S533="",S534="",S535="",S536="",S537="",S538="",S539="",S540="",S541="",S542="",S543="",S544=""),"",SUM(S527:S544)&lt;S520*AND(T527="",T528="",T529="",T530="",T531="",T532="",T533="",T534="",T535="",T536="",T537="",T538="",T539="",T540="",T541="",T542="",T543="",T544="",S527&lt;&gt;"",S528&lt;&gt;"",S529&lt;&gt;"",S530&lt;&gt;"",S531&lt;&gt;"",S532&lt;&gt;"",S533&lt;&gt;"",S534&lt;&gt;"",S535&lt;&gt;"",S536&lt;&gt;"",S537&lt;&gt;"",S538&lt;&gt;"",S539&lt;&gt;"",S540&lt;&gt;"",S541&lt;&gt;"",S542&lt;&gt;"",S543&lt;&gt;"",S544&lt;&gt;""),"T4-Error",SUM(S527:S544)&gt;S520,"T5-Error",AND(SUM(S527:S544)=S520,T520="",OR(S527="",S528="",S529="",S530="",S531="",S532="",S533="",S534="",S535="",S536="",S537="",S538="",S539="",S540="",S541="",S542="",S543="",S544="")),"T2-Error",OR(S527="",S528="",S529="",S530="",S531="",S532="",S533="",S534="",S535="",S536="",S537="",S538="",S539="",S540="",S541="",S542="",S543="",S544=""),"",SUM(S527:S544)&lt;S520*OR(T527="pa",T528="pa",T529="pa",T530="pa",T531="pa",T532="pa",T533="pa",T534="pa",T535="pa",T536="pa",T537="pa",T538="pa",T539="pa",T540="pa",T541="pa",T542="pa",T543="pa",T544="pa"),"",AND(SUM(S527:S544)=S520,T520="pa",T527&lt;&gt;"pa",T528&lt;&gt;"pa",T529&lt;&gt;"pa",T530&lt;&gt;"pa",T531&lt;&gt;"pa",T532&lt;&gt;"pa",T533&lt;&gt;"pa",T534&lt;&gt;"pa",T535&lt;&gt;"pa",T536&lt;&gt;"pa",T537&lt;&gt;"pa",T538&lt;&gt;"pa",T539&lt;&gt;"pa",T540&lt;&gt;"pa",T541&lt;&gt;"pa",T542&lt;&gt;"pa",T543&lt;&gt;"pa",T544&lt;&gt;"pa"),"T3-Error",AND(SUM(S527:S544)=S520,T520="")*OR(T527="pa",T528="pa",T529="pa",T530="pa",T531="pa",T532="pa",T533="pa",T534="pa",T535="pa",T536="pa",T537="pa",T538="pa",T539="pa",T540="pa",T541="pa",T542="pa",T543="pa",T544="pa"),"T1-Error",SUM(S527:S544)=S520,"")</f>
        <v/>
      </c>
      <c r="T526" s="101"/>
      <c r="U526" s="102" t="str" cm="1">
        <f t="array" ref="U526">_xlfn.IFS(AND(U520="",U527="",U528="",U529="",U530="",U531="",U532="",U533="",U534="",U535="",U536="",U537="",U538="",U539="",U540="",U541="",U542="",U543="",U544=""),"",SUM(U527:U544)&lt;U520*AND(V527="",V528="",V529="",V530="",V531="",V532="",V533="",V534="",V535="",V536="",V537="",V538="",V539="",V540="",V541="",V542="",V543="",V544="",U527&lt;&gt;"",U528&lt;&gt;"",U529&lt;&gt;"",U530&lt;&gt;"",U531&lt;&gt;"",U532&lt;&gt;"",U533&lt;&gt;"",U534&lt;&gt;"",U535&lt;&gt;"",U536&lt;&gt;"",U537&lt;&gt;"",U538&lt;&gt;"",U539&lt;&gt;"",U540&lt;&gt;"",U541&lt;&gt;"",U542&lt;&gt;"",U543&lt;&gt;"",U544&lt;&gt;""),"T4-Error",SUM(U527:U544)&gt;U520,"T5-Error",AND(SUM(U527:U544)=U520,V520="",OR(U527="",U528="",U529="",U530="",U531="",U532="",U533="",U534="",U535="",U536="",U537="",U538="",U539="",U540="",U541="",U542="",U543="",U544="")),"T2-Error",OR(U527="",U528="",U529="",U530="",U531="",U532="",U533="",U534="",U535="",U536="",U537="",U538="",U539="",U540="",U541="",U542="",U543="",U544=""),"",SUM(U527:U544)&lt;U520*OR(V527="pa",V528="pa",V529="pa",V530="pa",V531="pa",V532="pa",V533="pa",V534="pa",V535="pa",V536="pa",V537="pa",V538="pa",V539="pa",V540="pa",V541="pa",V542="pa",V543="pa",V544="pa"),"",AND(SUM(U527:U544)=U520,V520="pa",V527&lt;&gt;"pa",V528&lt;&gt;"pa",V529&lt;&gt;"pa",V530&lt;&gt;"pa",V531&lt;&gt;"pa",V532&lt;&gt;"pa",V533&lt;&gt;"pa",V534&lt;&gt;"pa",V535&lt;&gt;"pa",V536&lt;&gt;"pa",V537&lt;&gt;"pa",V538&lt;&gt;"pa",V539&lt;&gt;"pa",V540&lt;&gt;"pa",V541&lt;&gt;"pa",V542&lt;&gt;"pa",V543&lt;&gt;"pa",V544&lt;&gt;"pa"),"T3-Error",AND(SUM(U527:U544)=U520,V520="")*OR(V527="pa",V528="pa",V529="pa",V530="pa",V531="pa",V532="pa",V533="pa",V534="pa",V535="pa",V536="pa",V537="pa",V538="pa",V539="pa",V540="pa",V541="pa",V542="pa",V543="pa",V544="pa"),"T1-Error",SUM(U527:U544)=U520,"")</f>
        <v/>
      </c>
      <c r="V526" s="101"/>
      <c r="W526" s="102" t="str" cm="1">
        <f t="array" ref="W526">_xlfn.IFS(AND(W520="",W527="",W528="",W529="",W530="",W531="",W532="",W533="",W534="",W535="",W536="",W537="",W538="",W539="",W540="",W541="",W542="",W543="",W544=""),"",SUM(W527:W544)&lt;W520*AND(X527="",X528="",X529="",X530="",X531="",X532="",X533="",X534="",X535="",X536="",X537="",X538="",X539="",X540="",X541="",X542="",X543="",X544="",W527&lt;&gt;"",W528&lt;&gt;"",W529&lt;&gt;"",W530&lt;&gt;"",W531&lt;&gt;"",W532&lt;&gt;"",W533&lt;&gt;"",W534&lt;&gt;"",W535&lt;&gt;"",W536&lt;&gt;"",W537&lt;&gt;"",W538&lt;&gt;"",W539&lt;&gt;"",W540&lt;&gt;"",W541&lt;&gt;"",W542&lt;&gt;"",W543&lt;&gt;"",W544&lt;&gt;""),"T4-Error",SUM(W527:W544)&gt;W520,"T5-Error",AND(SUM(W527:W544)=W520,X520="",OR(W527="",W528="",W529="",W530="",W531="",W532="",W533="",W534="",W535="",W536="",W537="",W538="",W539="",W540="",W541="",W542="",W543="",W544="")),"T2-Error",OR(W527="",W528="",W529="",W530="",W531="",W532="",W533="",W534="",W535="",W536="",W537="",W538="",W539="",W540="",W541="",W542="",W543="",W544=""),"",SUM(W527:W544)&lt;W520*OR(X527="pa",X528="pa",X529="pa",X530="pa",X531="pa",X532="pa",X533="pa",X534="pa",X535="pa",X536="pa",X537="pa",X538="pa",X539="pa",X540="pa",X541="pa",X542="pa",X543="pa",X544="pa"),"",AND(SUM(W527:W544)=W520,X520="pa",X527&lt;&gt;"pa",X528&lt;&gt;"pa",X529&lt;&gt;"pa",X530&lt;&gt;"pa",X531&lt;&gt;"pa",X532&lt;&gt;"pa",X533&lt;&gt;"pa",X534&lt;&gt;"pa",X535&lt;&gt;"pa",X536&lt;&gt;"pa",X537&lt;&gt;"pa",X538&lt;&gt;"pa",X539&lt;&gt;"pa",X540&lt;&gt;"pa",X541&lt;&gt;"pa",X542&lt;&gt;"pa",X543&lt;&gt;"pa",X544&lt;&gt;"pa"),"T3-Error",AND(SUM(W527:W544)=W520,X520="")*OR(X527="pa",X528="pa",X529="pa",X530="pa",X531="pa",X532="pa",X533="pa",X534="pa",X535="pa",X536="pa",X537="pa",X538="pa",X539="pa",X540="pa",X541="pa",X542="pa",X543="pa",X544="pa"),"T1-Error",SUM(W527:W544)=W520,"")</f>
        <v/>
      </c>
      <c r="X526" s="101"/>
      <c r="Y526" s="102" t="str" cm="1">
        <f t="array" ref="Y526">_xlfn.IFS(AND(Y520="",Y527="",Y528="",Y529="",Y530="",Y531="",Y532="",Y533="",Y534="",Y535="",Y536="",Y537="",Y538="",Y539="",Y540="",Y541="",Y542="",Y543="",Y544=""),"",SUM(Y527:Y544)&lt;Y520*AND(Z527="",Z528="",Z529="",Z530="",Z531="",Z532="",Z533="",Z534="",Z535="",Z536="",Z537="",Z538="",Z539="",Z540="",Z541="",Z542="",Z543="",Z544="",Y527&lt;&gt;"",Y528&lt;&gt;"",Y529&lt;&gt;"",Y530&lt;&gt;"",Y531&lt;&gt;"",Y532&lt;&gt;"",Y533&lt;&gt;"",Y534&lt;&gt;"",Y535&lt;&gt;"",Y536&lt;&gt;"",Y537&lt;&gt;"",Y538&lt;&gt;"",Y539&lt;&gt;"",Y540&lt;&gt;"",Y541&lt;&gt;"",Y542&lt;&gt;"",Y543&lt;&gt;"",Y544&lt;&gt;""),"T4-Error",SUM(Y527:Y544)&gt;Y520,"T5-Error",AND(SUM(Y527:Y544)=Y520,Z520="",OR(Y527="",Y528="",Y529="",Y530="",Y531="",Y532="",Y533="",Y534="",Y535="",Y536="",Y537="",Y538="",Y539="",Y540="",Y541="",Y542="",Y543="",Y544="")),"T2-Error",OR(Y527="",Y528="",Y529="",Y530="",Y531="",Y532="",Y533="",Y534="",Y535="",Y536="",Y537="",Y538="",Y539="",Y540="",Y541="",Y542="",Y543="",Y544=""),"",SUM(Y527:Y544)&lt;Y520*OR(Z527="pa",Z528="pa",Z529="pa",Z530="pa",Z531="pa",Z532="pa",Z533="pa",Z534="pa",Z535="pa",Z536="pa",Z537="pa",Z538="pa",Z539="pa",Z540="pa",Z541="pa",Z542="pa",Z543="pa",Z544="pa"),"",AND(SUM(Y527:Y544)=Y520,Z520="pa",Z527&lt;&gt;"pa",Z528&lt;&gt;"pa",Z529&lt;&gt;"pa",Z530&lt;&gt;"pa",Z531&lt;&gt;"pa",Z532&lt;&gt;"pa",Z533&lt;&gt;"pa",Z534&lt;&gt;"pa",Z535&lt;&gt;"pa",Z536&lt;&gt;"pa",Z537&lt;&gt;"pa",Z538&lt;&gt;"pa",Z539&lt;&gt;"pa",Z540&lt;&gt;"pa",Z541&lt;&gt;"pa",Z542&lt;&gt;"pa",Z543&lt;&gt;"pa",Z544&lt;&gt;"pa"),"T3-Error",AND(SUM(Y527:Y544)=Y520,Z520="")*OR(Z527="pa",Z528="pa",Z529="pa",Z530="pa",Z531="pa",Z532="pa",Z533="pa",Z534="pa",Z535="pa",Z536="pa",Z537="pa",Z538="pa",Z539="pa",Z540="pa",Z541="pa",Z542="pa",Z543="pa",Z544="pa"),"T1-Error",SUM(Y527:Y544)=Y520,"")</f>
        <v/>
      </c>
      <c r="Z526" s="101"/>
      <c r="AA526" s="206"/>
      <c r="AB526" s="189"/>
      <c r="AC526" s="196"/>
      <c r="AD526" s="206"/>
      <c r="AF526" s="193"/>
      <c r="AH526" s="193"/>
      <c r="AI526" s="237"/>
      <c r="AJ526" s="237"/>
      <c r="AK526" s="237"/>
      <c r="AL526" s="409"/>
      <c r="AM526" s="237"/>
      <c r="AN526" s="409"/>
    </row>
    <row r="527" spans="1:40" customFormat="1" ht="15" x14ac:dyDescent="0.2">
      <c r="A527" s="248" t="s">
        <v>217</v>
      </c>
      <c r="B527" s="248"/>
      <c r="C527" s="34" t="s">
        <v>53</v>
      </c>
      <c r="D527" s="24" t="s">
        <v>51</v>
      </c>
      <c r="E527" s="10"/>
      <c r="F527" s="13"/>
      <c r="G527" s="10"/>
      <c r="H527" s="13"/>
      <c r="I527" s="10"/>
      <c r="J527" s="13"/>
      <c r="K527" s="10"/>
      <c r="L527" s="13"/>
      <c r="M527" s="10"/>
      <c r="N527" s="13"/>
      <c r="O527" s="10"/>
      <c r="P527" s="13"/>
      <c r="Q527" s="10"/>
      <c r="R527" s="13"/>
      <c r="S527" s="10">
        <v>1</v>
      </c>
      <c r="T527" s="13"/>
      <c r="U527" s="10">
        <v>0</v>
      </c>
      <c r="V527" s="13"/>
      <c r="W527" s="10">
        <v>4</v>
      </c>
      <c r="X527" s="13"/>
      <c r="Y527" s="10"/>
      <c r="Z527" s="13"/>
      <c r="AA527" s="205"/>
      <c r="AB527" s="200"/>
      <c r="AC527" s="257"/>
      <c r="AD527" s="205"/>
      <c r="AF527" s="258"/>
      <c r="AH527" s="258"/>
      <c r="AI527" s="259"/>
      <c r="AJ527" s="259"/>
      <c r="AK527" s="259"/>
      <c r="AL527" s="413"/>
      <c r="AM527" s="259"/>
      <c r="AN527" s="413"/>
    </row>
    <row r="528" spans="1:40" customFormat="1" ht="15" x14ac:dyDescent="0.2">
      <c r="A528" s="244" t="s">
        <v>218</v>
      </c>
      <c r="B528" s="244"/>
      <c r="C528" s="35" t="s">
        <v>54</v>
      </c>
      <c r="D528" s="24" t="s">
        <v>51</v>
      </c>
      <c r="E528" s="10"/>
      <c r="F528" s="13"/>
      <c r="G528" s="10"/>
      <c r="H528" s="13"/>
      <c r="I528" s="10"/>
      <c r="J528" s="13"/>
      <c r="K528" s="10"/>
      <c r="L528" s="13"/>
      <c r="M528" s="10"/>
      <c r="N528" s="13"/>
      <c r="O528" s="10"/>
      <c r="P528" s="13"/>
      <c r="Q528" s="10"/>
      <c r="R528" s="13"/>
      <c r="S528" s="10">
        <v>3</v>
      </c>
      <c r="T528" s="13"/>
      <c r="U528" s="10">
        <v>9</v>
      </c>
      <c r="V528" s="13"/>
      <c r="W528" s="10">
        <v>4</v>
      </c>
      <c r="X528" s="13"/>
      <c r="Y528" s="10"/>
      <c r="Z528" s="13"/>
      <c r="AA528" s="205"/>
      <c r="AB528" s="200"/>
      <c r="AC528" s="257"/>
      <c r="AD528" s="205"/>
      <c r="AF528" s="258"/>
      <c r="AH528" s="258"/>
      <c r="AI528" s="259"/>
      <c r="AJ528" s="259"/>
      <c r="AK528" s="259"/>
      <c r="AL528" s="413"/>
      <c r="AM528" s="259"/>
      <c r="AN528" s="413"/>
    </row>
    <row r="529" spans="1:40" customFormat="1" ht="15" x14ac:dyDescent="0.2">
      <c r="A529" s="244" t="s">
        <v>219</v>
      </c>
      <c r="B529" s="244"/>
      <c r="C529" s="35" t="s">
        <v>55</v>
      </c>
      <c r="D529" s="24" t="s">
        <v>51</v>
      </c>
      <c r="E529" s="10"/>
      <c r="F529" s="13"/>
      <c r="G529" s="10"/>
      <c r="H529" s="13"/>
      <c r="I529" s="10"/>
      <c r="J529" s="13"/>
      <c r="K529" s="10"/>
      <c r="L529" s="13"/>
      <c r="M529" s="10"/>
      <c r="N529" s="13"/>
      <c r="O529" s="10"/>
      <c r="P529" s="13"/>
      <c r="Q529" s="10"/>
      <c r="R529" s="13"/>
      <c r="S529" s="10">
        <v>2</v>
      </c>
      <c r="T529" s="13"/>
      <c r="U529" s="10">
        <v>0</v>
      </c>
      <c r="V529" s="13"/>
      <c r="W529" s="10">
        <v>2</v>
      </c>
      <c r="X529" s="13"/>
      <c r="Y529" s="10"/>
      <c r="Z529" s="13"/>
      <c r="AA529" s="205"/>
      <c r="AB529" s="200"/>
      <c r="AC529" s="257"/>
      <c r="AD529" s="205"/>
      <c r="AF529" s="258"/>
      <c r="AH529" s="258"/>
      <c r="AI529" s="259"/>
      <c r="AJ529" s="259"/>
      <c r="AK529" s="259"/>
      <c r="AL529" s="413"/>
      <c r="AM529" s="259"/>
      <c r="AN529" s="413"/>
    </row>
    <row r="530" spans="1:40" customFormat="1" ht="15" x14ac:dyDescent="0.2">
      <c r="A530" s="244" t="s">
        <v>220</v>
      </c>
      <c r="B530" s="244"/>
      <c r="C530" s="35" t="s">
        <v>56</v>
      </c>
      <c r="D530" s="24" t="s">
        <v>51</v>
      </c>
      <c r="E530" s="10"/>
      <c r="F530" s="13"/>
      <c r="G530" s="10"/>
      <c r="H530" s="13"/>
      <c r="I530" s="10"/>
      <c r="J530" s="13"/>
      <c r="K530" s="10"/>
      <c r="L530" s="13"/>
      <c r="M530" s="10"/>
      <c r="N530" s="13"/>
      <c r="O530" s="10"/>
      <c r="P530" s="13"/>
      <c r="Q530" s="10"/>
      <c r="R530" s="13"/>
      <c r="S530" s="10">
        <v>1</v>
      </c>
      <c r="T530" s="13"/>
      <c r="U530" s="10">
        <v>3</v>
      </c>
      <c r="V530" s="13"/>
      <c r="W530" s="10">
        <v>3</v>
      </c>
      <c r="X530" s="13"/>
      <c r="Y530" s="10"/>
      <c r="Z530" s="13"/>
      <c r="AA530" s="205"/>
      <c r="AB530" s="200"/>
      <c r="AC530" s="257"/>
      <c r="AD530" s="205"/>
      <c r="AF530" s="258"/>
      <c r="AH530" s="258"/>
      <c r="AI530" s="259"/>
      <c r="AJ530" s="259"/>
      <c r="AK530" s="259"/>
      <c r="AL530" s="413"/>
      <c r="AM530" s="259"/>
      <c r="AN530" s="413"/>
    </row>
    <row r="531" spans="1:40" customFormat="1" ht="15" x14ac:dyDescent="0.2">
      <c r="A531" s="244" t="s">
        <v>221</v>
      </c>
      <c r="B531" s="244"/>
      <c r="C531" s="35" t="s">
        <v>57</v>
      </c>
      <c r="D531" s="24" t="s">
        <v>51</v>
      </c>
      <c r="E531" s="10"/>
      <c r="F531" s="13"/>
      <c r="G531" s="10"/>
      <c r="H531" s="13"/>
      <c r="I531" s="10"/>
      <c r="J531" s="13"/>
      <c r="K531" s="10"/>
      <c r="L531" s="13"/>
      <c r="M531" s="10"/>
      <c r="N531" s="13"/>
      <c r="O531" s="10"/>
      <c r="P531" s="13"/>
      <c r="Q531" s="10"/>
      <c r="R531" s="13"/>
      <c r="S531" s="10">
        <v>1</v>
      </c>
      <c r="T531" s="13"/>
      <c r="U531" s="10">
        <v>4</v>
      </c>
      <c r="V531" s="13"/>
      <c r="W531" s="10">
        <v>5</v>
      </c>
      <c r="X531" s="13"/>
      <c r="Y531" s="10"/>
      <c r="Z531" s="13"/>
      <c r="AA531" s="205"/>
      <c r="AB531" s="200"/>
      <c r="AC531" s="257"/>
      <c r="AD531" s="205"/>
      <c r="AF531" s="258"/>
      <c r="AH531" s="258"/>
      <c r="AI531" s="259"/>
      <c r="AJ531" s="259"/>
      <c r="AK531" s="259"/>
      <c r="AL531" s="413"/>
      <c r="AM531" s="259"/>
      <c r="AN531" s="413"/>
    </row>
    <row r="532" spans="1:40" customFormat="1" ht="15" x14ac:dyDescent="0.2">
      <c r="A532" s="244" t="s">
        <v>222</v>
      </c>
      <c r="B532" s="244"/>
      <c r="C532" s="35" t="s">
        <v>58</v>
      </c>
      <c r="D532" s="24" t="s">
        <v>51</v>
      </c>
      <c r="E532" s="10"/>
      <c r="F532" s="13"/>
      <c r="G532" s="10"/>
      <c r="H532" s="13"/>
      <c r="I532" s="10"/>
      <c r="J532" s="13"/>
      <c r="K532" s="10"/>
      <c r="L532" s="13"/>
      <c r="M532" s="10"/>
      <c r="N532" s="13"/>
      <c r="O532" s="10"/>
      <c r="P532" s="13"/>
      <c r="Q532" s="10"/>
      <c r="R532" s="13"/>
      <c r="S532" s="10">
        <v>1</v>
      </c>
      <c r="T532" s="13"/>
      <c r="U532" s="10">
        <v>4</v>
      </c>
      <c r="V532" s="13"/>
      <c r="W532" s="10">
        <v>2</v>
      </c>
      <c r="X532" s="13"/>
      <c r="Y532" s="10"/>
      <c r="Z532" s="13"/>
      <c r="AA532" s="205"/>
      <c r="AB532" s="200"/>
      <c r="AC532" s="257"/>
      <c r="AD532" s="205"/>
      <c r="AF532" s="258"/>
      <c r="AH532" s="258"/>
      <c r="AI532" s="259"/>
      <c r="AJ532" s="259"/>
      <c r="AK532" s="259"/>
      <c r="AL532" s="413"/>
      <c r="AM532" s="259"/>
      <c r="AN532" s="413"/>
    </row>
    <row r="533" spans="1:40" customFormat="1" ht="15" x14ac:dyDescent="0.2">
      <c r="A533" s="244" t="s">
        <v>223</v>
      </c>
      <c r="B533" s="244"/>
      <c r="C533" s="35" t="s">
        <v>59</v>
      </c>
      <c r="D533" s="24" t="s">
        <v>51</v>
      </c>
      <c r="E533" s="10"/>
      <c r="F533" s="13"/>
      <c r="G533" s="10"/>
      <c r="H533" s="13"/>
      <c r="I533" s="10"/>
      <c r="J533" s="13"/>
      <c r="K533" s="10"/>
      <c r="L533" s="13"/>
      <c r="M533" s="10"/>
      <c r="N533" s="13"/>
      <c r="O533" s="10"/>
      <c r="P533" s="13"/>
      <c r="Q533" s="10"/>
      <c r="R533" s="13"/>
      <c r="S533" s="10">
        <v>4</v>
      </c>
      <c r="T533" s="13"/>
      <c r="U533" s="10">
        <v>3</v>
      </c>
      <c r="V533" s="13"/>
      <c r="W533" s="10">
        <v>2</v>
      </c>
      <c r="X533" s="13"/>
      <c r="Y533" s="10"/>
      <c r="Z533" s="13"/>
      <c r="AA533" s="205"/>
      <c r="AB533" s="200"/>
      <c r="AC533" s="257"/>
      <c r="AD533" s="205"/>
      <c r="AF533" s="258"/>
      <c r="AH533" s="258"/>
      <c r="AI533" s="259"/>
      <c r="AJ533" s="259"/>
      <c r="AK533" s="259"/>
      <c r="AL533" s="413"/>
      <c r="AM533" s="259"/>
      <c r="AN533" s="413"/>
    </row>
    <row r="534" spans="1:40" customFormat="1" ht="15" x14ac:dyDescent="0.2">
      <c r="A534" s="244" t="s">
        <v>224</v>
      </c>
      <c r="B534" s="244"/>
      <c r="C534" s="35" t="s">
        <v>60</v>
      </c>
      <c r="D534" s="24" t="s">
        <v>51</v>
      </c>
      <c r="E534" s="10"/>
      <c r="F534" s="13"/>
      <c r="G534" s="10"/>
      <c r="H534" s="13"/>
      <c r="I534" s="10"/>
      <c r="J534" s="13"/>
      <c r="K534" s="10"/>
      <c r="L534" s="13"/>
      <c r="M534" s="10"/>
      <c r="N534" s="13"/>
      <c r="O534" s="10"/>
      <c r="P534" s="13"/>
      <c r="Q534" s="10"/>
      <c r="R534" s="13"/>
      <c r="S534" s="10">
        <v>2</v>
      </c>
      <c r="T534" s="13"/>
      <c r="U534" s="10">
        <v>1</v>
      </c>
      <c r="V534" s="13"/>
      <c r="W534" s="10">
        <v>2</v>
      </c>
      <c r="X534" s="13"/>
      <c r="Y534" s="10"/>
      <c r="Z534" s="13"/>
      <c r="AA534" s="205"/>
      <c r="AB534" s="200"/>
      <c r="AC534" s="257"/>
      <c r="AD534" s="205"/>
      <c r="AF534" s="258"/>
      <c r="AH534" s="258"/>
      <c r="AI534" s="259"/>
      <c r="AJ534" s="259"/>
      <c r="AK534" s="259"/>
      <c r="AL534" s="413"/>
      <c r="AM534" s="259"/>
      <c r="AN534" s="413"/>
    </row>
    <row r="535" spans="1:40" customFormat="1" ht="15" x14ac:dyDescent="0.2">
      <c r="A535" s="244" t="s">
        <v>225</v>
      </c>
      <c r="B535" s="244"/>
      <c r="C535" s="35" t="s">
        <v>61</v>
      </c>
      <c r="D535" s="24" t="s">
        <v>51</v>
      </c>
      <c r="E535" s="10"/>
      <c r="F535" s="13"/>
      <c r="G535" s="10"/>
      <c r="H535" s="13"/>
      <c r="I535" s="10"/>
      <c r="J535" s="13"/>
      <c r="K535" s="10"/>
      <c r="L535" s="13"/>
      <c r="M535" s="10"/>
      <c r="N535" s="13"/>
      <c r="O535" s="10"/>
      <c r="P535" s="13"/>
      <c r="Q535" s="10"/>
      <c r="R535" s="13"/>
      <c r="S535" s="10">
        <v>0</v>
      </c>
      <c r="T535" s="13"/>
      <c r="U535" s="10">
        <v>2</v>
      </c>
      <c r="V535" s="13"/>
      <c r="W535" s="10">
        <v>6</v>
      </c>
      <c r="X535" s="13"/>
      <c r="Y535" s="10"/>
      <c r="Z535" s="13"/>
      <c r="AA535" s="205"/>
      <c r="AB535" s="200"/>
      <c r="AC535" s="257"/>
      <c r="AD535" s="205"/>
      <c r="AF535" s="258"/>
      <c r="AH535" s="258"/>
      <c r="AI535" s="259"/>
      <c r="AJ535" s="259"/>
      <c r="AK535" s="259"/>
      <c r="AL535" s="413"/>
      <c r="AM535" s="259"/>
      <c r="AN535" s="413"/>
    </row>
    <row r="536" spans="1:40" customFormat="1" ht="15" x14ac:dyDescent="0.2">
      <c r="A536" s="244" t="s">
        <v>226</v>
      </c>
      <c r="B536" s="244"/>
      <c r="C536" s="35" t="s">
        <v>62</v>
      </c>
      <c r="D536" s="24" t="s">
        <v>51</v>
      </c>
      <c r="E536" s="10"/>
      <c r="F536" s="13"/>
      <c r="G536" s="10"/>
      <c r="H536" s="13"/>
      <c r="I536" s="10"/>
      <c r="J536" s="13"/>
      <c r="K536" s="10"/>
      <c r="L536" s="13"/>
      <c r="M536" s="10"/>
      <c r="N536" s="13"/>
      <c r="O536" s="10"/>
      <c r="P536" s="13"/>
      <c r="Q536" s="10"/>
      <c r="R536" s="13"/>
      <c r="S536" s="10">
        <v>2</v>
      </c>
      <c r="T536" s="13"/>
      <c r="U536" s="10">
        <v>3</v>
      </c>
      <c r="V536" s="13"/>
      <c r="W536" s="10">
        <v>7</v>
      </c>
      <c r="X536" s="13"/>
      <c r="Y536" s="10"/>
      <c r="Z536" s="13"/>
      <c r="AA536" s="205"/>
      <c r="AB536" s="200"/>
      <c r="AC536" s="257"/>
      <c r="AD536" s="205"/>
      <c r="AF536" s="258"/>
      <c r="AH536" s="258"/>
      <c r="AI536" s="259"/>
      <c r="AJ536" s="259"/>
      <c r="AK536" s="259"/>
      <c r="AL536" s="413"/>
      <c r="AM536" s="259"/>
      <c r="AN536" s="413"/>
    </row>
    <row r="537" spans="1:40" customFormat="1" ht="15" x14ac:dyDescent="0.2">
      <c r="A537" s="244" t="s">
        <v>227</v>
      </c>
      <c r="B537" s="244"/>
      <c r="C537" s="35" t="s">
        <v>63</v>
      </c>
      <c r="D537" s="24" t="s">
        <v>51</v>
      </c>
      <c r="E537" s="10"/>
      <c r="F537" s="13"/>
      <c r="G537" s="10"/>
      <c r="H537" s="13"/>
      <c r="I537" s="10"/>
      <c r="J537" s="13"/>
      <c r="K537" s="10"/>
      <c r="L537" s="13"/>
      <c r="M537" s="10"/>
      <c r="N537" s="13"/>
      <c r="O537" s="10"/>
      <c r="P537" s="13"/>
      <c r="Q537" s="10"/>
      <c r="R537" s="13"/>
      <c r="S537" s="10">
        <v>1</v>
      </c>
      <c r="T537" s="13"/>
      <c r="U537" s="10">
        <v>1</v>
      </c>
      <c r="V537" s="13"/>
      <c r="W537" s="10">
        <v>1</v>
      </c>
      <c r="X537" s="13"/>
      <c r="Y537" s="10"/>
      <c r="Z537" s="13"/>
      <c r="AA537" s="205"/>
      <c r="AB537" s="200"/>
      <c r="AC537" s="257"/>
      <c r="AD537" s="205"/>
      <c r="AF537" s="258"/>
      <c r="AH537" s="258"/>
      <c r="AI537" s="259"/>
      <c r="AJ537" s="259"/>
      <c r="AK537" s="259"/>
      <c r="AL537" s="413"/>
      <c r="AM537" s="259"/>
      <c r="AN537" s="413"/>
    </row>
    <row r="538" spans="1:40" customFormat="1" ht="15" x14ac:dyDescent="0.2">
      <c r="A538" s="244" t="s">
        <v>228</v>
      </c>
      <c r="B538" s="244"/>
      <c r="C538" s="35" t="s">
        <v>64</v>
      </c>
      <c r="D538" s="24" t="s">
        <v>51</v>
      </c>
      <c r="E538" s="10"/>
      <c r="F538" s="13"/>
      <c r="G538" s="10"/>
      <c r="H538" s="13"/>
      <c r="I538" s="10"/>
      <c r="J538" s="13"/>
      <c r="K538" s="10"/>
      <c r="L538" s="13"/>
      <c r="M538" s="10"/>
      <c r="N538" s="13"/>
      <c r="O538" s="10"/>
      <c r="P538" s="13"/>
      <c r="Q538" s="10"/>
      <c r="R538" s="13"/>
      <c r="S538" s="10">
        <v>1</v>
      </c>
      <c r="T538" s="13"/>
      <c r="U538" s="10">
        <v>2</v>
      </c>
      <c r="V538" s="13"/>
      <c r="W538" s="10">
        <v>4</v>
      </c>
      <c r="X538" s="13"/>
      <c r="Y538" s="10"/>
      <c r="Z538" s="13"/>
      <c r="AA538" s="205"/>
      <c r="AB538" s="200"/>
      <c r="AC538" s="257"/>
      <c r="AD538" s="205"/>
      <c r="AF538" s="258"/>
      <c r="AH538" s="258"/>
      <c r="AI538" s="259"/>
      <c r="AJ538" s="259"/>
      <c r="AK538" s="259"/>
      <c r="AL538" s="413"/>
      <c r="AM538" s="259"/>
      <c r="AN538" s="413"/>
    </row>
    <row r="539" spans="1:40" customFormat="1" ht="15" x14ac:dyDescent="0.2">
      <c r="A539" s="244" t="s">
        <v>229</v>
      </c>
      <c r="B539" s="244"/>
      <c r="C539" s="35" t="s">
        <v>65</v>
      </c>
      <c r="D539" s="24" t="s">
        <v>51</v>
      </c>
      <c r="E539" s="10"/>
      <c r="F539" s="13"/>
      <c r="G539" s="10"/>
      <c r="H539" s="13"/>
      <c r="I539" s="10"/>
      <c r="J539" s="13"/>
      <c r="K539" s="10"/>
      <c r="L539" s="13"/>
      <c r="M539" s="10"/>
      <c r="N539" s="13"/>
      <c r="O539" s="10"/>
      <c r="P539" s="13"/>
      <c r="Q539" s="10"/>
      <c r="R539" s="13"/>
      <c r="S539" s="10">
        <v>1</v>
      </c>
      <c r="T539" s="13"/>
      <c r="U539" s="10">
        <v>2</v>
      </c>
      <c r="V539" s="13"/>
      <c r="W539" s="10">
        <v>4</v>
      </c>
      <c r="X539" s="13"/>
      <c r="Y539" s="10"/>
      <c r="Z539" s="13"/>
      <c r="AA539" s="205"/>
      <c r="AB539" s="200"/>
      <c r="AC539" s="257"/>
      <c r="AD539" s="205"/>
      <c r="AF539" s="258"/>
      <c r="AH539" s="258"/>
      <c r="AI539" s="259"/>
      <c r="AJ539" s="259"/>
      <c r="AK539" s="259"/>
      <c r="AL539" s="413"/>
      <c r="AM539" s="259"/>
      <c r="AN539" s="413"/>
    </row>
    <row r="540" spans="1:40" customFormat="1" ht="15" x14ac:dyDescent="0.2">
      <c r="A540" s="244" t="s">
        <v>230</v>
      </c>
      <c r="B540" s="244"/>
      <c r="C540" s="35" t="s">
        <v>66</v>
      </c>
      <c r="D540" s="24" t="s">
        <v>51</v>
      </c>
      <c r="E540" s="10"/>
      <c r="F540" s="13"/>
      <c r="G540" s="10"/>
      <c r="H540" s="13"/>
      <c r="I540" s="10"/>
      <c r="J540" s="13"/>
      <c r="K540" s="10"/>
      <c r="L540" s="13"/>
      <c r="M540" s="10"/>
      <c r="N540" s="13"/>
      <c r="O540" s="10"/>
      <c r="P540" s="13"/>
      <c r="Q540" s="10"/>
      <c r="R540" s="13"/>
      <c r="S540" s="10">
        <v>2</v>
      </c>
      <c r="T540" s="13"/>
      <c r="U540" s="10">
        <v>0</v>
      </c>
      <c r="V540" s="13"/>
      <c r="W540" s="10">
        <v>6</v>
      </c>
      <c r="X540" s="13"/>
      <c r="Y540" s="10"/>
      <c r="Z540" s="13"/>
      <c r="AA540" s="205"/>
      <c r="AB540" s="200"/>
      <c r="AC540" s="257"/>
      <c r="AD540" s="205"/>
      <c r="AF540" s="258"/>
      <c r="AH540" s="258"/>
      <c r="AI540" s="259"/>
      <c r="AJ540" s="259"/>
      <c r="AK540" s="259"/>
      <c r="AL540" s="413"/>
      <c r="AM540" s="259"/>
      <c r="AN540" s="413"/>
    </row>
    <row r="541" spans="1:40" customFormat="1" ht="15" x14ac:dyDescent="0.2">
      <c r="A541" s="244" t="s">
        <v>231</v>
      </c>
      <c r="B541" s="244"/>
      <c r="C541" s="35" t="s">
        <v>67</v>
      </c>
      <c r="D541" s="24" t="s">
        <v>51</v>
      </c>
      <c r="E541" s="10"/>
      <c r="F541" s="13"/>
      <c r="G541" s="10"/>
      <c r="H541" s="13"/>
      <c r="I541" s="10"/>
      <c r="J541" s="13"/>
      <c r="K541" s="10"/>
      <c r="L541" s="13"/>
      <c r="M541" s="10"/>
      <c r="N541" s="13"/>
      <c r="O541" s="10"/>
      <c r="P541" s="13"/>
      <c r="Q541" s="10"/>
      <c r="R541" s="13"/>
      <c r="S541" s="10">
        <v>5</v>
      </c>
      <c r="T541" s="13"/>
      <c r="U541" s="10">
        <v>7</v>
      </c>
      <c r="V541" s="13"/>
      <c r="W541" s="10">
        <v>10</v>
      </c>
      <c r="X541" s="13"/>
      <c r="Y541" s="10"/>
      <c r="Z541" s="13"/>
      <c r="AA541" s="205"/>
      <c r="AB541" s="200"/>
      <c r="AC541" s="257"/>
      <c r="AD541" s="205"/>
      <c r="AF541" s="258"/>
      <c r="AH541" s="258"/>
      <c r="AI541" s="259"/>
      <c r="AJ541" s="259"/>
      <c r="AK541" s="259"/>
      <c r="AL541" s="413"/>
      <c r="AM541" s="259"/>
      <c r="AN541" s="413"/>
    </row>
    <row r="542" spans="1:40" customFormat="1" ht="15" x14ac:dyDescent="0.2">
      <c r="A542" s="244" t="s">
        <v>232</v>
      </c>
      <c r="B542" s="244"/>
      <c r="C542" s="35" t="s">
        <v>68</v>
      </c>
      <c r="D542" s="24" t="s">
        <v>51</v>
      </c>
      <c r="E542" s="10"/>
      <c r="F542" s="13"/>
      <c r="G542" s="10"/>
      <c r="H542" s="13"/>
      <c r="I542" s="10"/>
      <c r="J542" s="13"/>
      <c r="K542" s="10"/>
      <c r="L542" s="13"/>
      <c r="M542" s="10"/>
      <c r="N542" s="13"/>
      <c r="O542" s="10"/>
      <c r="P542" s="13"/>
      <c r="Q542" s="10"/>
      <c r="R542" s="13"/>
      <c r="S542" s="10">
        <v>6</v>
      </c>
      <c r="T542" s="13"/>
      <c r="U542" s="10">
        <v>3</v>
      </c>
      <c r="V542" s="13"/>
      <c r="W542" s="10">
        <v>6</v>
      </c>
      <c r="X542" s="13"/>
      <c r="Y542" s="10"/>
      <c r="Z542" s="13"/>
      <c r="AA542" s="205"/>
      <c r="AB542" s="200"/>
      <c r="AC542" s="257"/>
      <c r="AD542" s="205"/>
      <c r="AF542" s="258"/>
      <c r="AH542" s="258"/>
      <c r="AI542" s="259"/>
      <c r="AJ542" s="259"/>
      <c r="AK542" s="259"/>
      <c r="AL542" s="413"/>
      <c r="AM542" s="259"/>
      <c r="AN542" s="413"/>
    </row>
    <row r="543" spans="1:40" customFormat="1" ht="15" x14ac:dyDescent="0.2">
      <c r="A543" s="244" t="s">
        <v>233</v>
      </c>
      <c r="B543" s="244"/>
      <c r="C543" s="35" t="s">
        <v>69</v>
      </c>
      <c r="D543" s="24" t="s">
        <v>51</v>
      </c>
      <c r="E543" s="10"/>
      <c r="F543" s="13"/>
      <c r="G543" s="10"/>
      <c r="H543" s="13"/>
      <c r="I543" s="10"/>
      <c r="J543" s="13"/>
      <c r="K543" s="10"/>
      <c r="L543" s="13"/>
      <c r="M543" s="10"/>
      <c r="N543" s="13"/>
      <c r="O543" s="10"/>
      <c r="P543" s="13"/>
      <c r="Q543" s="10"/>
      <c r="R543" s="13"/>
      <c r="S543" s="10">
        <v>7</v>
      </c>
      <c r="T543" s="13"/>
      <c r="U543" s="10">
        <v>2</v>
      </c>
      <c r="V543" s="13"/>
      <c r="W543" s="10">
        <v>5</v>
      </c>
      <c r="X543" s="13"/>
      <c r="Y543" s="10"/>
      <c r="Z543" s="13"/>
      <c r="AA543" s="205"/>
      <c r="AB543" s="200"/>
      <c r="AC543" s="257"/>
      <c r="AD543" s="205"/>
      <c r="AF543" s="258"/>
      <c r="AH543" s="258"/>
      <c r="AI543" s="259"/>
      <c r="AJ543" s="259"/>
      <c r="AK543" s="259"/>
      <c r="AL543" s="413"/>
      <c r="AM543" s="259"/>
      <c r="AN543" s="413"/>
    </row>
    <row r="544" spans="1:40" customFormat="1" ht="15" x14ac:dyDescent="0.2">
      <c r="A544" s="244" t="s">
        <v>234</v>
      </c>
      <c r="B544" s="244"/>
      <c r="C544" s="35" t="s">
        <v>70</v>
      </c>
      <c r="D544" s="24" t="s">
        <v>51</v>
      </c>
      <c r="E544" s="10"/>
      <c r="F544" s="13"/>
      <c r="G544" s="10"/>
      <c r="H544" s="13"/>
      <c r="I544" s="10"/>
      <c r="J544" s="13"/>
      <c r="K544" s="10"/>
      <c r="L544" s="13"/>
      <c r="M544" s="10"/>
      <c r="N544" s="13"/>
      <c r="O544" s="10"/>
      <c r="P544" s="13"/>
      <c r="Q544" s="10"/>
      <c r="R544" s="13"/>
      <c r="S544" s="10">
        <v>9</v>
      </c>
      <c r="T544" s="13"/>
      <c r="U544" s="10">
        <v>3</v>
      </c>
      <c r="V544" s="13"/>
      <c r="W544" s="10">
        <v>5</v>
      </c>
      <c r="X544" s="13"/>
      <c r="Y544" s="10"/>
      <c r="Z544" s="13"/>
      <c r="AA544" s="205"/>
      <c r="AB544" s="200"/>
      <c r="AC544" s="257"/>
      <c r="AD544" s="205"/>
      <c r="AF544" s="258"/>
      <c r="AH544" s="258"/>
      <c r="AI544" s="259"/>
      <c r="AJ544" s="259"/>
      <c r="AK544" s="259"/>
      <c r="AL544" s="413"/>
      <c r="AM544" s="259"/>
      <c r="AN544" s="413"/>
    </row>
    <row r="545" spans="1:40" s="23" customFormat="1" ht="15.75" x14ac:dyDescent="0.2">
      <c r="A545" s="255"/>
      <c r="B545" s="262"/>
      <c r="C545" s="105"/>
      <c r="D545" s="106"/>
      <c r="E545" s="102" t="str">
        <f>IF(E553&gt;(E520*(50/100)),"T10-Alert","")</f>
        <v/>
      </c>
      <c r="F545" s="101"/>
      <c r="G545" s="102" t="str">
        <f>IF(G553&gt;(G520*(50/100)),"T10-Alert","")</f>
        <v/>
      </c>
      <c r="H545" s="101"/>
      <c r="I545" s="102" t="str">
        <f>IF(I553&gt;(I520*(50/100)),"T10-Alert","")</f>
        <v/>
      </c>
      <c r="J545" s="101"/>
      <c r="K545" s="102" t="str">
        <f>IF(K553&gt;(K520*(50/100)),"T10-Alert","")</f>
        <v/>
      </c>
      <c r="L545" s="101"/>
      <c r="M545" s="102" t="str">
        <f>IF(M553&gt;(M520*(50/100)),"T10-Alert","")</f>
        <v/>
      </c>
      <c r="N545" s="101"/>
      <c r="O545" s="102" t="str">
        <f>IF(O553&gt;(O520*(50/100)),"T10-Alert","")</f>
        <v/>
      </c>
      <c r="P545" s="101"/>
      <c r="Q545" s="102" t="str">
        <f>IF(Q553&gt;(Q520*(50/100)),"T10-Alert","")</f>
        <v/>
      </c>
      <c r="R545" s="101"/>
      <c r="S545" s="102" t="str">
        <f>IF(S553&gt;(S520*(50/100)),"T10-Alert","")</f>
        <v/>
      </c>
      <c r="T545" s="101"/>
      <c r="U545" s="102" t="str">
        <f>IF(U553&gt;(U520*(50/100)),"T10-Alert","")</f>
        <v/>
      </c>
      <c r="V545" s="101"/>
      <c r="W545" s="102" t="str">
        <f>IF(W553&gt;(W520*(50/100)),"T10-Alert","")</f>
        <v/>
      </c>
      <c r="X545" s="101"/>
      <c r="Y545" s="102" t="str">
        <f>IF(Y553&gt;(Y520*(50/100)),"T10-Alert","")</f>
        <v/>
      </c>
      <c r="Z545" s="101"/>
      <c r="AA545" s="201"/>
      <c r="AB545" s="202"/>
      <c r="AC545" s="202"/>
      <c r="AD545" s="201"/>
      <c r="AF545" s="192"/>
      <c r="AH545" s="192"/>
      <c r="AI545" s="236"/>
      <c r="AJ545" s="236"/>
      <c r="AK545" s="236"/>
      <c r="AL545" s="408"/>
      <c r="AM545" s="236"/>
      <c r="AN545" s="408"/>
    </row>
    <row r="546" spans="1:40" ht="30" x14ac:dyDescent="0.25">
      <c r="A546" s="267"/>
      <c r="B546" s="285"/>
      <c r="C546" s="105" t="s">
        <v>362</v>
      </c>
      <c r="D546" s="33"/>
      <c r="E546" s="102" t="str" cm="1">
        <f t="array" ref="E546">_xlfn.IFS(AND(E520="",E547="",E548="",E549="",E550="",E551="",E552="",E553=""),"",SUM(E547:E553)&lt;E520*AND(F547="",F548="",F549="",F550="",F551="",F552="",F553="",E547&lt;&gt;"",E548&lt;&gt;"",E549&lt;&gt;"",E550&lt;&gt;"",E551&lt;&gt;"",E552&lt;&gt;"",E553&lt;&gt;""),"T4-Error",SUM(E547:E553)&gt;E520,"T5-Error",AND(SUM(E547:E553)=E520,F520="",OR(E547="",E548="",E549="",E550="",E551="",E552="",E553="")),"T2-Error",OR(E547="",E548="",E549="",E550="",E551="",E552="",E553=""),"",SUM(E547:E553)&lt;E520*OR(F547="pa",F548="pa",F549="pa",F550="pa",F551="pa",F552="pa",F553="pa"),"",AND(SUM(E547:E553)=E520,F520="pa",F547&lt;&gt;"pa",F548&lt;&gt;"pa",F549&lt;&gt;"pa",F550&lt;&gt;"pa",F551&lt;&gt;"pa",F552&lt;&gt;"pa",F553&lt;&gt;"pa"),"T3-Error",AND(SUM(E547:E553)=E520,F520="")*OR(F547="pa",F548="pa",F549="pa",F550="pa",F551="pa",F552="pa",F553="pa"),"T1-Error",SUM(E547:E553)=E520,"")</f>
        <v/>
      </c>
      <c r="F546" s="101"/>
      <c r="G546" s="102" t="str" cm="1">
        <f t="array" ref="G546">_xlfn.IFS(AND(G520="",G547="",G548="",G549="",G550="",G551="",G552="",G553=""),"",SUM(G547:G553)&lt;G520*AND(H547="",H548="",H549="",H550="",H551="",H552="",H553="",G547&lt;&gt;"",G548&lt;&gt;"",G549&lt;&gt;"",G550&lt;&gt;"",G551&lt;&gt;"",G552&lt;&gt;"",G553&lt;&gt;""),"T4-Error",SUM(G547:G553)&gt;G520,"T5-Error",AND(SUM(G547:G553)=G520,H520="",OR(G547="",G548="",G549="",G550="",G551="",G552="",G553="")),"T2-Error",OR(G547="",G548="",G549="",G550="",G551="",G552="",G553=""),"",SUM(G547:G553)&lt;G520*OR(H547="pa",H548="pa",H549="pa",H550="pa",H551="pa",H552="pa",H553="pa"),"",AND(SUM(G547:G553)=G520,H520="pa",H547&lt;&gt;"pa",H548&lt;&gt;"pa",H549&lt;&gt;"pa",H550&lt;&gt;"pa",H551&lt;&gt;"pa",H552&lt;&gt;"pa",H553&lt;&gt;"pa"),"T3-Error",AND(SUM(G547:G553)=G520,H520="")*OR(H547="pa",H548="pa",H549="pa",H550="pa",H551="pa",H552="pa",H553="pa"),"T1-Error",SUM(G547:G553)=G520,"")</f>
        <v/>
      </c>
      <c r="H546" s="101"/>
      <c r="I546" s="102" t="str" cm="1">
        <f t="array" ref="I546">_xlfn.IFS(AND(I520="",I547="",I548="",I549="",I550="",I551="",I552="",I553=""),"",SUM(I547:I553)&lt;I520*AND(J547="",J548="",J549="",J550="",J551="",J552="",J553="",I547&lt;&gt;"",I548&lt;&gt;"",I549&lt;&gt;"",I550&lt;&gt;"",I551&lt;&gt;"",I552&lt;&gt;"",I553&lt;&gt;""),"T4-Error",SUM(I547:I553)&gt;I520,"T5-Error",AND(SUM(I547:I553)=I520,J520="",OR(I547="",I548="",I549="",I550="",I551="",I552="",I553="")),"T2-Error",OR(I547="",I548="",I549="",I550="",I551="",I552="",I553=""),"",SUM(I547:I553)&lt;I520*OR(J547="pa",J548="pa",J549="pa",J550="pa",J551="pa",J552="pa",J553="pa"),"",AND(SUM(I547:I553)=I520,J520="pa",J547&lt;&gt;"pa",J548&lt;&gt;"pa",J549&lt;&gt;"pa",J550&lt;&gt;"pa",J551&lt;&gt;"pa",J552&lt;&gt;"pa",J553&lt;&gt;"pa"),"T3-Error",AND(SUM(I547:I553)=I520,J520="")*OR(J547="pa",J548="pa",J549="pa",J550="pa",J551="pa",J552="pa",J553="pa"),"T1-Error",SUM(I547:I553)=I520,"")</f>
        <v/>
      </c>
      <c r="J546" s="101"/>
      <c r="K546" s="102" t="str" cm="1">
        <f t="array" ref="K546">_xlfn.IFS(AND(K520="",K547="",K548="",K549="",K550="",K551="",K552="",K553=""),"",SUM(K547:K553)&lt;K520*AND(L547="",L548="",L549="",L550="",L551="",L552="",L553="",K547&lt;&gt;"",K548&lt;&gt;"",K549&lt;&gt;"",K550&lt;&gt;"",K551&lt;&gt;"",K552&lt;&gt;"",K553&lt;&gt;""),"T4-Error",SUM(K547:K553)&gt;K520,"T5-Error",AND(SUM(K547:K553)=K520,L520="",OR(K547="",K548="",K549="",K550="",K551="",K552="",K553="")),"T2-Error",OR(K547="",K548="",K549="",K550="",K551="",K552="",K553=""),"",SUM(K547:K553)&lt;K520*OR(L547="pa",L548="pa",L549="pa",L550="pa",L551="pa",L552="pa",L553="pa"),"",AND(SUM(K547:K553)=K520,L520="pa",L547&lt;&gt;"pa",L548&lt;&gt;"pa",L549&lt;&gt;"pa",L550&lt;&gt;"pa",L551&lt;&gt;"pa",L552&lt;&gt;"pa",L553&lt;&gt;"pa"),"T3-Error",AND(SUM(K547:K553)=K520,L520="")*OR(L547="pa",L548="pa",L549="pa",L550="pa",L551="pa",L552="pa",L553="pa"),"T1-Error",SUM(K547:K553)=K520,"")</f>
        <v/>
      </c>
      <c r="L546" s="101"/>
      <c r="M546" s="102" t="str" cm="1">
        <f t="array" ref="M546">_xlfn.IFS(AND(M520="",M547="",M548="",M549="",M550="",M551="",M552="",M553=""),"",SUM(M547:M553)&lt;M520*AND(N547="",N548="",N549="",N550="",N551="",N552="",N553="",M547&lt;&gt;"",M548&lt;&gt;"",M549&lt;&gt;"",M550&lt;&gt;"",M551&lt;&gt;"",M552&lt;&gt;"",M553&lt;&gt;""),"T4-Error",SUM(M547:M553)&gt;M520,"T5-Error",AND(SUM(M547:M553)=M520,N520="",OR(M547="",M548="",M549="",M550="",M551="",M552="",M553="")),"T2-Error",OR(M547="",M548="",M549="",M550="",M551="",M552="",M553=""),"",SUM(M547:M553)&lt;M520*OR(N547="pa",N548="pa",N549="pa",N550="pa",N551="pa",N552="pa",N553="pa"),"",AND(SUM(M547:M553)=M520,N520="pa",N547&lt;&gt;"pa",N548&lt;&gt;"pa",N549&lt;&gt;"pa",N550&lt;&gt;"pa",N551&lt;&gt;"pa",N552&lt;&gt;"pa",N553&lt;&gt;"pa"),"T3-Error",AND(SUM(M547:M553)=M520,N520="")*OR(N547="pa",N548="pa",N549="pa",N550="pa",N551="pa",N552="pa",N553="pa"),"T1-Error",SUM(M547:M553)=M520,"")</f>
        <v/>
      </c>
      <c r="N546" s="101"/>
      <c r="O546" s="102" t="str" cm="1">
        <f t="array" ref="O546">_xlfn.IFS(AND(O520="",O547="",O548="",O549="",O550="",O551="",O552="",O553=""),"",SUM(O547:O553)&lt;O520*AND(P547="",P548="",P549="",P550="",P551="",P552="",P553="",O547&lt;&gt;"",O548&lt;&gt;"",O549&lt;&gt;"",O550&lt;&gt;"",O551&lt;&gt;"",O552&lt;&gt;"",O553&lt;&gt;""),"T4-Error",SUM(O547:O553)&gt;O520,"T5-Error",AND(SUM(O547:O553)=O520,P520="",OR(O547="",O548="",O549="",O550="",O551="",O552="",O553="")),"T2-Error",OR(O547="",O548="",O549="",O550="",O551="",O552="",O553=""),"",SUM(O547:O553)&lt;O520*OR(P547="pa",P548="pa",P549="pa",P550="pa",P551="pa",P552="pa",P553="pa"),"",AND(SUM(O547:O553)=O520,P520="pa",P547&lt;&gt;"pa",P548&lt;&gt;"pa",P549&lt;&gt;"pa",P550&lt;&gt;"pa",P551&lt;&gt;"pa",P552&lt;&gt;"pa",P553&lt;&gt;"pa"),"T3-Error",AND(SUM(O547:O553)=O520,P520="")*OR(P547="pa",P548="pa",P549="pa",P550="pa",P551="pa",P552="pa",P553="pa"),"T1-Error",SUM(O547:O553)=O520,"")</f>
        <v/>
      </c>
      <c r="P546" s="101"/>
      <c r="Q546" s="102" t="str" cm="1">
        <f t="array" ref="Q546">_xlfn.IFS(AND(Q520="",Q547="",Q548="",Q549="",Q550="",Q551="",Q552="",Q553=""),"",SUM(Q547:Q553)&lt;Q520*AND(R547="",R548="",R549="",R550="",R551="",R552="",R553="",Q547&lt;&gt;"",Q548&lt;&gt;"",Q549&lt;&gt;"",Q550&lt;&gt;"",Q551&lt;&gt;"",Q552&lt;&gt;"",Q553&lt;&gt;""),"T4-Error",SUM(Q547:Q553)&gt;Q520,"T5-Error",AND(SUM(Q547:Q553)=Q520,R520="",OR(Q547="",Q548="",Q549="",Q550="",Q551="",Q552="",Q553="")),"T2-Error",OR(Q547="",Q548="",Q549="",Q550="",Q551="",Q552="",Q553=""),"",SUM(Q547:Q553)&lt;Q520*OR(R547="pa",R548="pa",R549="pa",R550="pa",R551="pa",R552="pa",R553="pa"),"",AND(SUM(Q547:Q553)=Q520,R520="pa",R547&lt;&gt;"pa",R548&lt;&gt;"pa",R549&lt;&gt;"pa",R550&lt;&gt;"pa",R551&lt;&gt;"pa",R552&lt;&gt;"pa",R553&lt;&gt;"pa"),"T3-Error",AND(SUM(Q547:Q553)=Q520,R520="")*OR(R547="pa",R548="pa",R549="pa",R550="pa",R551="pa",R552="pa",R553="pa"),"T1-Error",SUM(Q547:Q553)=Q520,"")</f>
        <v/>
      </c>
      <c r="R546" s="101"/>
      <c r="S546" s="102" t="str" cm="1">
        <f t="array" ref="S546">_xlfn.IFS(AND(S520="",S547="",S548="",S549="",S550="",S551="",S552="",S553=""),"",SUM(S547:S553)&lt;S520*AND(T547="",T548="",T549="",T550="",T551="",T552="",T553="",S547&lt;&gt;"",S548&lt;&gt;"",S549&lt;&gt;"",S550&lt;&gt;"",S551&lt;&gt;"",S552&lt;&gt;"",S553&lt;&gt;""),"T4-Error",SUM(S547:S553)&gt;S520,"T5-Error",AND(SUM(S547:S553)=S520,T520="",OR(S547="",S548="",S549="",S550="",S551="",S552="",S553="")),"T2-Error",OR(S547="",S548="",S549="",S550="",S551="",S552="",S553=""),"",SUM(S547:S553)&lt;S520*OR(T547="pa",T548="pa",T549="pa",T550="pa",T551="pa",T552="pa",T553="pa"),"",AND(SUM(S547:S553)=S520,T520="pa",T547&lt;&gt;"pa",T548&lt;&gt;"pa",T549&lt;&gt;"pa",T550&lt;&gt;"pa",T551&lt;&gt;"pa",T552&lt;&gt;"pa",T553&lt;&gt;"pa"),"T3-Error",AND(SUM(S547:S553)=S520,T520="")*OR(T547="pa",T548="pa",T549="pa",T550="pa",T551="pa",T552="pa",T553="pa"),"T1-Error",SUM(S547:S553)=S520,"")</f>
        <v/>
      </c>
      <c r="T546" s="101"/>
      <c r="U546" s="102" t="str" cm="1">
        <f t="array" ref="U546">_xlfn.IFS(AND(U520="",U547="",U548="",U549="",U550="",U551="",U552="",U553=""),"",SUM(U547:U553)&lt;U520*AND(V547="",V548="",V549="",V550="",V551="",V552="",V553="",U547&lt;&gt;"",U548&lt;&gt;"",U549&lt;&gt;"",U550&lt;&gt;"",U551&lt;&gt;"",U552&lt;&gt;"",U553&lt;&gt;""),"T4-Error",SUM(U547:U553)&gt;U520,"T5-Error",AND(SUM(U547:U553)=U520,V520="",OR(U547="",U548="",U549="",U550="",U551="",U552="",U553="")),"T2-Error",OR(U547="",U548="",U549="",U550="",U551="",U552="",U553=""),"",SUM(U547:U553)&lt;U520*OR(V547="pa",V548="pa",V549="pa",V550="pa",V551="pa",V552="pa",V553="pa"),"",AND(SUM(U547:U553)=U520,V520="pa",V547&lt;&gt;"pa",V548&lt;&gt;"pa",V549&lt;&gt;"pa",V550&lt;&gt;"pa",V551&lt;&gt;"pa",V552&lt;&gt;"pa",V553&lt;&gt;"pa"),"T3-Error",AND(SUM(U547:U553)=U520,V520="")*OR(V547="pa",V548="pa",V549="pa",V550="pa",V551="pa",V552="pa",V553="pa"),"T1-Error",SUM(U547:U553)=U520,"")</f>
        <v/>
      </c>
      <c r="V546" s="101"/>
      <c r="W546" s="102" t="str" cm="1">
        <f t="array" ref="W546">_xlfn.IFS(AND(W520="",W547="",W548="",W549="",W550="",W551="",W552="",W553=""),"",SUM(W547:W553)&lt;W520*AND(X547="",X548="",X549="",X550="",X551="",X552="",X553="",W547&lt;&gt;"",W548&lt;&gt;"",W549&lt;&gt;"",W550&lt;&gt;"",W551&lt;&gt;"",W552&lt;&gt;"",W553&lt;&gt;""),"T4-Error",SUM(W547:W553)&gt;W520,"T5-Error",AND(SUM(W547:W553)=W520,X520="",OR(W547="",W548="",W549="",W550="",W551="",W552="",W553="")),"T2-Error",OR(W547="",W548="",W549="",W550="",W551="",W552="",W553=""),"",SUM(W547:W553)&lt;W520*OR(X547="pa",X548="pa",X549="pa",X550="pa",X551="pa",X552="pa",X553="pa"),"",AND(SUM(W547:W553)=W520,X520="pa",X547&lt;&gt;"pa",X548&lt;&gt;"pa",X549&lt;&gt;"pa",X550&lt;&gt;"pa",X551&lt;&gt;"pa",X552&lt;&gt;"pa",X553&lt;&gt;"pa"),"T3-Error",AND(SUM(W547:W553)=W520,X520="")*OR(X547="pa",X548="pa",X549="pa",X550="pa",X551="pa",X552="pa",X553="pa"),"T1-Error",SUM(W547:W553)=W520,"")</f>
        <v/>
      </c>
      <c r="X546" s="101"/>
      <c r="Y546" s="102" t="str" cm="1">
        <f t="array" ref="Y546">_xlfn.IFS(AND(Y520="",Y547="",Y548="",Y549="",Y550="",Y551="",Y552="",Y553=""),"",SUM(Y547:Y553)&lt;Y520*AND(Z547="",Z548="",Z549="",Z550="",Z551="",Z552="",Z553="",Y547&lt;&gt;"",Y548&lt;&gt;"",Y549&lt;&gt;"",Y550&lt;&gt;"",Y551&lt;&gt;"",Y552&lt;&gt;"",Y553&lt;&gt;""),"T4-Error",SUM(Y547:Y553)&gt;Y520,"T5-Error",AND(SUM(Y547:Y553)=Y520,Z520="",OR(Y547="",Y548="",Y549="",Y550="",Y551="",Y552="",Y553="")),"T2-Error",OR(Y547="",Y548="",Y549="",Y550="",Y551="",Y552="",Y553=""),"",SUM(Y547:Y553)&lt;Y520*OR(Z547="pa",Z548="pa",Z549="pa",Z550="pa",Z551="pa",Z552="pa",Z553="pa"),"",AND(SUM(Y547:Y553)=Y520,Z520="pa",Z547&lt;&gt;"pa",Z548&lt;&gt;"pa",Z549&lt;&gt;"pa",Z550&lt;&gt;"pa",Z551&lt;&gt;"pa",Z552&lt;&gt;"pa",Z553&lt;&gt;"pa"),"T3-Error",AND(SUM(Y547:Y553)=Y520,Z520="")*OR(Z547="pa",Z548="pa",Z549="pa",Z550="pa",Z551="pa",Z552="pa",Z553="pa"),"T1-Error",SUM(Y547:Y553)=Y520,"")</f>
        <v/>
      </c>
      <c r="Z546" s="101"/>
      <c r="AA546" s="206"/>
      <c r="AB546" s="189"/>
      <c r="AC546" s="196"/>
      <c r="AD546" s="206"/>
      <c r="AF546" s="193"/>
      <c r="AH546" s="193"/>
      <c r="AI546" s="237"/>
      <c r="AJ546" s="237"/>
      <c r="AK546" s="237"/>
      <c r="AL546" s="409"/>
      <c r="AM546" s="237"/>
      <c r="AN546" s="409"/>
    </row>
    <row r="547" spans="1:40" ht="15" x14ac:dyDescent="0.2">
      <c r="A547" s="263" t="s">
        <v>266</v>
      </c>
      <c r="B547" s="244"/>
      <c r="C547" s="112" t="s">
        <v>267</v>
      </c>
      <c r="D547" s="24" t="s">
        <v>51</v>
      </c>
      <c r="E547" s="10"/>
      <c r="F547" s="13"/>
      <c r="G547" s="10"/>
      <c r="H547" s="13"/>
      <c r="I547" s="10"/>
      <c r="J547" s="13"/>
      <c r="K547" s="10"/>
      <c r="L547" s="13"/>
      <c r="M547" s="10"/>
      <c r="N547" s="13"/>
      <c r="O547" s="10"/>
      <c r="P547" s="13"/>
      <c r="Q547" s="10"/>
      <c r="R547" s="13"/>
      <c r="S547" s="10">
        <v>27</v>
      </c>
      <c r="T547" s="13"/>
      <c r="U547" s="10">
        <v>30</v>
      </c>
      <c r="V547" s="13"/>
      <c r="W547" s="10">
        <v>34</v>
      </c>
      <c r="X547" s="13"/>
      <c r="Y547" s="10"/>
      <c r="Z547" s="13"/>
      <c r="AA547" s="205"/>
      <c r="AB547" s="196"/>
      <c r="AC547" s="196"/>
      <c r="AD547" s="205"/>
      <c r="AF547" s="193"/>
      <c r="AH547" s="193"/>
      <c r="AI547" s="237"/>
      <c r="AJ547" s="237"/>
      <c r="AK547" s="237"/>
      <c r="AL547" s="409"/>
      <c r="AM547" s="237"/>
      <c r="AN547" s="409"/>
    </row>
    <row r="548" spans="1:40" ht="30" x14ac:dyDescent="0.2">
      <c r="A548" s="279" t="s">
        <v>268</v>
      </c>
      <c r="B548" s="244"/>
      <c r="C548" s="112" t="s">
        <v>363</v>
      </c>
      <c r="D548" s="24" t="s">
        <v>51</v>
      </c>
      <c r="E548" s="10"/>
      <c r="F548" s="13"/>
      <c r="G548" s="10"/>
      <c r="H548" s="13"/>
      <c r="I548" s="10"/>
      <c r="J548" s="13"/>
      <c r="K548" s="10"/>
      <c r="L548" s="13"/>
      <c r="M548" s="10"/>
      <c r="N548" s="13"/>
      <c r="O548" s="10"/>
      <c r="P548" s="13"/>
      <c r="Q548" s="10"/>
      <c r="R548" s="13"/>
      <c r="S548" s="10">
        <v>0</v>
      </c>
      <c r="T548" s="13"/>
      <c r="U548" s="10">
        <v>0</v>
      </c>
      <c r="V548" s="13"/>
      <c r="W548" s="10">
        <v>19</v>
      </c>
      <c r="X548" s="13"/>
      <c r="Y548" s="10"/>
      <c r="Z548" s="13"/>
      <c r="AA548" s="205"/>
      <c r="AB548" s="196"/>
      <c r="AC548" s="196"/>
      <c r="AD548" s="205"/>
      <c r="AF548" s="193"/>
      <c r="AH548" s="193"/>
      <c r="AI548" s="237"/>
      <c r="AJ548" s="237"/>
      <c r="AK548" s="237"/>
      <c r="AL548" s="409"/>
      <c r="AM548" s="237"/>
      <c r="AN548" s="409"/>
    </row>
    <row r="549" spans="1:40" ht="15" x14ac:dyDescent="0.2">
      <c r="A549" s="279"/>
      <c r="B549" s="244"/>
      <c r="C549" s="112" t="s">
        <v>356</v>
      </c>
      <c r="D549" s="24" t="s">
        <v>51</v>
      </c>
      <c r="E549" s="10"/>
      <c r="F549" s="13"/>
      <c r="G549" s="10"/>
      <c r="H549" s="13"/>
      <c r="I549" s="10"/>
      <c r="J549" s="13"/>
      <c r="K549" s="10"/>
      <c r="L549" s="13"/>
      <c r="M549" s="10"/>
      <c r="N549" s="13"/>
      <c r="O549" s="10"/>
      <c r="P549" s="13"/>
      <c r="Q549" s="10"/>
      <c r="R549" s="13"/>
      <c r="S549" s="10">
        <v>10</v>
      </c>
      <c r="T549" s="13"/>
      <c r="U549" s="10">
        <v>11</v>
      </c>
      <c r="V549" s="13"/>
      <c r="W549" s="10">
        <v>16</v>
      </c>
      <c r="X549" s="13"/>
      <c r="Y549" s="10"/>
      <c r="Z549" s="13"/>
      <c r="AA549" s="205"/>
      <c r="AB549" s="196"/>
      <c r="AC549" s="196"/>
      <c r="AD549" s="205"/>
      <c r="AF549" s="193"/>
      <c r="AH549" s="193"/>
      <c r="AI549" s="237"/>
      <c r="AJ549" s="237"/>
      <c r="AK549" s="237"/>
      <c r="AL549" s="409"/>
      <c r="AM549" s="237"/>
      <c r="AN549" s="409"/>
    </row>
    <row r="550" spans="1:40" ht="30" x14ac:dyDescent="0.2">
      <c r="A550" s="279" t="s">
        <v>270</v>
      </c>
      <c r="B550" s="244"/>
      <c r="C550" s="112" t="s">
        <v>271</v>
      </c>
      <c r="D550" s="24" t="s">
        <v>51</v>
      </c>
      <c r="E550" s="10"/>
      <c r="F550" s="13"/>
      <c r="G550" s="10"/>
      <c r="H550" s="13"/>
      <c r="I550" s="10"/>
      <c r="J550" s="13"/>
      <c r="K550" s="10"/>
      <c r="L550" s="13"/>
      <c r="M550" s="10"/>
      <c r="N550" s="13"/>
      <c r="O550" s="10"/>
      <c r="P550" s="13"/>
      <c r="Q550" s="10"/>
      <c r="R550" s="13"/>
      <c r="S550" s="10">
        <v>6</v>
      </c>
      <c r="T550" s="13"/>
      <c r="U550" s="10">
        <v>7</v>
      </c>
      <c r="V550" s="13"/>
      <c r="W550" s="10">
        <v>9</v>
      </c>
      <c r="X550" s="13"/>
      <c r="Y550" s="10"/>
      <c r="Z550" s="13"/>
      <c r="AA550" s="205" t="s">
        <v>357</v>
      </c>
      <c r="AB550" s="196"/>
      <c r="AC550" s="196"/>
      <c r="AD550" s="205" t="s">
        <v>272</v>
      </c>
      <c r="AF550" s="193"/>
      <c r="AH550" s="193"/>
      <c r="AI550" s="237"/>
      <c r="AJ550" s="237"/>
      <c r="AK550" s="237"/>
      <c r="AL550" s="409"/>
      <c r="AM550" s="237"/>
      <c r="AN550" s="409"/>
    </row>
    <row r="551" spans="1:40" ht="15" x14ac:dyDescent="0.2">
      <c r="A551" s="279" t="s">
        <v>273</v>
      </c>
      <c r="B551" s="244"/>
      <c r="C551" s="112" t="s">
        <v>274</v>
      </c>
      <c r="D551" s="24" t="s">
        <v>47</v>
      </c>
      <c r="E551" s="10"/>
      <c r="F551" s="13"/>
      <c r="G551" s="10"/>
      <c r="H551" s="13"/>
      <c r="I551" s="10"/>
      <c r="J551" s="13"/>
      <c r="K551" s="10"/>
      <c r="L551" s="13"/>
      <c r="M551" s="10"/>
      <c r="N551" s="13"/>
      <c r="O551" s="10"/>
      <c r="P551" s="13"/>
      <c r="Q551" s="10"/>
      <c r="R551" s="13"/>
      <c r="S551" s="10">
        <v>5</v>
      </c>
      <c r="T551" s="13"/>
      <c r="U551" s="10">
        <v>0</v>
      </c>
      <c r="V551" s="13"/>
      <c r="W551" s="10">
        <v>0</v>
      </c>
      <c r="X551" s="13"/>
      <c r="Y551" s="10"/>
      <c r="Z551" s="13"/>
      <c r="AA551" s="205"/>
      <c r="AB551" s="196"/>
      <c r="AC551" s="196"/>
      <c r="AD551" s="205"/>
      <c r="AF551" s="193"/>
      <c r="AH551" s="193"/>
      <c r="AI551" s="237"/>
      <c r="AJ551" s="237"/>
      <c r="AK551" s="237"/>
      <c r="AL551" s="409"/>
      <c r="AM551" s="237"/>
      <c r="AN551" s="409"/>
    </row>
    <row r="552" spans="1:40" ht="15" x14ac:dyDescent="0.2">
      <c r="A552" s="279" t="s">
        <v>275</v>
      </c>
      <c r="B552" s="244"/>
      <c r="C552" s="112" t="s">
        <v>276</v>
      </c>
      <c r="D552" s="24" t="s">
        <v>51</v>
      </c>
      <c r="E552" s="10"/>
      <c r="F552" s="13"/>
      <c r="G552" s="10"/>
      <c r="H552" s="13"/>
      <c r="I552" s="10"/>
      <c r="J552" s="13"/>
      <c r="K552" s="10"/>
      <c r="L552" s="13"/>
      <c r="M552" s="10"/>
      <c r="N552" s="13"/>
      <c r="O552" s="10"/>
      <c r="P552" s="13"/>
      <c r="Q552" s="10"/>
      <c r="R552" s="13"/>
      <c r="S552" s="10">
        <v>1</v>
      </c>
      <c r="T552" s="13"/>
      <c r="U552" s="10">
        <v>1</v>
      </c>
      <c r="V552" s="13"/>
      <c r="W552" s="10">
        <v>0</v>
      </c>
      <c r="X552" s="13"/>
      <c r="Y552" s="10"/>
      <c r="Z552" s="13"/>
      <c r="AA552" s="205"/>
      <c r="AB552" s="196"/>
      <c r="AC552" s="196"/>
      <c r="AD552" s="205"/>
      <c r="AF552" s="193"/>
      <c r="AH552" s="193"/>
      <c r="AI552" s="237"/>
      <c r="AJ552" s="237"/>
      <c r="AK552" s="237"/>
      <c r="AL552" s="409"/>
      <c r="AM552" s="237"/>
      <c r="AN552" s="409"/>
    </row>
    <row r="553" spans="1:40" ht="15" x14ac:dyDescent="0.2">
      <c r="A553" s="265" t="s">
        <v>277</v>
      </c>
      <c r="B553" s="244"/>
      <c r="C553" s="112" t="s">
        <v>278</v>
      </c>
      <c r="D553" s="24" t="s">
        <v>51</v>
      </c>
      <c r="E553" s="10"/>
      <c r="F553" s="13"/>
      <c r="G553" s="10"/>
      <c r="H553" s="13"/>
      <c r="I553" s="10"/>
      <c r="J553" s="13"/>
      <c r="K553" s="10"/>
      <c r="L553" s="13"/>
      <c r="M553" s="10"/>
      <c r="N553" s="13"/>
      <c r="O553" s="10"/>
      <c r="P553" s="13"/>
      <c r="Q553" s="10"/>
      <c r="R553" s="13"/>
      <c r="S553" s="10">
        <v>0</v>
      </c>
      <c r="T553" s="13"/>
      <c r="U553" s="10">
        <v>0</v>
      </c>
      <c r="V553" s="13"/>
      <c r="W553" s="10">
        <v>0</v>
      </c>
      <c r="X553" s="13"/>
      <c r="Y553" s="10"/>
      <c r="Z553" s="13"/>
      <c r="AA553" s="205"/>
      <c r="AB553" s="196"/>
      <c r="AC553" s="196"/>
      <c r="AD553" s="205"/>
      <c r="AF553" s="193"/>
      <c r="AH553" s="193"/>
      <c r="AI553" s="237"/>
      <c r="AJ553" s="237"/>
      <c r="AK553" s="237"/>
      <c r="AL553" s="409"/>
      <c r="AM553" s="237"/>
      <c r="AN553" s="409"/>
    </row>
    <row r="554" spans="1:40" s="23" customFormat="1" ht="15.75" x14ac:dyDescent="0.2">
      <c r="A554" s="255"/>
      <c r="B554" s="262"/>
      <c r="C554" s="105"/>
      <c r="D554" s="106"/>
      <c r="E554" s="102" t="str" cm="1">
        <f t="array" ref="E554">_xlfn.IFS(OR(E556="",E271=""),"",AND(E556=0,E271=0),"",E556=E271,"T8-Alert",E556&lt;&gt;E271,"")</f>
        <v/>
      </c>
      <c r="F554" s="101"/>
      <c r="G554" s="102" t="str" cm="1">
        <f t="array" ref="G554">_xlfn.IFS(OR(G556="",G271=""),"",AND(G556=0,G271=0),"",G556=G271,"T8-Alert",G556&lt;&gt;G271,"")</f>
        <v/>
      </c>
      <c r="H554" s="101"/>
      <c r="I554" s="102" t="str" cm="1">
        <f t="array" ref="I554">_xlfn.IFS(OR(I556="",I271=""),"",AND(I556=0,I271=0),"",I556=I271,"T8-Alert",I556&lt;&gt;I271,"")</f>
        <v/>
      </c>
      <c r="J554" s="101"/>
      <c r="K554" s="102" t="str" cm="1">
        <f t="array" ref="K554">_xlfn.IFS(OR(K556="",K271=""),"",AND(K556=0,K271=0),"",K556=K271,"T8-Alert",K556&lt;&gt;K271,"")</f>
        <v/>
      </c>
      <c r="L554" s="101"/>
      <c r="M554" s="102" t="str" cm="1">
        <f t="array" ref="M554">_xlfn.IFS(OR(M556="",M271=""),"",AND(M556=0,M271=0),"",M556=M271,"T8-Alert",M556&lt;&gt;M271,"")</f>
        <v/>
      </c>
      <c r="N554" s="101"/>
      <c r="O554" s="102" t="str" cm="1">
        <f t="array" ref="O554">_xlfn.IFS(OR(O556="",O271=""),"",AND(O556=0,O271=0),"",O556=O271,"T8-Alert",O556&lt;&gt;O271,"")</f>
        <v/>
      </c>
      <c r="P554" s="101"/>
      <c r="Q554" s="102" t="str" cm="1">
        <f t="array" ref="Q554">_xlfn.IFS(OR(Q556="",Q271=""),"",AND(Q556=0,Q271=0),"",Q556=Q271,"T8-Alert",Q556&lt;&gt;Q271,"")</f>
        <v/>
      </c>
      <c r="R554" s="101"/>
      <c r="S554" s="102" t="str" cm="1">
        <f t="array" ref="S554">_xlfn.IFS(OR(S556="",S271=""),"",AND(S556=0,S271=0),"",S556=S271,"T8-Alert",S556&lt;&gt;S271,"")</f>
        <v/>
      </c>
      <c r="T554" s="101"/>
      <c r="U554" s="102" t="str" cm="1">
        <f t="array" ref="U554">_xlfn.IFS(OR(U556="",U271=""),"",AND(U556=0,U271=0),"",U556=U271,"T8-Alert",U556&lt;&gt;U271,"")</f>
        <v/>
      </c>
      <c r="V554" s="101"/>
      <c r="W554" s="102" t="str" cm="1">
        <f t="array" ref="W554">_xlfn.IFS(OR(W556="",W271=""),"",AND(W556=0,W271=0),"",W556=W271,"T8-Alert",W556&lt;&gt;W271,"")</f>
        <v/>
      </c>
      <c r="X554" s="101"/>
      <c r="Y554" s="102" t="str" cm="1">
        <f t="array" ref="Y554">_xlfn.IFS(OR(Y556="",Y271=""),"",AND(Y556=0,Y271=0),"",Y556=Y271,"T8-Alert",Y556&lt;&gt;Y271,"")</f>
        <v/>
      </c>
      <c r="Z554" s="101"/>
      <c r="AA554" s="201"/>
      <c r="AB554" s="202"/>
      <c r="AC554" s="202"/>
      <c r="AD554" s="201"/>
      <c r="AF554" s="192"/>
      <c r="AH554" s="192"/>
      <c r="AI554" s="236"/>
      <c r="AJ554" s="236"/>
      <c r="AK554" s="236"/>
      <c r="AL554" s="408"/>
      <c r="AM554" s="236"/>
      <c r="AN554" s="408"/>
    </row>
    <row r="555" spans="1:40" s="23" customFormat="1" ht="15.75" x14ac:dyDescent="0.2">
      <c r="A555" s="255"/>
      <c r="B555" s="262"/>
      <c r="C555" s="137"/>
      <c r="D555" s="138"/>
      <c r="E555" s="102" t="str" cm="1">
        <f t="array" ref="E555">_xlfn.IFS(OR(E399="",E556=""),"",AND(E399=0,E556=0),"",E556=E399,"T9-Alert-",E399&lt;&gt;E556,"")</f>
        <v/>
      </c>
      <c r="F555" s="101"/>
      <c r="G555" s="102" t="str" cm="1">
        <f t="array" ref="G555">_xlfn.IFS(OR(G399="",G556=""),"",AND(G399=0,G556=0),"",G556=G399,"T9-Alert-",G399&lt;&gt;G556,"")</f>
        <v/>
      </c>
      <c r="H555" s="101"/>
      <c r="I555" s="102" t="str" cm="1">
        <f t="array" ref="I555">_xlfn.IFS(OR(I399="",I556=""),"",AND(I399=0,I556=0),"",I556=I399,"T9-Alert-",I399&lt;&gt;I556,"")</f>
        <v/>
      </c>
      <c r="J555" s="101"/>
      <c r="K555" s="102" t="str" cm="1">
        <f t="array" ref="K555">_xlfn.IFS(OR(K399="",K556=""),"",AND(K399=0,K556=0),"",K556=K399,"T9-Alert-",K399&lt;&gt;K556,"")</f>
        <v/>
      </c>
      <c r="L555" s="101"/>
      <c r="M555" s="102" t="str" cm="1">
        <f t="array" ref="M555">_xlfn.IFS(OR(M399="",M556=""),"",AND(M399=0,M556=0),"",M556=M399,"T9-Alert-",M399&lt;&gt;M556,"")</f>
        <v/>
      </c>
      <c r="N555" s="101"/>
      <c r="O555" s="102" t="str" cm="1">
        <f t="array" ref="O555">_xlfn.IFS(OR(O399="",O556=""),"",AND(O399=0,O556=0),"",O556=O399,"T9-Alert-",O399&lt;&gt;O556,"")</f>
        <v/>
      </c>
      <c r="P555" s="101"/>
      <c r="Q555" s="102" t="str" cm="1">
        <f t="array" ref="Q555">_xlfn.IFS(OR(Q399="",Q556=""),"",AND(Q399=0,Q556=0),"",Q556=Q399,"T9-Alert-",Q399&lt;&gt;Q556,"")</f>
        <v/>
      </c>
      <c r="R555" s="101"/>
      <c r="S555" s="102" t="str" cm="1">
        <f t="array" ref="S555">_xlfn.IFS(OR(S399="",S556=""),"",AND(S399=0,S556=0),"",S556=S399,"T9-Alert-",S399&lt;&gt;S556,"")</f>
        <v/>
      </c>
      <c r="T555" s="101"/>
      <c r="U555" s="102" t="str" cm="1">
        <f t="array" ref="U555">_xlfn.IFS(OR(U399="",U556=""),"",AND(U399=0,U556=0),"",U556=U399,"T9-Alert-",U399&lt;&gt;U556,"")</f>
        <v/>
      </c>
      <c r="V555" s="101"/>
      <c r="W555" s="102" t="str" cm="1">
        <f t="array" ref="W555">_xlfn.IFS(OR(W399="",W556=""),"",AND(W399=0,W556=0),"",W556=W399,"T9-Alert-",W399&lt;&gt;W556,"")</f>
        <v/>
      </c>
      <c r="X555" s="101"/>
      <c r="Y555" s="102" t="str" cm="1">
        <f t="array" ref="Y555">_xlfn.IFS(OR(Y399="",Y556=""),"",AND(Y399=0,Y556=0),"",Y556=Y399,"T9-Alert-",Y399&lt;&gt;Y556,"")</f>
        <v/>
      </c>
      <c r="Z555" s="101"/>
      <c r="AA555" s="201"/>
      <c r="AB555" s="202"/>
      <c r="AC555" s="202"/>
      <c r="AD555" s="201"/>
      <c r="AF555" s="192"/>
      <c r="AH555" s="192"/>
      <c r="AI555" s="236"/>
      <c r="AJ555" s="236"/>
      <c r="AK555" s="236"/>
      <c r="AL555" s="408"/>
      <c r="AM555" s="236"/>
      <c r="AN555" s="408"/>
    </row>
    <row r="556" spans="1:40" ht="31.5" x14ac:dyDescent="0.2">
      <c r="A556" s="265" t="s">
        <v>259</v>
      </c>
      <c r="B556" s="244"/>
      <c r="C556" s="104" t="s">
        <v>110</v>
      </c>
      <c r="D556" s="111" t="s">
        <v>51</v>
      </c>
      <c r="E556" s="10"/>
      <c r="F556" s="13"/>
      <c r="G556" s="10"/>
      <c r="H556" s="13"/>
      <c r="I556" s="10"/>
      <c r="J556" s="13"/>
      <c r="K556" s="10"/>
      <c r="L556" s="13"/>
      <c r="M556" s="10"/>
      <c r="N556" s="13"/>
      <c r="O556" s="10"/>
      <c r="P556" s="13"/>
      <c r="Q556" s="10"/>
      <c r="R556" s="13"/>
      <c r="S556" s="10">
        <v>20</v>
      </c>
      <c r="T556" s="13"/>
      <c r="U556" s="10">
        <v>9</v>
      </c>
      <c r="V556" s="13"/>
      <c r="W556" s="10">
        <v>9</v>
      </c>
      <c r="X556" s="13"/>
      <c r="Y556" s="10"/>
      <c r="Z556" s="13"/>
      <c r="AA556" s="205" t="s">
        <v>361</v>
      </c>
      <c r="AB556" s="196"/>
      <c r="AC556" s="196"/>
      <c r="AD556" s="205"/>
      <c r="AF556" s="193"/>
      <c r="AH556" s="193"/>
      <c r="AI556" s="237"/>
      <c r="AJ556" s="237"/>
      <c r="AK556" s="237"/>
      <c r="AL556" s="409"/>
      <c r="AM556" s="237"/>
      <c r="AN556" s="409"/>
    </row>
    <row r="557" spans="1:40" s="23" customFormat="1" ht="15.75" x14ac:dyDescent="0.2">
      <c r="A557" s="255"/>
      <c r="B557" s="262"/>
      <c r="C557" s="105"/>
      <c r="D557" s="106"/>
      <c r="E557" s="102" t="str" cm="1">
        <f t="array" ref="E557">_xlfn.IFS(OR(E558="",E556=""),"",OR(E558=0,E556=0),"",E558&gt;E556,"T7-Error",E558=E556,"T7-Alert-",E558&lt;E556,"")</f>
        <v/>
      </c>
      <c r="F557" s="101"/>
      <c r="G557" s="102" t="str" cm="1">
        <f t="array" ref="G557">_xlfn.IFS(OR(G558="",G556=""),"",OR(G558=0,G556=0),"",G558&gt;G556,"T7-Error",G558=G556,"T7-Alert-",G558&lt;G556,"")</f>
        <v/>
      </c>
      <c r="H557" s="101"/>
      <c r="I557" s="102" t="str" cm="1">
        <f t="array" ref="I557">_xlfn.IFS(OR(I558="",I556=""),"",OR(I558=0,I556=0),"",I558&gt;I556,"T7-Error",I558=I556,"T7-Alert-",I558&lt;I556,"")</f>
        <v/>
      </c>
      <c r="J557" s="101"/>
      <c r="K557" s="102" t="str" cm="1">
        <f t="array" ref="K557">_xlfn.IFS(OR(K558="",K556=""),"",OR(K558=0,K556=0),"",K558&gt;K556,"T7-Error",K558=K556,"T7-Alert-",K558&lt;K556,"")</f>
        <v/>
      </c>
      <c r="L557" s="101"/>
      <c r="M557" s="102" t="str" cm="1">
        <f t="array" ref="M557">_xlfn.IFS(OR(M558="",M556=""),"",OR(M558=0,M556=0),"",M558&gt;M556,"T7-Error",M558=M556,"T7-Alert-",M558&lt;M556,"")</f>
        <v/>
      </c>
      <c r="N557" s="101"/>
      <c r="O557" s="102" t="str" cm="1">
        <f t="array" ref="O557">_xlfn.IFS(OR(O558="",O556=""),"",OR(O558=0,O556=0),"",O558&gt;O556,"T7-Error",O558=O556,"T7-Alert-",O558&lt;O556,"")</f>
        <v/>
      </c>
      <c r="P557" s="101"/>
      <c r="Q557" s="102" t="str" cm="1">
        <f t="array" ref="Q557">_xlfn.IFS(OR(Q558="",Q556=""),"",OR(Q558=0,Q556=0),"",Q558&gt;Q556,"T7-Error",Q558=Q556,"T7-Alert-",Q558&lt;Q556,"")</f>
        <v/>
      </c>
      <c r="R557" s="101"/>
      <c r="S557" s="102" t="str" cm="1">
        <f t="array" ref="S557">_xlfn.IFS(OR(S558="",S556=""),"",OR(S558=0,S556=0),"",S558&gt;S556,"T7-Error",S558=S556,"T7-Alert-",S558&lt;S556,"")</f>
        <v/>
      </c>
      <c r="T557" s="101"/>
      <c r="U557" s="102" t="str" cm="1">
        <f t="array" ref="U557">_xlfn.IFS(OR(U558="",U556=""),"",OR(U558=0,U556=0),"",U558&gt;U556,"T7-Error",U558=U556,"T7-Alert-",U558&lt;U556,"")</f>
        <v/>
      </c>
      <c r="V557" s="101"/>
      <c r="W557" s="102" t="str" cm="1">
        <f t="array" ref="W557">_xlfn.IFS(OR(W558="",W556=""),"",OR(W558=0,W556=0),"",W558&gt;W556,"T7-Error",W558=W556,"T7-Alert-",W558&lt;W556,"")</f>
        <v/>
      </c>
      <c r="X557" s="101"/>
      <c r="Y557" s="102" t="str" cm="1">
        <f t="array" ref="Y557">_xlfn.IFS(OR(Y558="",Y556=""),"",OR(Y558=0,Y556=0),"",Y558&gt;Y556,"T7-Error",Y558=Y556,"T7-Alert-",Y558&lt;Y556,"")</f>
        <v/>
      </c>
      <c r="Z557" s="101"/>
      <c r="AA557" s="201"/>
      <c r="AB557" s="202"/>
      <c r="AC557" s="202"/>
      <c r="AD557" s="201"/>
      <c r="AF557" s="192"/>
      <c r="AH557" s="192"/>
      <c r="AI557" s="236"/>
      <c r="AJ557" s="236"/>
      <c r="AK557" s="236"/>
      <c r="AL557" s="408"/>
      <c r="AM557" s="236"/>
      <c r="AN557" s="408"/>
    </row>
    <row r="558" spans="1:40" s="23" customFormat="1" ht="15" x14ac:dyDescent="0.2">
      <c r="A558" s="249"/>
      <c r="B558" s="244"/>
      <c r="C558" s="110" t="s">
        <v>322</v>
      </c>
      <c r="D558" s="24" t="s">
        <v>51</v>
      </c>
      <c r="E558" s="10"/>
      <c r="F558" s="13"/>
      <c r="G558" s="10"/>
      <c r="H558" s="13"/>
      <c r="I558" s="10"/>
      <c r="J558" s="13"/>
      <c r="K558" s="10"/>
      <c r="L558" s="13"/>
      <c r="M558" s="10"/>
      <c r="N558" s="13"/>
      <c r="O558" s="10"/>
      <c r="P558" s="13"/>
      <c r="Q558" s="10"/>
      <c r="R558" s="13"/>
      <c r="S558" s="10">
        <v>0</v>
      </c>
      <c r="T558" s="13"/>
      <c r="U558" s="10">
        <v>0</v>
      </c>
      <c r="V558" s="13"/>
      <c r="W558" s="10">
        <v>0</v>
      </c>
      <c r="X558" s="13"/>
      <c r="Y558" s="10"/>
      <c r="Z558" s="13"/>
      <c r="AA558" s="205"/>
      <c r="AB558" s="199"/>
      <c r="AC558" s="189"/>
      <c r="AD558" s="205"/>
      <c r="AF558" s="192"/>
      <c r="AH558" s="192"/>
      <c r="AI558" s="236"/>
      <c r="AJ558" s="236"/>
      <c r="AK558" s="236"/>
      <c r="AL558" s="408"/>
      <c r="AM558" s="236"/>
      <c r="AN558" s="408"/>
    </row>
    <row r="559" spans="1:40" s="23" customFormat="1" ht="15.75" x14ac:dyDescent="0.25">
      <c r="A559" s="255"/>
      <c r="B559" s="285"/>
      <c r="C559" s="105" t="s">
        <v>208</v>
      </c>
      <c r="D559" s="33"/>
      <c r="E559" s="136" t="str" cm="1">
        <f t="array" ref="E559">_xlfn.IFS(AND(E556="",E560="",E561=""),"",SUM(E560:E561)&lt;E556*AND(F560="",F561="",E560&lt;&gt;"",E561&lt;&gt;""),"T4-Error",SUM(E560:E561)&gt;E556,"T5-Error",AND(SUM(E560:E561)=E556,F556="",OR(E560="",E561="")),"T2-Error",OR(E560="",E561=""),"",SUM(E560:E561)&lt;E556*OR(F560="pa",F561="pa"),"",AND(SUM(E560:E561)=E556,F556="pa",F560&lt;&gt;"pa",F561&lt;&gt;"pa"),"T3-Error",AND(SUM(E560:E561)=E556,F556="")*OR(F560="pa",F561="pa"),"T1-Error",SUM(E560:E561)=E556,"")</f>
        <v/>
      </c>
      <c r="F559" s="101"/>
      <c r="G559" s="136" t="str" cm="1">
        <f t="array" ref="G559">_xlfn.IFS(AND(G556="",G560="",G561=""),"",SUM(G560:G561)&lt;G556*AND(H560="",H561="",G560&lt;&gt;"",G561&lt;&gt;""),"T4-Error",SUM(G560:G561)&gt;G556,"T5-Error",AND(SUM(G560:G561)=G556,H556="",OR(G560="",G561="")),"T2-Error",OR(G560="",G561=""),"",SUM(G560:G561)&lt;G556*OR(H560="pa",H561="pa"),"",AND(SUM(G560:G561)=G556,H556="pa",H560&lt;&gt;"pa",H561&lt;&gt;"pa"),"T3-Error",AND(SUM(G560:G561)=G556,H556="")*OR(H560="pa",H561="pa"),"T1-Error",SUM(G560:G561)=G556,"")</f>
        <v/>
      </c>
      <c r="H559" s="101"/>
      <c r="I559" s="136" t="str" cm="1">
        <f t="array" ref="I559">_xlfn.IFS(AND(I556="",I560="",I561=""),"",SUM(I560:I561)&lt;I556*AND(J560="",J561="",I560&lt;&gt;"",I561&lt;&gt;""),"T4-Error",SUM(I560:I561)&gt;I556,"T5-Error",AND(SUM(I560:I561)=I556,J556="",OR(I560="",I561="")),"T2-Error",OR(I560="",I561=""),"",SUM(I560:I561)&lt;I556*OR(J560="pa",J561="pa"),"",AND(SUM(I560:I561)=I556,J556="pa",J560&lt;&gt;"pa",J561&lt;&gt;"pa"),"T3-Error",AND(SUM(I560:I561)=I556,J556="")*OR(J560="pa",J561="pa"),"T1-Error",SUM(I560:I561)=I556,"")</f>
        <v/>
      </c>
      <c r="J559" s="101"/>
      <c r="K559" s="136" t="str" cm="1">
        <f t="array" ref="K559">_xlfn.IFS(AND(K556="",K560="",K561=""),"",SUM(K560:K561)&lt;K556*AND(L560="",L561="",K560&lt;&gt;"",K561&lt;&gt;""),"T4-Error",SUM(K560:K561)&gt;K556,"T5-Error",AND(SUM(K560:K561)=K556,L556="",OR(K560="",K561="")),"T2-Error",OR(K560="",K561=""),"",SUM(K560:K561)&lt;K556*OR(L560="pa",L561="pa"),"",AND(SUM(K560:K561)=K556,L556="pa",L560&lt;&gt;"pa",L561&lt;&gt;"pa"),"T3-Error",AND(SUM(K560:K561)=K556,L556="")*OR(L560="pa",L561="pa"),"T1-Error",SUM(K560:K561)=K556,"")</f>
        <v/>
      </c>
      <c r="L559" s="101"/>
      <c r="M559" s="136" t="str" cm="1">
        <f t="array" ref="M559">_xlfn.IFS(AND(M556="",M560="",M561=""),"",SUM(M560:M561)&lt;M556*AND(N560="",N561="",M560&lt;&gt;"",M561&lt;&gt;""),"T4-Error",SUM(M560:M561)&gt;M556,"T5-Error",AND(SUM(M560:M561)=M556,N556="",OR(M560="",M561="")),"T2-Error",OR(M560="",M561=""),"",SUM(M560:M561)&lt;M556*OR(N560="pa",N561="pa"),"",AND(SUM(M560:M561)=M556,N556="pa",N560&lt;&gt;"pa",N561&lt;&gt;"pa"),"T3-Error",AND(SUM(M560:M561)=M556,N556="")*OR(N560="pa",N561="pa"),"T1-Error",SUM(M560:M561)=M556,"")</f>
        <v/>
      </c>
      <c r="N559" s="101"/>
      <c r="O559" s="136" t="str" cm="1">
        <f t="array" ref="O559">_xlfn.IFS(AND(O556="",O560="",O561=""),"",SUM(O560:O561)&lt;O556*AND(P560="",P561="",O560&lt;&gt;"",O561&lt;&gt;""),"T4-Error",SUM(O560:O561)&gt;O556,"T5-Error",AND(SUM(O560:O561)=O556,P556="",OR(O560="",O561="")),"T2-Error",OR(O560="",O561=""),"",SUM(O560:O561)&lt;O556*OR(P560="pa",P561="pa"),"",AND(SUM(O560:O561)=O556,P556="pa",P560&lt;&gt;"pa",P561&lt;&gt;"pa"),"T3-Error",AND(SUM(O560:O561)=O556,P556="")*OR(P560="pa",P561="pa"),"T1-Error",SUM(O560:O561)=O556,"")</f>
        <v/>
      </c>
      <c r="P559" s="14"/>
      <c r="Q559" s="102" t="str" cm="1">
        <f t="array" ref="Q559">_xlfn.IFS(AND(Q556="",Q560="",Q561=""),"",SUM(Q560:Q561)&lt;Q556*AND(R560="",R561="",Q560&lt;&gt;"",Q561&lt;&gt;""),"T4-Error",SUM(Q560:Q561)&gt;Q556,"T5-Error",AND(SUM(Q560:Q561)=Q556,R556="",OR(Q560="",Q561="")),"T2-Error",OR(Q560="",Q561=""),"",SUM(Q560:Q561)&lt;Q556*OR(R560="pa",R561="pa"),"",AND(SUM(Q560:Q561)=Q556,R556="pa",R560&lt;&gt;"pa",R561&lt;&gt;"pa"),"T3-Error",AND(SUM(Q560:Q561)=Q556,R556="")*OR(R560="pa",R561="pa"),"T1-Error",SUM(Q560:Q561)=Q556,"")</f>
        <v/>
      </c>
      <c r="R559" s="101"/>
      <c r="S559" s="102" t="str" cm="1">
        <f t="array" ref="S559">_xlfn.IFS(AND(S556="",S560="",S561=""),"",SUM(S560:S561)&lt;S556*AND(T560="",T561="",S560&lt;&gt;"",S561&lt;&gt;""),"T4-Error",SUM(S560:S561)&gt;S556,"T5-Error",AND(SUM(S560:S561)=S556,T556="",OR(S560="",S561="")),"T2-Error",OR(S560="",S561=""),"",SUM(S560:S561)&lt;S556*OR(T560="pa",T561="pa"),"",AND(SUM(S560:S561)=S556,T556="pa",T560&lt;&gt;"pa",T561&lt;&gt;"pa"),"T3-Error",AND(SUM(S560:S561)=S556,T556="")*OR(T560="pa",T561="pa"),"T1-Error",SUM(S560:S561)=S556,"")</f>
        <v/>
      </c>
      <c r="T559" s="101"/>
      <c r="U559" s="102" t="str" cm="1">
        <f t="array" ref="U559">_xlfn.IFS(AND(U556="",U560="",U561=""),"",SUM(U560:U561)&lt;U556*AND(V560="",V561="",U560&lt;&gt;"",U561&lt;&gt;""),"T4-Error",SUM(U560:U561)&gt;U556,"T5-Error",AND(SUM(U560:U561)=U556,V556="",OR(U560="",U561="")),"T2-Error",OR(U560="",U561=""),"",SUM(U560:U561)&lt;U556*OR(V560="pa",V561="pa"),"",AND(SUM(U560:U561)=U556,V556="pa",V560&lt;&gt;"pa",V561&lt;&gt;"pa"),"T3-Error",AND(SUM(U560:U561)=U556,V556="")*OR(V560="pa",V561="pa"),"T1-Error",SUM(U560:U561)=U556,"")</f>
        <v/>
      </c>
      <c r="V559" s="101"/>
      <c r="W559" s="102" t="str" cm="1">
        <f t="array" ref="W559">_xlfn.IFS(AND(W556="",W560="",W561=""),"",SUM(W560:W561)&lt;W556*AND(X560="",X561="",W560&lt;&gt;"",W561&lt;&gt;""),"T4-Error",SUM(W560:W561)&gt;W556,"T5-Error",AND(SUM(W560:W561)=W556,X556="",OR(W560="",W561="")),"T2-Error",OR(W560="",W561=""),"",SUM(W560:W561)&lt;W556*OR(X560="pa",X561="pa"),"",AND(SUM(W560:W561)=W556,X556="pa",X560&lt;&gt;"pa",X561&lt;&gt;"pa"),"T3-Error",AND(SUM(W560:W561)=W556,X556="")*OR(X560="pa",X561="pa"),"T1-Error",SUM(W560:W561)=W556,"")</f>
        <v/>
      </c>
      <c r="X559" s="101"/>
      <c r="Y559" s="102" t="str" cm="1">
        <f t="array" ref="Y559">_xlfn.IFS(AND(Y556="",Y560="",Y561=""),"",SUM(Y560:Y561)&lt;Y556*AND(Z560="",Z561="",Y560&lt;&gt;"",Y561&lt;&gt;""),"T4-Error",SUM(Y560:Y561)&gt;Y556,"T5-Error",AND(SUM(Y560:Y561)=Y556,Z556="",OR(Y560="",Y561="")),"T2-Error",OR(Y560="",Y561=""),"",SUM(Y560:Y561)&lt;Y556*OR(Z560="pa",Z561="pa"),"",AND(SUM(Y560:Y561)=Y556,Z556="pa",Z560&lt;&gt;"pa",Z561&lt;&gt;"pa"),"T3-Error",AND(SUM(Y560:Y561)=Y556,Z556="")*OR(Z560="pa",Z561="pa"),"T1-Error",SUM(Y560:Y561)=Y556,"")</f>
        <v/>
      </c>
      <c r="Z559" s="101"/>
      <c r="AA559" s="206"/>
      <c r="AB559" s="189"/>
      <c r="AC559" s="189"/>
      <c r="AD559" s="206"/>
      <c r="AF559" s="192"/>
      <c r="AH559" s="192"/>
      <c r="AI559" s="236"/>
      <c r="AJ559" s="236"/>
      <c r="AK559" s="236"/>
      <c r="AL559" s="408"/>
      <c r="AM559" s="236"/>
      <c r="AN559" s="408"/>
    </row>
    <row r="560" spans="1:40" ht="15" x14ac:dyDescent="0.2">
      <c r="A560" s="249" t="s">
        <v>238</v>
      </c>
      <c r="B560" s="244"/>
      <c r="C560" s="110" t="s">
        <v>210</v>
      </c>
      <c r="D560" s="24" t="s">
        <v>51</v>
      </c>
      <c r="E560" s="10"/>
      <c r="F560" s="13"/>
      <c r="G560" s="10"/>
      <c r="H560" s="13"/>
      <c r="I560" s="10"/>
      <c r="J560" s="13"/>
      <c r="K560" s="10"/>
      <c r="L560" s="13"/>
      <c r="M560" s="10"/>
      <c r="N560" s="13"/>
      <c r="O560" s="10"/>
      <c r="P560" s="13"/>
      <c r="Q560" s="10"/>
      <c r="R560" s="13"/>
      <c r="S560" s="10"/>
      <c r="T560" s="13"/>
      <c r="U560" s="10">
        <v>6</v>
      </c>
      <c r="V560" s="13"/>
      <c r="W560" s="10">
        <v>5</v>
      </c>
      <c r="X560" s="13"/>
      <c r="Y560" s="10"/>
      <c r="Z560" s="13"/>
      <c r="AA560" s="205"/>
      <c r="AB560" s="196"/>
      <c r="AC560" s="196"/>
      <c r="AD560" s="205"/>
      <c r="AF560" s="193"/>
      <c r="AH560" s="193"/>
      <c r="AI560" s="237"/>
      <c r="AJ560" s="237"/>
      <c r="AK560" s="237"/>
      <c r="AL560" s="409"/>
      <c r="AM560" s="237"/>
      <c r="AN560" s="409"/>
    </row>
    <row r="561" spans="1:40" ht="15" x14ac:dyDescent="0.2">
      <c r="A561" s="249" t="s">
        <v>239</v>
      </c>
      <c r="B561" s="244"/>
      <c r="C561" s="110" t="s">
        <v>213</v>
      </c>
      <c r="D561" s="24" t="s">
        <v>51</v>
      </c>
      <c r="E561" s="10"/>
      <c r="F561" s="13"/>
      <c r="G561" s="10"/>
      <c r="H561" s="13"/>
      <c r="I561" s="10"/>
      <c r="J561" s="13"/>
      <c r="K561" s="10"/>
      <c r="L561" s="13"/>
      <c r="M561" s="10"/>
      <c r="N561" s="13"/>
      <c r="O561" s="10"/>
      <c r="P561" s="13"/>
      <c r="Q561" s="10"/>
      <c r="R561" s="13"/>
      <c r="S561" s="10"/>
      <c r="T561" s="13"/>
      <c r="U561" s="10">
        <v>3</v>
      </c>
      <c r="V561" s="13"/>
      <c r="W561" s="10">
        <v>4</v>
      </c>
      <c r="X561" s="13"/>
      <c r="Y561" s="10"/>
      <c r="Z561" s="13"/>
      <c r="AA561" s="205"/>
      <c r="AB561" s="196"/>
      <c r="AC561" s="196"/>
      <c r="AD561" s="205"/>
      <c r="AF561" s="193"/>
      <c r="AH561" s="193"/>
      <c r="AI561" s="237"/>
      <c r="AJ561" s="237"/>
      <c r="AK561" s="237"/>
      <c r="AL561" s="409"/>
      <c r="AM561" s="237"/>
      <c r="AN561" s="409"/>
    </row>
    <row r="562" spans="1:40" ht="15.75" x14ac:dyDescent="0.25">
      <c r="A562" s="267"/>
      <c r="B562" s="285"/>
      <c r="C562" s="105" t="s">
        <v>264</v>
      </c>
      <c r="D562" s="33"/>
      <c r="E562" s="136" t="str" cm="1">
        <f t="array" ref="E562">_xlfn.IFS(AND(E556="",E563="",E564="",E565="",E566="",E567="",E568="",E569="",E570="",E571="",E572="",E573="",E574="",E575="",E576="",E577="",E578="",E579="",E580=""),"",SUM(E563:E580)&lt;E556*AND(F563="",F564="",F565="",F566="",F567="",F568="",F569="",F570="",F571="",F572="",F573="",F574="",F575="",F576="",F577="",F578="",F579="",F580="",E563&lt;&gt;"",E564&lt;&gt;"",E565&lt;&gt;"",E566&lt;&gt;"",E567&lt;&gt;"",E568&lt;&gt;"",E569&lt;&gt;"",E570&lt;&gt;"",E571&lt;&gt;"",E572&lt;&gt;"",E573&lt;&gt;"",E574&lt;&gt;"",E575&lt;&gt;"",E576&lt;&gt;"",E577&lt;&gt;"",E578&lt;&gt;"",E579&lt;&gt;"",E580&lt;&gt;""),"T4-Error",SUM(E563:E580)&gt;E556,"T5-Error",AND(SUM(E563:E580)=E556,F556="",OR(E563="",E564="",E565="",E566="",E567="",E568="",E569="",E570="",E571="",E572="",E573="",E574="",E575="",E576="",E577="",E578="",E579="",E580="")),"T2-Error",OR(E563="",E564="",E565="",E566="",E567="",E568="",E569="",E570="",E571="",E572="",E573="",E574="",E575="",E576="",E577="",E578="",E579="",E580=""),"",SUM(E563:E580)&lt;E556*OR(F563="pa",F564="pa",F565="pa",F566="pa",F567="pa",F568="pa",F569="pa",F570="pa",F571="pa",F572="pa",F573="pa",F574="pa",F575="pa",F576="pa",F577="pa",F578="pa",F579="pa",F580="pa"),"",AND(SUM(E563:E580)=E556,F556="pa",F563&lt;&gt;"pa",F564&lt;&gt;"pa",F565&lt;&gt;"pa",F566&lt;&gt;"pa",F567&lt;&gt;"pa",F568&lt;&gt;"pa",F569&lt;&gt;"pa",F570&lt;&gt;"pa",F571&lt;&gt;"pa",F572&lt;&gt;"pa",F573&lt;&gt;"pa",F574&lt;&gt;"pa",F575&lt;&gt;"pa",F576&lt;&gt;"pa",F577&lt;&gt;"pa",F578&lt;&gt;"pa",F579&lt;&gt;"pa",F580&lt;&gt;"pa"),"T3-Error",AND(SUM(E563:E580)=E556,F556="")*OR(F563="pa",F564="pa",F565="pa",F566="pa",F567="pa",F568="pa",F569="pa",F570="pa",F571="pa",F572="pa",F573="pa",F574="pa",F575="pa",F576="pa",F577="pa",F578="pa",F579="pa",F580="pa"),"T1-Error",SUM(E563:E580)=E556,"")</f>
        <v/>
      </c>
      <c r="F562" s="101"/>
      <c r="G562" s="136" t="str" cm="1">
        <f t="array" ref="G562">_xlfn.IFS(AND(G556="",G563="",G564="",G565="",G566="",G567="",G568="",G569="",G570="",G571="",G572="",G573="",G574="",G575="",G576="",G577="",G578="",G579="",G580=""),"",SUM(G563:G580)&lt;G556*AND(H563="",H564="",H565="",H566="",H567="",H568="",H569="",H570="",H571="",H572="",H573="",H574="",H575="",H576="",H577="",H578="",H579="",H580="",G563&lt;&gt;"",G564&lt;&gt;"",G565&lt;&gt;"",G566&lt;&gt;"",G567&lt;&gt;"",G568&lt;&gt;"",G569&lt;&gt;"",G570&lt;&gt;"",G571&lt;&gt;"",G572&lt;&gt;"",G573&lt;&gt;"",G574&lt;&gt;"",G575&lt;&gt;"",G576&lt;&gt;"",G577&lt;&gt;"",G578&lt;&gt;"",G579&lt;&gt;"",G580&lt;&gt;""),"T4-Error",SUM(G563:G580)&gt;G556,"T5-Error",AND(SUM(G563:G580)=G556,H556="",OR(G563="",G564="",G565="",G566="",G567="",G568="",G569="",G570="",G571="",G572="",G573="",G574="",G575="",G576="",G577="",G578="",G579="",G580="")),"T2-Error",OR(G563="",G564="",G565="",G566="",G567="",G568="",G569="",G570="",G571="",G572="",G573="",G574="",G575="",G576="",G577="",G578="",G579="",G580=""),"",SUM(G563:G580)&lt;G556*OR(H563="pa",H564="pa",H565="pa",H566="pa",H567="pa",H568="pa",H569="pa",H570="pa",H571="pa",H572="pa",H573="pa",H574="pa",H575="pa",H576="pa",H577="pa",H578="pa",H579="pa",H580="pa"),"",AND(SUM(G563:G580)=G556,H556="pa",H563&lt;&gt;"pa",H564&lt;&gt;"pa",H565&lt;&gt;"pa",H566&lt;&gt;"pa",H567&lt;&gt;"pa",H568&lt;&gt;"pa",H569&lt;&gt;"pa",H570&lt;&gt;"pa",H571&lt;&gt;"pa",H572&lt;&gt;"pa",H573&lt;&gt;"pa",H574&lt;&gt;"pa",H575&lt;&gt;"pa",H576&lt;&gt;"pa",H577&lt;&gt;"pa",H578&lt;&gt;"pa",H579&lt;&gt;"pa",H580&lt;&gt;"pa"),"T3-Error",AND(SUM(G563:G580)=G556,H556="")*OR(H563="pa",H564="pa",H565="pa",H566="pa",H567="pa",H568="pa",H569="pa",H570="pa",H571="pa",H572="pa",H573="pa",H574="pa",H575="pa",H576="pa",H577="pa",H578="pa",H579="pa",H580="pa"),"T1-Error",SUM(G563:G580)=G556,"")</f>
        <v/>
      </c>
      <c r="H562" s="101"/>
      <c r="I562" s="136" t="str" cm="1">
        <f t="array" ref="I562">_xlfn.IFS(AND(I556="",I563="",I564="",I565="",I566="",I567="",I568="",I569="",I570="",I571="",I572="",I573="",I574="",I575="",I576="",I577="",I578="",I579="",I580=""),"",SUM(I563:I580)&lt;I556*AND(J563="",J564="",J565="",J566="",J567="",J568="",J569="",J570="",J571="",J572="",J573="",J574="",J575="",J576="",J577="",J578="",J579="",J580="",I563&lt;&gt;"",I564&lt;&gt;"",I565&lt;&gt;"",I566&lt;&gt;"",I567&lt;&gt;"",I568&lt;&gt;"",I569&lt;&gt;"",I570&lt;&gt;"",I571&lt;&gt;"",I572&lt;&gt;"",I573&lt;&gt;"",I574&lt;&gt;"",I575&lt;&gt;"",I576&lt;&gt;"",I577&lt;&gt;"",I578&lt;&gt;"",I579&lt;&gt;"",I580&lt;&gt;""),"T4-Error",SUM(I563:I580)&gt;I556,"T5-Error",AND(SUM(I563:I580)=I556,J556="",OR(I563="",I564="",I565="",I566="",I567="",I568="",I569="",I570="",I571="",I572="",I573="",I574="",I575="",I576="",I577="",I578="",I579="",I580="")),"T2-Error",OR(I563="",I564="",I565="",I566="",I567="",I568="",I569="",I570="",I571="",I572="",I573="",I574="",I575="",I576="",I577="",I578="",I579="",I580=""),"",SUM(I563:I580)&lt;I556*OR(J563="pa",J564="pa",J565="pa",J566="pa",J567="pa",J568="pa",J569="pa",J570="pa",J571="pa",J572="pa",J573="pa",J574="pa",J575="pa",J576="pa",J577="pa",J578="pa",J579="pa",J580="pa"),"",AND(SUM(I563:I580)=I556,J556="pa",J563&lt;&gt;"pa",J564&lt;&gt;"pa",J565&lt;&gt;"pa",J566&lt;&gt;"pa",J567&lt;&gt;"pa",J568&lt;&gt;"pa",J569&lt;&gt;"pa",J570&lt;&gt;"pa",J571&lt;&gt;"pa",J572&lt;&gt;"pa",J573&lt;&gt;"pa",J574&lt;&gt;"pa",J575&lt;&gt;"pa",J576&lt;&gt;"pa",J577&lt;&gt;"pa",J578&lt;&gt;"pa",J579&lt;&gt;"pa",J580&lt;&gt;"pa"),"T3-Error",AND(SUM(I563:I580)=I556,J556="")*OR(J563="pa",J564="pa",J565="pa",J566="pa",J567="pa",J568="pa",J569="pa",J570="pa",J571="pa",J572="pa",J573="pa",J574="pa",J575="pa",J576="pa",J577="pa",J578="pa",J579="pa",J580="pa"),"T1-Error",SUM(I563:I580)=I556,"")</f>
        <v/>
      </c>
      <c r="J562" s="101"/>
      <c r="K562" s="136" t="str" cm="1">
        <f t="array" ref="K562">_xlfn.IFS(AND(K556="",K563="",K564="",K565="",K566="",K567="",K568="",K569="",K570="",K571="",K572="",K573="",K574="",K575="",K576="",K577="",K578="",K579="",K580=""),"",SUM(K563:K580)&lt;K556*AND(L563="",L564="",L565="",L566="",L567="",L568="",L569="",L570="",L571="",L572="",L573="",L574="",L575="",L576="",L577="",L578="",L579="",L580="",K563&lt;&gt;"",K564&lt;&gt;"",K565&lt;&gt;"",K566&lt;&gt;"",K567&lt;&gt;"",K568&lt;&gt;"",K569&lt;&gt;"",K570&lt;&gt;"",K571&lt;&gt;"",K572&lt;&gt;"",K573&lt;&gt;"",K574&lt;&gt;"",K575&lt;&gt;"",K576&lt;&gt;"",K577&lt;&gt;"",K578&lt;&gt;"",K579&lt;&gt;"",K580&lt;&gt;""),"T4-Error",SUM(K563:K580)&gt;K556,"T5-Error",AND(SUM(K563:K580)=K556,L556="",OR(K563="",K564="",K565="",K566="",K567="",K568="",K569="",K570="",K571="",K572="",K573="",K574="",K575="",K576="",K577="",K578="",K579="",K580="")),"T2-Error",OR(K563="",K564="",K565="",K566="",K567="",K568="",K569="",K570="",K571="",K572="",K573="",K574="",K575="",K576="",K577="",K578="",K579="",K580=""),"",SUM(K563:K580)&lt;K556*OR(L563="pa",L564="pa",L565="pa",L566="pa",L567="pa",L568="pa",L569="pa",L570="pa",L571="pa",L572="pa",L573="pa",L574="pa",L575="pa",L576="pa",L577="pa",L578="pa",L579="pa",L580="pa"),"",AND(SUM(K563:K580)=K556,L556="pa",L563&lt;&gt;"pa",L564&lt;&gt;"pa",L565&lt;&gt;"pa",L566&lt;&gt;"pa",L567&lt;&gt;"pa",L568&lt;&gt;"pa",L569&lt;&gt;"pa",L570&lt;&gt;"pa",L571&lt;&gt;"pa",L572&lt;&gt;"pa",L573&lt;&gt;"pa",L574&lt;&gt;"pa",L575&lt;&gt;"pa",L576&lt;&gt;"pa",L577&lt;&gt;"pa",L578&lt;&gt;"pa",L579&lt;&gt;"pa",L580&lt;&gt;"pa"),"T3-Error",AND(SUM(K563:K580)=K556,L556="")*OR(L563="pa",L564="pa",L565="pa",L566="pa",L567="pa",L568="pa",L569="pa",L570="pa",L571="pa",L572="pa",L573="pa",L574="pa",L575="pa",L576="pa",L577="pa",L578="pa",L579="pa",L580="pa"),"T1-Error",SUM(K563:K580)=K556,"")</f>
        <v/>
      </c>
      <c r="L562" s="101"/>
      <c r="M562" s="136" t="str" cm="1">
        <f t="array" ref="M562">_xlfn.IFS(AND(M556="",M563="",M564="",M565="",M566="",M567="",M568="",M569="",M570="",M571="",M572="",M573="",M574="",M575="",M576="",M577="",M578="",M579="",M580=""),"",SUM(M563:M580)&lt;M556*AND(N563="",N564="",N565="",N566="",N567="",N568="",N569="",N570="",N571="",N572="",N573="",N574="",N575="",N576="",N577="",N578="",N579="",N580="",M563&lt;&gt;"",M564&lt;&gt;"",M565&lt;&gt;"",M566&lt;&gt;"",M567&lt;&gt;"",M568&lt;&gt;"",M569&lt;&gt;"",M570&lt;&gt;"",M571&lt;&gt;"",M572&lt;&gt;"",M573&lt;&gt;"",M574&lt;&gt;"",M575&lt;&gt;"",M576&lt;&gt;"",M577&lt;&gt;"",M578&lt;&gt;"",M579&lt;&gt;"",M580&lt;&gt;""),"T4-Error",SUM(M563:M580)&gt;M556,"T5-Error",AND(SUM(M563:M580)=M556,N556="",OR(M563="",M564="",M565="",M566="",M567="",M568="",M569="",M570="",M571="",M572="",M573="",M574="",M575="",M576="",M577="",M578="",M579="",M580="")),"T2-Error",OR(M563="",M564="",M565="",M566="",M567="",M568="",M569="",M570="",M571="",M572="",M573="",M574="",M575="",M576="",M577="",M578="",M579="",M580=""),"",SUM(M563:M580)&lt;M556*OR(N563="pa",N564="pa",N565="pa",N566="pa",N567="pa",N568="pa",N569="pa",N570="pa",N571="pa",N572="pa",N573="pa",N574="pa",N575="pa",N576="pa",N577="pa",N578="pa",N579="pa",N580="pa"),"",AND(SUM(M563:M580)=M556,N556="pa",N563&lt;&gt;"pa",N564&lt;&gt;"pa",N565&lt;&gt;"pa",N566&lt;&gt;"pa",N567&lt;&gt;"pa",N568&lt;&gt;"pa",N569&lt;&gt;"pa",N570&lt;&gt;"pa",N571&lt;&gt;"pa",N572&lt;&gt;"pa",N573&lt;&gt;"pa",N574&lt;&gt;"pa",N575&lt;&gt;"pa",N576&lt;&gt;"pa",N577&lt;&gt;"pa",N578&lt;&gt;"pa",N579&lt;&gt;"pa",N580&lt;&gt;"pa"),"T3-Error",AND(SUM(M563:M580)=M556,N556="")*OR(N563="pa",N564="pa",N565="pa",N566="pa",N567="pa",N568="pa",N569="pa",N570="pa",N571="pa",N572="pa",N573="pa",N574="pa",N575="pa",N576="pa",N577="pa",N578="pa",N579="pa",N580="pa"),"T1-Error",SUM(M563:M580)=M556,"")</f>
        <v/>
      </c>
      <c r="N562" s="101"/>
      <c r="O562" s="136" t="str" cm="1">
        <f t="array" ref="O562">_xlfn.IFS(AND(O556="",O563="",O564="",O565="",O566="",O567="",O568="",O569="",O570="",O571="",O572="",O573="",O574="",O575="",O576="",O577="",O578="",O579="",O580=""),"",SUM(O563:O580)&lt;O556*AND(P563="",P564="",P565="",P566="",P567="",P568="",P569="",P570="",P571="",P572="",P573="",P574="",P575="",P576="",P577="",P578="",P579="",P580="",O563&lt;&gt;"",O564&lt;&gt;"",O565&lt;&gt;"",O566&lt;&gt;"",O567&lt;&gt;"",O568&lt;&gt;"",O569&lt;&gt;"",O570&lt;&gt;"",O571&lt;&gt;"",O572&lt;&gt;"",O573&lt;&gt;"",O574&lt;&gt;"",O575&lt;&gt;"",O576&lt;&gt;"",O577&lt;&gt;"",O578&lt;&gt;"",O579&lt;&gt;"",O580&lt;&gt;""),"T4-Error",SUM(O563:O580)&gt;O556,"T5-Error",AND(SUM(O563:O580)=O556,P556="",OR(O563="",O564="",O565="",O566="",O567="",O568="",O569="",O570="",O571="",O572="",O573="",O574="",O575="",O576="",O577="",O578="",O579="",O580="")),"T2-Error",OR(O563="",O564="",O565="",O566="",O567="",O568="",O569="",O570="",O571="",O572="",O573="",O574="",O575="",O576="",O577="",O578="",O579="",O580=""),"",SUM(O563:O580)&lt;O556*OR(P563="pa",P564="pa",P565="pa",P566="pa",P567="pa",P568="pa",P569="pa",P570="pa",P571="pa",P572="pa",P573="pa",P574="pa",P575="pa",P576="pa",P577="pa",P578="pa",P579="pa",P580="pa"),"",AND(SUM(O563:O580)=O556,P556="pa",P563&lt;&gt;"pa",P564&lt;&gt;"pa",P565&lt;&gt;"pa",P566&lt;&gt;"pa",P567&lt;&gt;"pa",P568&lt;&gt;"pa",P569&lt;&gt;"pa",P570&lt;&gt;"pa",P571&lt;&gt;"pa",P572&lt;&gt;"pa",P573&lt;&gt;"pa",P574&lt;&gt;"pa",P575&lt;&gt;"pa",P576&lt;&gt;"pa",P577&lt;&gt;"pa",P578&lt;&gt;"pa",P579&lt;&gt;"pa",P580&lt;&gt;"pa"),"T3-Error",AND(SUM(O563:O580)=O556,P556="")*OR(P563="pa",P564="pa",P565="pa",P566="pa",P567="pa",P568="pa",P569="pa",P570="pa",P571="pa",P572="pa",P573="pa",P574="pa",P575="pa",P576="pa",P577="pa",P578="pa",P579="pa",P580="pa"),"T1-Error",SUM(O563:O580)=O556,"")</f>
        <v/>
      </c>
      <c r="P562" s="14"/>
      <c r="Q562" s="102" t="str" cm="1">
        <f t="array" ref="Q562">_xlfn.IFS(AND(Q556="",Q563="",Q564="",Q565="",Q566="",Q567="",Q568="",Q569="",Q570="",Q571="",Q572="",Q573="",Q574="",Q575="",Q576="",Q577="",Q578="",Q579="",Q580=""),"",SUM(Q563:Q580)&lt;Q556*AND(R563="",R564="",R565="",R566="",R567="",R568="",R569="",R570="",R571="",R572="",R573="",R574="",R575="",R576="",R577="",R578="",R579="",R580="",Q563&lt;&gt;"",Q564&lt;&gt;"",Q565&lt;&gt;"",Q566&lt;&gt;"",Q567&lt;&gt;"",Q568&lt;&gt;"",Q569&lt;&gt;"",Q570&lt;&gt;"",Q571&lt;&gt;"",Q572&lt;&gt;"",Q573&lt;&gt;"",Q574&lt;&gt;"",Q575&lt;&gt;"",Q576&lt;&gt;"",Q577&lt;&gt;"",Q578&lt;&gt;"",Q579&lt;&gt;"",Q580&lt;&gt;""),"T4-Error",SUM(Q563:Q580)&gt;Q556,"T5-Error",AND(SUM(Q563:Q580)=Q556,R556="",OR(Q563="",Q564="",Q565="",Q566="",Q567="",Q568="",Q569="",Q570="",Q571="",Q572="",Q573="",Q574="",Q575="",Q576="",Q577="",Q578="",Q579="",Q580="")),"T2-Error",OR(Q563="",Q564="",Q565="",Q566="",Q567="",Q568="",Q569="",Q570="",Q571="",Q572="",Q573="",Q574="",Q575="",Q576="",Q577="",Q578="",Q579="",Q580=""),"",SUM(Q563:Q580)&lt;Q556*OR(R563="pa",R564="pa",R565="pa",R566="pa",R567="pa",R568="pa",R569="pa",R570="pa",R571="pa",R572="pa",R573="pa",R574="pa",R575="pa",R576="pa",R577="pa",R578="pa",R579="pa",R580="pa"),"",AND(SUM(Q563:Q580)=Q556,R556="pa",R563&lt;&gt;"pa",R564&lt;&gt;"pa",R565&lt;&gt;"pa",R566&lt;&gt;"pa",R567&lt;&gt;"pa",R568&lt;&gt;"pa",R569&lt;&gt;"pa",R570&lt;&gt;"pa",R571&lt;&gt;"pa",R572&lt;&gt;"pa",R573&lt;&gt;"pa",R574&lt;&gt;"pa",R575&lt;&gt;"pa",R576&lt;&gt;"pa",R577&lt;&gt;"pa",R578&lt;&gt;"pa",R579&lt;&gt;"pa",R580&lt;&gt;"pa"),"T3-Error",AND(SUM(Q563:Q580)=Q556,R556="")*OR(R563="pa",R564="pa",R565="pa",R566="pa",R567="pa",R568="pa",R569="pa",R570="pa",R571="pa",R572="pa",R573="pa",R574="pa",R575="pa",R576="pa",R577="pa",R578="pa",R579="pa",R580="pa"),"T1-Error",SUM(Q563:Q580)=Q556,"")</f>
        <v/>
      </c>
      <c r="R562" s="14"/>
      <c r="S562" s="102" t="str" cm="1">
        <f t="array" ref="S562">_xlfn.IFS(AND(S556="",S563="",S564="",S565="",S566="",S567="",S568="",S569="",S570="",S571="",S572="",S573="",S574="",S575="",S576="",S577="",S578="",S579="",S580=""),"",SUM(S563:S580)&lt;S556*AND(T563="",T564="",T565="",T566="",T567="",T568="",T569="",T570="",T571="",T572="",T573="",T574="",T575="",T576="",T577="",T578="",T579="",T580="",S563&lt;&gt;"",S564&lt;&gt;"",S565&lt;&gt;"",S566&lt;&gt;"",S567&lt;&gt;"",S568&lt;&gt;"",S569&lt;&gt;"",S570&lt;&gt;"",S571&lt;&gt;"",S572&lt;&gt;"",S573&lt;&gt;"",S574&lt;&gt;"",S575&lt;&gt;"",S576&lt;&gt;"",S577&lt;&gt;"",S578&lt;&gt;"",S579&lt;&gt;"",S580&lt;&gt;""),"T4-Error",SUM(S563:S580)&gt;S556,"T5-Error",AND(SUM(S563:S580)=S556,T556="",OR(S563="",S564="",S565="",S566="",S567="",S568="",S569="",S570="",S571="",S572="",S573="",S574="",S575="",S576="",S577="",S578="",S579="",S580="")),"T2-Error",OR(S563="",S564="",S565="",S566="",S567="",S568="",S569="",S570="",S571="",S572="",S573="",S574="",S575="",S576="",S577="",S578="",S579="",S580=""),"",SUM(S563:S580)&lt;S556*OR(T563="pa",T564="pa",T565="pa",T566="pa",T567="pa",T568="pa",T569="pa",T570="pa",T571="pa",T572="pa",T573="pa",T574="pa",T575="pa",T576="pa",T577="pa",T578="pa",T579="pa",T580="pa"),"",AND(SUM(S563:S580)=S556,T556="pa",T563&lt;&gt;"pa",T564&lt;&gt;"pa",T565&lt;&gt;"pa",T566&lt;&gt;"pa",T567&lt;&gt;"pa",T568&lt;&gt;"pa",T569&lt;&gt;"pa",T570&lt;&gt;"pa",T571&lt;&gt;"pa",T572&lt;&gt;"pa",T573&lt;&gt;"pa",T574&lt;&gt;"pa",T575&lt;&gt;"pa",T576&lt;&gt;"pa",T577&lt;&gt;"pa",T578&lt;&gt;"pa",T579&lt;&gt;"pa",T580&lt;&gt;"pa"),"T3-Error",AND(SUM(S563:S580)=S556,T556="")*OR(T563="pa",T564="pa",T565="pa",T566="pa",T567="pa",T568="pa",T569="pa",T570="pa",T571="pa",T572="pa",T573="pa",T574="pa",T575="pa",T576="pa",T577="pa",T578="pa",T579="pa",T580="pa"),"T1-Error",SUM(S563:S580)=S556,"")</f>
        <v/>
      </c>
      <c r="T562" s="14"/>
      <c r="U562" s="102" t="str" cm="1">
        <f t="array" ref="U562">_xlfn.IFS(AND(U556="",U563="",U564="",U565="",U566="",U567="",U568="",U569="",U570="",U571="",U572="",U573="",U574="",U575="",U576="",U577="",U578="",U579="",U580=""),"",SUM(U563:U580)&lt;U556*AND(V563="",V564="",V565="",V566="",V567="",V568="",V569="",V570="",V571="",V572="",V573="",V574="",V575="",V576="",V577="",V578="",V579="",V580="",U563&lt;&gt;"",U564&lt;&gt;"",U565&lt;&gt;"",U566&lt;&gt;"",U567&lt;&gt;"",U568&lt;&gt;"",U569&lt;&gt;"",U570&lt;&gt;"",U571&lt;&gt;"",U572&lt;&gt;"",U573&lt;&gt;"",U574&lt;&gt;"",U575&lt;&gt;"",U576&lt;&gt;"",U577&lt;&gt;"",U578&lt;&gt;"",U579&lt;&gt;"",U580&lt;&gt;""),"T4-Error",SUM(U563:U580)&gt;U556,"T5-Error",AND(SUM(U563:U580)=U556,V556="",OR(U563="",U564="",U565="",U566="",U567="",U568="",U569="",U570="",U571="",U572="",U573="",U574="",U575="",U576="",U577="",U578="",U579="",U580="")),"T2-Error",OR(U563="",U564="",U565="",U566="",U567="",U568="",U569="",U570="",U571="",U572="",U573="",U574="",U575="",U576="",U577="",U578="",U579="",U580=""),"",SUM(U563:U580)&lt;U556*OR(V563="pa",V564="pa",V565="pa",V566="pa",V567="pa",V568="pa",V569="pa",V570="pa",V571="pa",V572="pa",V573="pa",V574="pa",V575="pa",V576="pa",V577="pa",V578="pa",V579="pa",V580="pa"),"",AND(SUM(U563:U580)=U556,V556="pa",V563&lt;&gt;"pa",V564&lt;&gt;"pa",V565&lt;&gt;"pa",V566&lt;&gt;"pa",V567&lt;&gt;"pa",V568&lt;&gt;"pa",V569&lt;&gt;"pa",V570&lt;&gt;"pa",V571&lt;&gt;"pa",V572&lt;&gt;"pa",V573&lt;&gt;"pa",V574&lt;&gt;"pa",V575&lt;&gt;"pa",V576&lt;&gt;"pa",V577&lt;&gt;"pa",V578&lt;&gt;"pa",V579&lt;&gt;"pa",V580&lt;&gt;"pa"),"T3-Error",AND(SUM(U563:U580)=U556,V556="")*OR(V563="pa",V564="pa",V565="pa",V566="pa",V567="pa",V568="pa",V569="pa",V570="pa",V571="pa",V572="pa",V573="pa",V574="pa",V575="pa",V576="pa",V577="pa",V578="pa",V579="pa",V580="pa"),"T1-Error",SUM(U563:U580)=U556,"")</f>
        <v/>
      </c>
      <c r="V562" s="14"/>
      <c r="W562" s="102" t="str" cm="1">
        <f t="array" ref="W562">_xlfn.IFS(AND(W556="",W563="",W564="",W565="",W566="",W567="",W568="",W569="",W570="",W571="",W572="",W573="",W574="",W575="",W576="",W577="",W578="",W579="",W580=""),"",SUM(W563:W580)&lt;W556*AND(X563="",X564="",X565="",X566="",X567="",X568="",X569="",X570="",X571="",X572="",X573="",X574="",X575="",X576="",X577="",X578="",X579="",X580="",W563&lt;&gt;"",W564&lt;&gt;"",W565&lt;&gt;"",W566&lt;&gt;"",W567&lt;&gt;"",W568&lt;&gt;"",W569&lt;&gt;"",W570&lt;&gt;"",W571&lt;&gt;"",W572&lt;&gt;"",W573&lt;&gt;"",W574&lt;&gt;"",W575&lt;&gt;"",W576&lt;&gt;"",W577&lt;&gt;"",W578&lt;&gt;"",W579&lt;&gt;"",W580&lt;&gt;""),"T4-Error",SUM(W563:W580)&gt;W556,"T5-Error",AND(SUM(W563:W580)=W556,X556="",OR(W563="",W564="",W565="",W566="",W567="",W568="",W569="",W570="",W571="",W572="",W573="",W574="",W575="",W576="",W577="",W578="",W579="",W580="")),"T2-Error",OR(W563="",W564="",W565="",W566="",W567="",W568="",W569="",W570="",W571="",W572="",W573="",W574="",W575="",W576="",W577="",W578="",W579="",W580=""),"",SUM(W563:W580)&lt;W556*OR(X563="pa",X564="pa",X565="pa",X566="pa",X567="pa",X568="pa",X569="pa",X570="pa",X571="pa",X572="pa",X573="pa",X574="pa",X575="pa",X576="pa",X577="pa",X578="pa",X579="pa",X580="pa"),"",AND(SUM(W563:W580)=W556,X556="pa",X563&lt;&gt;"pa",X564&lt;&gt;"pa",X565&lt;&gt;"pa",X566&lt;&gt;"pa",X567&lt;&gt;"pa",X568&lt;&gt;"pa",X569&lt;&gt;"pa",X570&lt;&gt;"pa",X571&lt;&gt;"pa",X572&lt;&gt;"pa",X573&lt;&gt;"pa",X574&lt;&gt;"pa",X575&lt;&gt;"pa",X576&lt;&gt;"pa",X577&lt;&gt;"pa",X578&lt;&gt;"pa",X579&lt;&gt;"pa",X580&lt;&gt;"pa"),"T3-Error",AND(SUM(W563:W580)=W556,X556="")*OR(X563="pa",X564="pa",X565="pa",X566="pa",X567="pa",X568="pa",X569="pa",X570="pa",X571="pa",X572="pa",X573="pa",X574="pa",X575="pa",X576="pa",X577="pa",X578="pa",X579="pa",X580="pa"),"T1-Error",SUM(W563:W580)=W556,"")</f>
        <v/>
      </c>
      <c r="X562" s="14"/>
      <c r="Y562" s="102" t="str" cm="1">
        <f t="array" ref="Y562">_xlfn.IFS(AND(Y556="",Y563="",Y564="",Y565="",Y566="",Y567="",Y568="",Y569="",Y570="",Y571="",Y572="",Y573="",Y574="",Y575="",Y576="",Y577="",Y578="",Y579="",Y580=""),"",SUM(Y563:Y580)&lt;Y556*AND(Z563="",Z564="",Z565="",Z566="",Z567="",Z568="",Z569="",Z570="",Z571="",Z572="",Z573="",Z574="",Z575="",Z576="",Z577="",Z578="",Z579="",Z580="",Y563&lt;&gt;"",Y564&lt;&gt;"",Y565&lt;&gt;"",Y566&lt;&gt;"",Y567&lt;&gt;"",Y568&lt;&gt;"",Y569&lt;&gt;"",Y570&lt;&gt;"",Y571&lt;&gt;"",Y572&lt;&gt;"",Y573&lt;&gt;"",Y574&lt;&gt;"",Y575&lt;&gt;"",Y576&lt;&gt;"",Y577&lt;&gt;"",Y578&lt;&gt;"",Y579&lt;&gt;"",Y580&lt;&gt;""),"T4-Error",SUM(Y563:Y580)&gt;Y556,"T5-Error",AND(SUM(Y563:Y580)=Y556,Z556="",OR(Y563="",Y564="",Y565="",Y566="",Y567="",Y568="",Y569="",Y570="",Y571="",Y572="",Y573="",Y574="",Y575="",Y576="",Y577="",Y578="",Y579="",Y580="")),"T2-Error",OR(Y563="",Y564="",Y565="",Y566="",Y567="",Y568="",Y569="",Y570="",Y571="",Y572="",Y573="",Y574="",Y575="",Y576="",Y577="",Y578="",Y579="",Y580=""),"",SUM(Y563:Y580)&lt;Y556*OR(Z563="pa",Z564="pa",Z565="pa",Z566="pa",Z567="pa",Z568="pa",Z569="pa",Z570="pa",Z571="pa",Z572="pa",Z573="pa",Z574="pa",Z575="pa",Z576="pa",Z577="pa",Z578="pa",Z579="pa",Z580="pa"),"",AND(SUM(Y563:Y580)=Y556,Z556="pa",Z563&lt;&gt;"pa",Z564&lt;&gt;"pa",Z565&lt;&gt;"pa",Z566&lt;&gt;"pa",Z567&lt;&gt;"pa",Z568&lt;&gt;"pa",Z569&lt;&gt;"pa",Z570&lt;&gt;"pa",Z571&lt;&gt;"pa",Z572&lt;&gt;"pa",Z573&lt;&gt;"pa",Z574&lt;&gt;"pa",Z575&lt;&gt;"pa",Z576&lt;&gt;"pa",Z577&lt;&gt;"pa",Z578&lt;&gt;"pa",Z579&lt;&gt;"pa",Z580&lt;&gt;"pa"),"T3-Error",AND(SUM(Y563:Y580)=Y556,Z556="")*OR(Z563="pa",Z564="pa",Z565="pa",Z566="pa",Z567="pa",Z568="pa",Z569="pa",Z570="pa",Z571="pa",Z572="pa",Z573="pa",Z574="pa",Z575="pa",Z576="pa",Z577="pa",Z578="pa",Z579="pa",Z580="pa"),"T1-Error",SUM(Y563:Y580)=Y556,"")</f>
        <v/>
      </c>
      <c r="Z562" s="14"/>
      <c r="AA562" s="206"/>
      <c r="AB562" s="189"/>
      <c r="AC562" s="196"/>
      <c r="AD562" s="206"/>
      <c r="AF562" s="193"/>
      <c r="AH562" s="193"/>
      <c r="AI562" s="237"/>
      <c r="AJ562" s="237"/>
      <c r="AK562" s="237"/>
      <c r="AL562" s="409"/>
      <c r="AM562" s="237"/>
      <c r="AN562" s="409"/>
    </row>
    <row r="563" spans="1:40" customFormat="1" ht="15" x14ac:dyDescent="0.2">
      <c r="A563" s="248" t="s">
        <v>217</v>
      </c>
      <c r="B563" s="248"/>
      <c r="C563" s="34" t="s">
        <v>53</v>
      </c>
      <c r="D563" s="24" t="s">
        <v>51</v>
      </c>
      <c r="E563" s="10"/>
      <c r="F563" s="13"/>
      <c r="G563" s="10"/>
      <c r="H563" s="13"/>
      <c r="I563" s="10"/>
      <c r="J563" s="13"/>
      <c r="K563" s="10"/>
      <c r="L563" s="13"/>
      <c r="M563" s="10"/>
      <c r="N563" s="13"/>
      <c r="O563" s="10"/>
      <c r="P563" s="13"/>
      <c r="Q563" s="10"/>
      <c r="R563" s="13"/>
      <c r="S563" s="10">
        <v>1</v>
      </c>
      <c r="T563" s="13"/>
      <c r="U563" s="10">
        <v>0</v>
      </c>
      <c r="V563" s="13"/>
      <c r="W563" s="10">
        <v>0</v>
      </c>
      <c r="X563" s="13"/>
      <c r="Y563" s="10"/>
      <c r="Z563" s="13"/>
      <c r="AA563" s="205"/>
      <c r="AB563" s="200"/>
      <c r="AC563" s="257"/>
      <c r="AD563" s="205"/>
      <c r="AF563" s="258"/>
      <c r="AH563" s="258"/>
      <c r="AI563" s="259"/>
      <c r="AJ563" s="259"/>
      <c r="AK563" s="259"/>
      <c r="AL563" s="413"/>
      <c r="AM563" s="259"/>
      <c r="AN563" s="413"/>
    </row>
    <row r="564" spans="1:40" customFormat="1" ht="15" x14ac:dyDescent="0.2">
      <c r="A564" s="244" t="s">
        <v>218</v>
      </c>
      <c r="B564" s="244"/>
      <c r="C564" s="35" t="s">
        <v>54</v>
      </c>
      <c r="D564" s="24" t="s">
        <v>51</v>
      </c>
      <c r="E564" s="10"/>
      <c r="F564" s="13"/>
      <c r="G564" s="10"/>
      <c r="H564" s="13"/>
      <c r="I564" s="10"/>
      <c r="J564" s="13"/>
      <c r="K564" s="10"/>
      <c r="L564" s="13"/>
      <c r="M564" s="10"/>
      <c r="N564" s="13"/>
      <c r="O564" s="10"/>
      <c r="P564" s="13"/>
      <c r="Q564" s="10"/>
      <c r="R564" s="13"/>
      <c r="S564" s="10">
        <v>2</v>
      </c>
      <c r="T564" s="13"/>
      <c r="U564" s="10">
        <v>0</v>
      </c>
      <c r="V564" s="13"/>
      <c r="W564" s="10">
        <v>0</v>
      </c>
      <c r="X564" s="13"/>
      <c r="Y564" s="10"/>
      <c r="Z564" s="13"/>
      <c r="AA564" s="205"/>
      <c r="AB564" s="200"/>
      <c r="AC564" s="257"/>
      <c r="AD564" s="205"/>
      <c r="AF564" s="258"/>
      <c r="AH564" s="258"/>
      <c r="AI564" s="259"/>
      <c r="AJ564" s="259"/>
      <c r="AK564" s="259"/>
      <c r="AL564" s="413"/>
      <c r="AM564" s="259"/>
      <c r="AN564" s="413"/>
    </row>
    <row r="565" spans="1:40" customFormat="1" ht="15" x14ac:dyDescent="0.2">
      <c r="A565" s="244" t="s">
        <v>219</v>
      </c>
      <c r="B565" s="244"/>
      <c r="C565" s="35" t="s">
        <v>55</v>
      </c>
      <c r="D565" s="24" t="s">
        <v>51</v>
      </c>
      <c r="E565" s="10"/>
      <c r="F565" s="13"/>
      <c r="G565" s="10"/>
      <c r="H565" s="13"/>
      <c r="I565" s="10"/>
      <c r="J565" s="13"/>
      <c r="K565" s="10"/>
      <c r="L565" s="13"/>
      <c r="M565" s="10"/>
      <c r="N565" s="13"/>
      <c r="O565" s="10"/>
      <c r="P565" s="13"/>
      <c r="Q565" s="10"/>
      <c r="R565" s="13"/>
      <c r="S565" s="10">
        <v>1</v>
      </c>
      <c r="T565" s="13"/>
      <c r="U565" s="10">
        <v>0</v>
      </c>
      <c r="V565" s="13"/>
      <c r="W565" s="10">
        <v>0</v>
      </c>
      <c r="X565" s="13"/>
      <c r="Y565" s="10"/>
      <c r="Z565" s="13"/>
      <c r="AA565" s="205"/>
      <c r="AB565" s="200"/>
      <c r="AC565" s="257"/>
      <c r="AD565" s="205"/>
      <c r="AF565" s="258"/>
      <c r="AH565" s="258"/>
      <c r="AI565" s="259"/>
      <c r="AJ565" s="259"/>
      <c r="AK565" s="259"/>
      <c r="AL565" s="413"/>
      <c r="AM565" s="259"/>
      <c r="AN565" s="413"/>
    </row>
    <row r="566" spans="1:40" customFormat="1" ht="15" x14ac:dyDescent="0.2">
      <c r="A566" s="244" t="s">
        <v>220</v>
      </c>
      <c r="B566" s="244"/>
      <c r="C566" s="35" t="s">
        <v>56</v>
      </c>
      <c r="D566" s="24" t="s">
        <v>51</v>
      </c>
      <c r="E566" s="10"/>
      <c r="F566" s="13"/>
      <c r="G566" s="10"/>
      <c r="H566" s="13"/>
      <c r="I566" s="10"/>
      <c r="J566" s="13"/>
      <c r="K566" s="10"/>
      <c r="L566" s="13"/>
      <c r="M566" s="10"/>
      <c r="N566" s="13"/>
      <c r="O566" s="10"/>
      <c r="P566" s="13"/>
      <c r="Q566" s="10"/>
      <c r="R566" s="13"/>
      <c r="S566" s="10">
        <v>1</v>
      </c>
      <c r="T566" s="13"/>
      <c r="U566" s="10">
        <v>1</v>
      </c>
      <c r="V566" s="13"/>
      <c r="W566" s="10">
        <v>0</v>
      </c>
      <c r="X566" s="13"/>
      <c r="Y566" s="10"/>
      <c r="Z566" s="13"/>
      <c r="AA566" s="205"/>
      <c r="AB566" s="200"/>
      <c r="AC566" s="257"/>
      <c r="AD566" s="205"/>
      <c r="AF566" s="258"/>
      <c r="AH566" s="258"/>
      <c r="AI566" s="259"/>
      <c r="AJ566" s="259"/>
      <c r="AK566" s="259"/>
      <c r="AL566" s="413"/>
      <c r="AM566" s="259"/>
      <c r="AN566" s="413"/>
    </row>
    <row r="567" spans="1:40" customFormat="1" ht="15" x14ac:dyDescent="0.2">
      <c r="A567" s="244" t="s">
        <v>221</v>
      </c>
      <c r="B567" s="244"/>
      <c r="C567" s="35" t="s">
        <v>57</v>
      </c>
      <c r="D567" s="24" t="s">
        <v>51</v>
      </c>
      <c r="E567" s="10"/>
      <c r="F567" s="13"/>
      <c r="G567" s="10"/>
      <c r="H567" s="13"/>
      <c r="I567" s="10"/>
      <c r="J567" s="13"/>
      <c r="K567" s="10"/>
      <c r="L567" s="13"/>
      <c r="M567" s="10"/>
      <c r="N567" s="13"/>
      <c r="O567" s="10"/>
      <c r="P567" s="13"/>
      <c r="Q567" s="10"/>
      <c r="R567" s="13"/>
      <c r="S567" s="10">
        <v>0</v>
      </c>
      <c r="T567" s="13"/>
      <c r="U567" s="10">
        <v>0</v>
      </c>
      <c r="V567" s="13"/>
      <c r="W567" s="10">
        <v>0</v>
      </c>
      <c r="X567" s="13"/>
      <c r="Y567" s="10"/>
      <c r="Z567" s="13"/>
      <c r="AA567" s="205"/>
      <c r="AB567" s="200"/>
      <c r="AC567" s="257"/>
      <c r="AD567" s="205"/>
      <c r="AF567" s="258"/>
      <c r="AH567" s="258"/>
      <c r="AI567" s="259"/>
      <c r="AJ567" s="259"/>
      <c r="AK567" s="259"/>
      <c r="AL567" s="413"/>
      <c r="AM567" s="259"/>
      <c r="AN567" s="413"/>
    </row>
    <row r="568" spans="1:40" customFormat="1" ht="15" x14ac:dyDescent="0.2">
      <c r="A568" s="244" t="s">
        <v>222</v>
      </c>
      <c r="B568" s="244"/>
      <c r="C568" s="35" t="s">
        <v>58</v>
      </c>
      <c r="D568" s="24" t="s">
        <v>51</v>
      </c>
      <c r="E568" s="10"/>
      <c r="F568" s="13"/>
      <c r="G568" s="10"/>
      <c r="H568" s="13"/>
      <c r="I568" s="10"/>
      <c r="J568" s="13"/>
      <c r="K568" s="10"/>
      <c r="L568" s="13"/>
      <c r="M568" s="10"/>
      <c r="N568" s="13"/>
      <c r="O568" s="10"/>
      <c r="P568" s="13"/>
      <c r="Q568" s="10"/>
      <c r="R568" s="13"/>
      <c r="S568" s="10">
        <v>1</v>
      </c>
      <c r="T568" s="13"/>
      <c r="U568" s="10">
        <v>2</v>
      </c>
      <c r="V568" s="13"/>
      <c r="W568" s="10">
        <v>0</v>
      </c>
      <c r="X568" s="13"/>
      <c r="Y568" s="10"/>
      <c r="Z568" s="13"/>
      <c r="AA568" s="205"/>
      <c r="AB568" s="200"/>
      <c r="AC568" s="257"/>
      <c r="AD568" s="205"/>
      <c r="AF568" s="258"/>
      <c r="AH568" s="258"/>
      <c r="AI568" s="259"/>
      <c r="AJ568" s="259"/>
      <c r="AK568" s="259"/>
      <c r="AL568" s="413"/>
      <c r="AM568" s="259"/>
      <c r="AN568" s="413"/>
    </row>
    <row r="569" spans="1:40" customFormat="1" ht="15" x14ac:dyDescent="0.2">
      <c r="A569" s="244" t="s">
        <v>223</v>
      </c>
      <c r="B569" s="244"/>
      <c r="C569" s="35" t="s">
        <v>59</v>
      </c>
      <c r="D569" s="24" t="s">
        <v>51</v>
      </c>
      <c r="E569" s="10"/>
      <c r="F569" s="13"/>
      <c r="G569" s="10"/>
      <c r="H569" s="13"/>
      <c r="I569" s="10"/>
      <c r="J569" s="13"/>
      <c r="K569" s="10"/>
      <c r="L569" s="13"/>
      <c r="M569" s="10"/>
      <c r="N569" s="13"/>
      <c r="O569" s="10"/>
      <c r="P569" s="13"/>
      <c r="Q569" s="10"/>
      <c r="R569" s="13"/>
      <c r="S569" s="10">
        <v>0</v>
      </c>
      <c r="T569" s="13"/>
      <c r="U569" s="10">
        <v>1</v>
      </c>
      <c r="V569" s="13"/>
      <c r="W569" s="10">
        <v>1</v>
      </c>
      <c r="X569" s="13"/>
      <c r="Y569" s="10"/>
      <c r="Z569" s="13"/>
      <c r="AA569" s="205"/>
      <c r="AB569" s="200"/>
      <c r="AC569" s="257"/>
      <c r="AD569" s="205"/>
      <c r="AF569" s="258"/>
      <c r="AH569" s="258"/>
      <c r="AI569" s="259"/>
      <c r="AJ569" s="259"/>
      <c r="AK569" s="259"/>
      <c r="AL569" s="413"/>
      <c r="AM569" s="259"/>
      <c r="AN569" s="413"/>
    </row>
    <row r="570" spans="1:40" customFormat="1" ht="15" x14ac:dyDescent="0.2">
      <c r="A570" s="244" t="s">
        <v>224</v>
      </c>
      <c r="B570" s="244"/>
      <c r="C570" s="35" t="s">
        <v>60</v>
      </c>
      <c r="D570" s="24" t="s">
        <v>51</v>
      </c>
      <c r="E570" s="10"/>
      <c r="F570" s="13"/>
      <c r="G570" s="10"/>
      <c r="H570" s="13"/>
      <c r="I570" s="10"/>
      <c r="J570" s="13"/>
      <c r="K570" s="10"/>
      <c r="L570" s="13"/>
      <c r="M570" s="10"/>
      <c r="N570" s="13"/>
      <c r="O570" s="10"/>
      <c r="P570" s="13"/>
      <c r="Q570" s="10"/>
      <c r="R570" s="13"/>
      <c r="S570" s="10">
        <v>0</v>
      </c>
      <c r="T570" s="13"/>
      <c r="U570" s="10">
        <v>0</v>
      </c>
      <c r="V570" s="13"/>
      <c r="W570" s="10">
        <v>1</v>
      </c>
      <c r="X570" s="13"/>
      <c r="Y570" s="10"/>
      <c r="Z570" s="13"/>
      <c r="AA570" s="205"/>
      <c r="AB570" s="200"/>
      <c r="AC570" s="257"/>
      <c r="AD570" s="205"/>
      <c r="AF570" s="258"/>
      <c r="AH570" s="258"/>
      <c r="AI570" s="259"/>
      <c r="AJ570" s="259"/>
      <c r="AK570" s="259"/>
      <c r="AL570" s="413"/>
      <c r="AM570" s="259"/>
      <c r="AN570" s="413"/>
    </row>
    <row r="571" spans="1:40" customFormat="1" ht="15" x14ac:dyDescent="0.2">
      <c r="A571" s="244" t="s">
        <v>225</v>
      </c>
      <c r="B571" s="244"/>
      <c r="C571" s="35" t="s">
        <v>61</v>
      </c>
      <c r="D571" s="24" t="s">
        <v>51</v>
      </c>
      <c r="E571" s="10"/>
      <c r="F571" s="13"/>
      <c r="G571" s="10"/>
      <c r="H571" s="13"/>
      <c r="I571" s="10"/>
      <c r="J571" s="13"/>
      <c r="K571" s="10"/>
      <c r="L571" s="13"/>
      <c r="M571" s="10"/>
      <c r="N571" s="13"/>
      <c r="O571" s="10"/>
      <c r="P571" s="13"/>
      <c r="Q571" s="10"/>
      <c r="R571" s="13"/>
      <c r="S571" s="10">
        <v>0</v>
      </c>
      <c r="T571" s="13"/>
      <c r="U571" s="10">
        <v>0</v>
      </c>
      <c r="V571" s="13"/>
      <c r="W571" s="10">
        <v>0</v>
      </c>
      <c r="X571" s="13"/>
      <c r="Y571" s="10"/>
      <c r="Z571" s="13"/>
      <c r="AA571" s="205"/>
      <c r="AB571" s="200"/>
      <c r="AC571" s="257"/>
      <c r="AD571" s="205"/>
      <c r="AF571" s="258"/>
      <c r="AH571" s="258"/>
      <c r="AI571" s="259"/>
      <c r="AJ571" s="259"/>
      <c r="AK571" s="259"/>
      <c r="AL571" s="413"/>
      <c r="AM571" s="259"/>
      <c r="AN571" s="413"/>
    </row>
    <row r="572" spans="1:40" customFormat="1" ht="15" x14ac:dyDescent="0.2">
      <c r="A572" s="244" t="s">
        <v>226</v>
      </c>
      <c r="B572" s="244"/>
      <c r="C572" s="35" t="s">
        <v>62</v>
      </c>
      <c r="D572" s="24" t="s">
        <v>51</v>
      </c>
      <c r="E572" s="10"/>
      <c r="F572" s="13"/>
      <c r="G572" s="10"/>
      <c r="H572" s="13"/>
      <c r="I572" s="10"/>
      <c r="J572" s="13"/>
      <c r="K572" s="10"/>
      <c r="L572" s="13"/>
      <c r="M572" s="10"/>
      <c r="N572" s="13"/>
      <c r="O572" s="10"/>
      <c r="P572" s="13"/>
      <c r="Q572" s="10"/>
      <c r="R572" s="13"/>
      <c r="S572" s="10">
        <v>2</v>
      </c>
      <c r="T572" s="13"/>
      <c r="U572" s="10">
        <v>1</v>
      </c>
      <c r="V572" s="13"/>
      <c r="W572" s="10">
        <v>0</v>
      </c>
      <c r="X572" s="13"/>
      <c r="Y572" s="10"/>
      <c r="Z572" s="13"/>
      <c r="AA572" s="205"/>
      <c r="AB572" s="200"/>
      <c r="AC572" s="257"/>
      <c r="AD572" s="205"/>
      <c r="AF572" s="258"/>
      <c r="AH572" s="258"/>
      <c r="AI572" s="259"/>
      <c r="AJ572" s="259"/>
      <c r="AK572" s="259"/>
      <c r="AL572" s="413"/>
      <c r="AM572" s="259"/>
      <c r="AN572" s="413"/>
    </row>
    <row r="573" spans="1:40" customFormat="1" ht="15" x14ac:dyDescent="0.2">
      <c r="A573" s="244" t="s">
        <v>227</v>
      </c>
      <c r="B573" s="244"/>
      <c r="C573" s="35" t="s">
        <v>63</v>
      </c>
      <c r="D573" s="24" t="s">
        <v>51</v>
      </c>
      <c r="E573" s="10"/>
      <c r="F573" s="13"/>
      <c r="G573" s="10"/>
      <c r="H573" s="13"/>
      <c r="I573" s="10"/>
      <c r="J573" s="13"/>
      <c r="K573" s="10"/>
      <c r="L573" s="13"/>
      <c r="M573" s="10"/>
      <c r="N573" s="13"/>
      <c r="O573" s="10"/>
      <c r="P573" s="13"/>
      <c r="Q573" s="10"/>
      <c r="R573" s="13"/>
      <c r="S573" s="10">
        <v>1</v>
      </c>
      <c r="T573" s="13"/>
      <c r="U573" s="10">
        <v>1</v>
      </c>
      <c r="V573" s="13"/>
      <c r="W573" s="10">
        <v>0</v>
      </c>
      <c r="X573" s="13"/>
      <c r="Y573" s="10"/>
      <c r="Z573" s="13"/>
      <c r="AA573" s="205"/>
      <c r="AB573" s="200"/>
      <c r="AC573" s="257"/>
      <c r="AD573" s="205"/>
      <c r="AF573" s="258"/>
      <c r="AH573" s="258"/>
      <c r="AI573" s="259"/>
      <c r="AJ573" s="259"/>
      <c r="AK573" s="259"/>
      <c r="AL573" s="413"/>
      <c r="AM573" s="259"/>
      <c r="AN573" s="413"/>
    </row>
    <row r="574" spans="1:40" customFormat="1" ht="15" x14ac:dyDescent="0.2">
      <c r="A574" s="244" t="s">
        <v>228</v>
      </c>
      <c r="B574" s="244"/>
      <c r="C574" s="35" t="s">
        <v>64</v>
      </c>
      <c r="D574" s="24" t="s">
        <v>51</v>
      </c>
      <c r="E574" s="10"/>
      <c r="F574" s="13"/>
      <c r="G574" s="10"/>
      <c r="H574" s="13"/>
      <c r="I574" s="10"/>
      <c r="J574" s="13"/>
      <c r="K574" s="10"/>
      <c r="L574" s="13"/>
      <c r="M574" s="10"/>
      <c r="N574" s="13"/>
      <c r="O574" s="10"/>
      <c r="P574" s="13"/>
      <c r="Q574" s="10"/>
      <c r="R574" s="13"/>
      <c r="S574" s="10">
        <v>0</v>
      </c>
      <c r="T574" s="13"/>
      <c r="U574" s="10">
        <v>1</v>
      </c>
      <c r="V574" s="13"/>
      <c r="W574" s="10">
        <v>1</v>
      </c>
      <c r="X574" s="13"/>
      <c r="Y574" s="10"/>
      <c r="Z574" s="13"/>
      <c r="AA574" s="205"/>
      <c r="AB574" s="200"/>
      <c r="AC574" s="257"/>
      <c r="AD574" s="205"/>
      <c r="AF574" s="258"/>
      <c r="AH574" s="258"/>
      <c r="AI574" s="259"/>
      <c r="AJ574" s="259"/>
      <c r="AK574" s="259"/>
      <c r="AL574" s="413"/>
      <c r="AM574" s="259"/>
      <c r="AN574" s="413"/>
    </row>
    <row r="575" spans="1:40" customFormat="1" ht="15" x14ac:dyDescent="0.2">
      <c r="A575" s="244" t="s">
        <v>229</v>
      </c>
      <c r="B575" s="244"/>
      <c r="C575" s="35" t="s">
        <v>65</v>
      </c>
      <c r="D575" s="24" t="s">
        <v>51</v>
      </c>
      <c r="E575" s="10"/>
      <c r="F575" s="13"/>
      <c r="G575" s="10"/>
      <c r="H575" s="13"/>
      <c r="I575" s="10"/>
      <c r="J575" s="13"/>
      <c r="K575" s="10"/>
      <c r="L575" s="13"/>
      <c r="M575" s="10"/>
      <c r="N575" s="13"/>
      <c r="O575" s="10"/>
      <c r="P575" s="13"/>
      <c r="Q575" s="10"/>
      <c r="R575" s="13"/>
      <c r="S575" s="10">
        <v>1</v>
      </c>
      <c r="T575" s="13"/>
      <c r="U575" s="10">
        <v>1</v>
      </c>
      <c r="V575" s="13"/>
      <c r="W575" s="10">
        <v>1</v>
      </c>
      <c r="X575" s="13"/>
      <c r="Y575" s="10"/>
      <c r="Z575" s="13"/>
      <c r="AA575" s="205"/>
      <c r="AB575" s="200"/>
      <c r="AC575" s="257"/>
      <c r="AD575" s="205"/>
      <c r="AF575" s="258"/>
      <c r="AH575" s="258"/>
      <c r="AI575" s="259"/>
      <c r="AJ575" s="259"/>
      <c r="AK575" s="259"/>
      <c r="AL575" s="413"/>
      <c r="AM575" s="259"/>
      <c r="AN575" s="413"/>
    </row>
    <row r="576" spans="1:40" customFormat="1" ht="15" x14ac:dyDescent="0.2">
      <c r="A576" s="244" t="s">
        <v>230</v>
      </c>
      <c r="B576" s="244"/>
      <c r="C576" s="35" t="s">
        <v>66</v>
      </c>
      <c r="D576" s="24" t="s">
        <v>51</v>
      </c>
      <c r="E576" s="10"/>
      <c r="F576" s="13"/>
      <c r="G576" s="10"/>
      <c r="H576" s="13"/>
      <c r="I576" s="10"/>
      <c r="J576" s="13"/>
      <c r="K576" s="10"/>
      <c r="L576" s="13"/>
      <c r="M576" s="10"/>
      <c r="N576" s="13"/>
      <c r="O576" s="10"/>
      <c r="P576" s="13"/>
      <c r="Q576" s="10"/>
      <c r="R576" s="13"/>
      <c r="S576" s="10">
        <v>1</v>
      </c>
      <c r="T576" s="13"/>
      <c r="U576" s="10">
        <v>1</v>
      </c>
      <c r="V576" s="13"/>
      <c r="W576" s="10">
        <v>1</v>
      </c>
      <c r="X576" s="13"/>
      <c r="Y576" s="10"/>
      <c r="Z576" s="13"/>
      <c r="AA576" s="205"/>
      <c r="AB576" s="200"/>
      <c r="AC576" s="257"/>
      <c r="AD576" s="205"/>
      <c r="AF576" s="258"/>
      <c r="AH576" s="258"/>
      <c r="AI576" s="259"/>
      <c r="AJ576" s="259"/>
      <c r="AK576" s="259"/>
      <c r="AL576" s="413"/>
      <c r="AM576" s="259"/>
      <c r="AN576" s="413"/>
    </row>
    <row r="577" spans="1:40" customFormat="1" ht="15" x14ac:dyDescent="0.2">
      <c r="A577" s="244" t="s">
        <v>231</v>
      </c>
      <c r="B577" s="244"/>
      <c r="C577" s="35" t="s">
        <v>67</v>
      </c>
      <c r="D577" s="24" t="s">
        <v>51</v>
      </c>
      <c r="E577" s="10"/>
      <c r="F577" s="13"/>
      <c r="G577" s="10"/>
      <c r="H577" s="13"/>
      <c r="I577" s="10"/>
      <c r="J577" s="13"/>
      <c r="K577" s="10"/>
      <c r="L577" s="13"/>
      <c r="M577" s="10"/>
      <c r="N577" s="13"/>
      <c r="O577" s="10"/>
      <c r="P577" s="13"/>
      <c r="Q577" s="10"/>
      <c r="R577" s="13"/>
      <c r="S577" s="10">
        <v>1</v>
      </c>
      <c r="T577" s="13"/>
      <c r="U577" s="10">
        <v>0</v>
      </c>
      <c r="V577" s="13"/>
      <c r="W577" s="10">
        <v>2</v>
      </c>
      <c r="X577" s="13"/>
      <c r="Y577" s="10"/>
      <c r="Z577" s="13"/>
      <c r="AA577" s="205"/>
      <c r="AB577" s="200"/>
      <c r="AC577" s="257"/>
      <c r="AD577" s="205"/>
      <c r="AF577" s="258"/>
      <c r="AH577" s="258"/>
      <c r="AI577" s="259"/>
      <c r="AJ577" s="259"/>
      <c r="AK577" s="259"/>
      <c r="AL577" s="413"/>
      <c r="AM577" s="259"/>
      <c r="AN577" s="413"/>
    </row>
    <row r="578" spans="1:40" customFormat="1" ht="15" x14ac:dyDescent="0.2">
      <c r="A578" s="244" t="s">
        <v>232</v>
      </c>
      <c r="B578" s="244"/>
      <c r="C578" s="35" t="s">
        <v>68</v>
      </c>
      <c r="D578" s="24" t="s">
        <v>51</v>
      </c>
      <c r="E578" s="10"/>
      <c r="F578" s="13"/>
      <c r="G578" s="10"/>
      <c r="H578" s="13"/>
      <c r="I578" s="10"/>
      <c r="J578" s="13"/>
      <c r="K578" s="10"/>
      <c r="L578" s="13"/>
      <c r="M578" s="10"/>
      <c r="N578" s="13"/>
      <c r="O578" s="10"/>
      <c r="P578" s="13"/>
      <c r="Q578" s="10"/>
      <c r="R578" s="13"/>
      <c r="S578" s="10">
        <v>2</v>
      </c>
      <c r="T578" s="13"/>
      <c r="U578" s="10">
        <v>0</v>
      </c>
      <c r="V578" s="13"/>
      <c r="W578" s="10">
        <v>0</v>
      </c>
      <c r="X578" s="13"/>
      <c r="Y578" s="10"/>
      <c r="Z578" s="13"/>
      <c r="AA578" s="205"/>
      <c r="AB578" s="200"/>
      <c r="AC578" s="257"/>
      <c r="AD578" s="205"/>
      <c r="AF578" s="258"/>
      <c r="AH578" s="258"/>
      <c r="AI578" s="259"/>
      <c r="AJ578" s="259"/>
      <c r="AK578" s="259"/>
      <c r="AL578" s="413"/>
      <c r="AM578" s="259"/>
      <c r="AN578" s="413"/>
    </row>
    <row r="579" spans="1:40" customFormat="1" ht="15" x14ac:dyDescent="0.2">
      <c r="A579" s="244" t="s">
        <v>233</v>
      </c>
      <c r="B579" s="244"/>
      <c r="C579" s="35" t="s">
        <v>69</v>
      </c>
      <c r="D579" s="24" t="s">
        <v>51</v>
      </c>
      <c r="E579" s="10"/>
      <c r="F579" s="13"/>
      <c r="G579" s="10"/>
      <c r="H579" s="13"/>
      <c r="I579" s="10"/>
      <c r="J579" s="13"/>
      <c r="K579" s="10"/>
      <c r="L579" s="13"/>
      <c r="M579" s="10"/>
      <c r="N579" s="13"/>
      <c r="O579" s="10"/>
      <c r="P579" s="13"/>
      <c r="Q579" s="10"/>
      <c r="R579" s="13"/>
      <c r="S579" s="10">
        <v>1</v>
      </c>
      <c r="T579" s="13"/>
      <c r="U579" s="10">
        <v>0</v>
      </c>
      <c r="V579" s="13"/>
      <c r="W579" s="10">
        <v>1</v>
      </c>
      <c r="X579" s="13"/>
      <c r="Y579" s="10"/>
      <c r="Z579" s="13"/>
      <c r="AA579" s="205"/>
      <c r="AB579" s="200"/>
      <c r="AC579" s="257"/>
      <c r="AD579" s="205"/>
      <c r="AF579" s="258"/>
      <c r="AH579" s="258"/>
      <c r="AI579" s="259"/>
      <c r="AJ579" s="259"/>
      <c r="AK579" s="259"/>
      <c r="AL579" s="413"/>
      <c r="AM579" s="259"/>
      <c r="AN579" s="413"/>
    </row>
    <row r="580" spans="1:40" customFormat="1" ht="15" x14ac:dyDescent="0.2">
      <c r="A580" s="244" t="s">
        <v>234</v>
      </c>
      <c r="B580" s="244"/>
      <c r="C580" s="35" t="s">
        <v>70</v>
      </c>
      <c r="D580" s="24" t="s">
        <v>51</v>
      </c>
      <c r="E580" s="10"/>
      <c r="F580" s="13"/>
      <c r="G580" s="10"/>
      <c r="H580" s="13"/>
      <c r="I580" s="10"/>
      <c r="J580" s="13"/>
      <c r="K580" s="10"/>
      <c r="L580" s="13"/>
      <c r="M580" s="10"/>
      <c r="N580" s="13"/>
      <c r="O580" s="10"/>
      <c r="P580" s="13"/>
      <c r="Q580" s="10"/>
      <c r="R580" s="13"/>
      <c r="S580" s="10">
        <v>5</v>
      </c>
      <c r="T580" s="13"/>
      <c r="U580" s="10">
        <v>0</v>
      </c>
      <c r="V580" s="13"/>
      <c r="W580" s="10">
        <v>1</v>
      </c>
      <c r="X580" s="13"/>
      <c r="Y580" s="10"/>
      <c r="Z580" s="13"/>
      <c r="AA580" s="205"/>
      <c r="AB580" s="200"/>
      <c r="AC580" s="257"/>
      <c r="AD580" s="205"/>
      <c r="AF580" s="258"/>
      <c r="AH580" s="258"/>
      <c r="AI580" s="259"/>
      <c r="AJ580" s="259"/>
      <c r="AK580" s="259"/>
      <c r="AL580" s="413"/>
      <c r="AM580" s="259"/>
      <c r="AN580" s="413"/>
    </row>
    <row r="581" spans="1:40" s="23" customFormat="1" ht="15.75" x14ac:dyDescent="0.2">
      <c r="A581" s="255"/>
      <c r="B581" s="262"/>
      <c r="C581" s="105"/>
      <c r="D581" s="106"/>
      <c r="E581" s="136" t="str">
        <f>IF(E589&gt;(E556*(50/100)),"T10-Alert","")</f>
        <v/>
      </c>
      <c r="F581" s="101"/>
      <c r="G581" s="136" t="str">
        <f>IF(G589&gt;(G556*(50/100)),"T10-Alert","")</f>
        <v/>
      </c>
      <c r="H581" s="101"/>
      <c r="I581" s="136" t="str">
        <f>IF(I589&gt;(I556*(50/100)),"T10-Alert","")</f>
        <v/>
      </c>
      <c r="J581" s="101"/>
      <c r="K581" s="136" t="str">
        <f>IF(K589&gt;(K556*(50/100)),"T10-Alert","")</f>
        <v/>
      </c>
      <c r="L581" s="101"/>
      <c r="M581" s="136" t="str">
        <f>IF(M589&gt;(M556*(50/100)),"T10-Alert","")</f>
        <v/>
      </c>
      <c r="N581" s="101"/>
      <c r="O581" s="136" t="str">
        <f>IF(O589&gt;(O556*(50/100)),"T10-Alert","")</f>
        <v/>
      </c>
      <c r="P581" s="101"/>
      <c r="Q581" s="136" t="str">
        <f>IF(Q589&gt;(Q556*(50/100)),"T10-Alert","")</f>
        <v/>
      </c>
      <c r="R581" s="101"/>
      <c r="S581" s="136" t="str">
        <f>IF(S589&gt;(S556*(50/100)),"T10-Alert","")</f>
        <v/>
      </c>
      <c r="T581" s="101"/>
      <c r="U581" s="136" t="str">
        <f>IF(U589&gt;(U556*(50/100)),"T10-Alert","")</f>
        <v/>
      </c>
      <c r="V581" s="101"/>
      <c r="W581" s="136" t="str">
        <f>IF(W589&gt;(W556*(50/100)),"T10-Alert","")</f>
        <v/>
      </c>
      <c r="X581" s="101"/>
      <c r="Y581" s="136" t="str">
        <f>IF(Y589&gt;(Y556*(50/100)),"T10-Alert","")</f>
        <v/>
      </c>
      <c r="Z581" s="101"/>
      <c r="AA581" s="201"/>
      <c r="AB581" s="202"/>
      <c r="AC581" s="202"/>
      <c r="AD581" s="201"/>
      <c r="AF581" s="192"/>
      <c r="AH581" s="192"/>
      <c r="AI581" s="236"/>
      <c r="AJ581" s="236"/>
      <c r="AK581" s="236"/>
      <c r="AL581" s="408"/>
      <c r="AM581" s="236"/>
      <c r="AN581" s="408"/>
    </row>
    <row r="582" spans="1:40" ht="30" x14ac:dyDescent="0.25">
      <c r="A582" s="267"/>
      <c r="B582" s="285"/>
      <c r="C582" s="105" t="s">
        <v>364</v>
      </c>
      <c r="D582" s="33"/>
      <c r="E582" s="56" t="str" cm="1">
        <f t="array" ref="E582">_xlfn.IFS(AND(E556="",E583="",E584="",E585="",E586="",E587="",E588="",E589=""),"",SUM(E583:E589)&lt;E556*AND(F583="",F584="",F585="",F586="",F587="",F588="",F589="",E583&lt;&gt;"",E584&lt;&gt;"",E585&lt;&gt;"",E586&lt;&gt;"",E587&lt;&gt;"",E588&lt;&gt;"",E589&lt;&gt;""),"T4-Error",SUM(E583:E589)&gt;E556,"T5-Error",AND(SUM(E583:E589)=E556,F556="",OR(E583="",E584="",E585="",E586="",E587="",E588="",E589="")),"T2-Error",OR(E583="",E584="",E585="",E586="",E587="",E588="",E589=""),"",SUM(E583:E589)&lt;E556*OR(F583="pa",F584="pa",F585="pa",F586="pa",F587="pa",F588="pa",F589="pa"),"",AND(SUM(E583:E589)=E556,F556="pa",F583&lt;&gt;"pa",F584&lt;&gt;"pa",F585&lt;&gt;"pa",F586&lt;&gt;"pa",F587&lt;&gt;"pa",F588&lt;&gt;"pa",F589&lt;&gt;"pa"),"T3-Error",AND(SUM(E583:E589)=E556,F556="")*OR(F583="pa",F584="pa",F585="pa",F586="pa",F587="pa",F588="pa",F589="pa"),"T1-Error",SUM(E583:E589)=E556,"")</f>
        <v/>
      </c>
      <c r="F582" s="14"/>
      <c r="G582" s="56" t="str" cm="1">
        <f t="array" ref="G582">_xlfn.IFS(AND(G556="",G583="",G584="",G585="",G586="",G587="",G588="",G589=""),"",SUM(G583:G589)&lt;G556*AND(H583="",H584="",H585="",H586="",H587="",H588="",H589="",G583&lt;&gt;"",G584&lt;&gt;"",G585&lt;&gt;"",G586&lt;&gt;"",G587&lt;&gt;"",G588&lt;&gt;"",G589&lt;&gt;""),"T4-Error",SUM(G583:G589)&gt;G556,"T5-Error",AND(SUM(G583:G589)=G556,H556="",OR(G583="",G584="",G585="",G586="",G587="",G588="",G589="")),"T2-Error",OR(G583="",G584="",G585="",G586="",G587="",G588="",G589=""),"",SUM(G583:G589)&lt;G556*OR(H583="pa",H584="pa",H585="pa",H586="pa",H587="pa",H588="pa",H589="pa"),"",AND(SUM(G583:G589)=G556,H556="pa",H583&lt;&gt;"pa",H584&lt;&gt;"pa",H585&lt;&gt;"pa",H586&lt;&gt;"pa",H587&lt;&gt;"pa",H588&lt;&gt;"pa",H589&lt;&gt;"pa"),"T3-Error",AND(SUM(G583:G589)=G556,H556="")*OR(H583="pa",H584="pa",H585="pa",H586="pa",H587="pa",H588="pa",H589="pa"),"T1-Error",SUM(G583:G589)=G556,"")</f>
        <v/>
      </c>
      <c r="H582" s="14"/>
      <c r="I582" s="56" t="str" cm="1">
        <f t="array" ref="I582">_xlfn.IFS(AND(I556="",I583="",I584="",I585="",I586="",I587="",I588="",I589=""),"",SUM(I583:I589)&lt;I556*AND(J583="",J584="",J585="",J586="",J587="",J588="",J589="",I583&lt;&gt;"",I584&lt;&gt;"",I585&lt;&gt;"",I586&lt;&gt;"",I587&lt;&gt;"",I588&lt;&gt;"",I589&lt;&gt;""),"T4-Error",SUM(I583:I589)&gt;I556,"T5-Error",AND(SUM(I583:I589)=I556,J556="",OR(I583="",I584="",I585="",I586="",I587="",I588="",I589="")),"T2-Error",OR(I583="",I584="",I585="",I586="",I587="",I588="",I589=""),"",SUM(I583:I589)&lt;I556*OR(J583="pa",J584="pa",J585="pa",J586="pa",J587="pa",J588="pa",J589="pa"),"",AND(SUM(I583:I589)=I556,J556="pa",J583&lt;&gt;"pa",J584&lt;&gt;"pa",J585&lt;&gt;"pa",J586&lt;&gt;"pa",J587&lt;&gt;"pa",J588&lt;&gt;"pa",J589&lt;&gt;"pa"),"T3-Error",AND(SUM(I583:I589)=I556,J556="")*OR(J583="pa",J584="pa",J585="pa",J586="pa",J587="pa",J588="pa",J589="pa"),"T1-Error",SUM(I583:I589)=I556,"")</f>
        <v/>
      </c>
      <c r="J582" s="14"/>
      <c r="K582" s="56" t="str" cm="1">
        <f t="array" ref="K582">_xlfn.IFS(AND(K556="",K583="",K584="",K585="",K586="",K587="",K588="",K589=""),"",SUM(K583:K589)&lt;K556*AND(L583="",L584="",L585="",L586="",L587="",L588="",L589="",K583&lt;&gt;"",K584&lt;&gt;"",K585&lt;&gt;"",K586&lt;&gt;"",K587&lt;&gt;"",K588&lt;&gt;"",K589&lt;&gt;""),"T4-Error",SUM(K583:K589)&gt;K556,"T5-Error",AND(SUM(K583:K589)=K556,L556="",OR(K583="",K584="",K585="",K586="",K587="",K588="",K589="")),"T2-Error",OR(K583="",K584="",K585="",K586="",K587="",K588="",K589=""),"",SUM(K583:K589)&lt;K556*OR(L583="pa",L584="pa",L585="pa",L586="pa",L587="pa",L588="pa",L589="pa"),"",AND(SUM(K583:K589)=K556,L556="pa",L583&lt;&gt;"pa",L584&lt;&gt;"pa",L585&lt;&gt;"pa",L586&lt;&gt;"pa",L587&lt;&gt;"pa",L588&lt;&gt;"pa",L589&lt;&gt;"pa"),"T3-Error",AND(SUM(K583:K589)=K556,L556="")*OR(L583="pa",L584="pa",L585="pa",L586="pa",L587="pa",L588="pa",L589="pa"),"T1-Error",SUM(K583:K589)=K556,"")</f>
        <v/>
      </c>
      <c r="L582" s="14"/>
      <c r="M582" s="56" t="str" cm="1">
        <f t="array" ref="M582">_xlfn.IFS(AND(M556="",M583="",M584="",M585="",M586="",M587="",M588="",M589=""),"",SUM(M583:M589)&lt;M556*AND(N583="",N584="",N585="",N586="",N587="",N588="",N589="",M583&lt;&gt;"",M584&lt;&gt;"",M585&lt;&gt;"",M586&lt;&gt;"",M587&lt;&gt;"",M588&lt;&gt;"",M589&lt;&gt;""),"T4-Error",SUM(M583:M589)&gt;M556,"T5-Error",AND(SUM(M583:M589)=M556,N556="",OR(M583="",M584="",M585="",M586="",M587="",M588="",M589="")),"T2-Error",OR(M583="",M584="",M585="",M586="",M587="",M588="",M589=""),"",SUM(M583:M589)&lt;M556*OR(N583="pa",N584="pa",N585="pa",N586="pa",N587="pa",N588="pa",N589="pa"),"",AND(SUM(M583:M589)=M556,N556="pa",N583&lt;&gt;"pa",N584&lt;&gt;"pa",N585&lt;&gt;"pa",N586&lt;&gt;"pa",N587&lt;&gt;"pa",N588&lt;&gt;"pa",N589&lt;&gt;"pa"),"T3-Error",AND(SUM(M583:M589)=M556,N556="")*OR(N583="pa",N584="pa",N585="pa",N586="pa",N587="pa",N588="pa",N589="pa"),"T1-Error",SUM(M583:M589)=M556,"")</f>
        <v/>
      </c>
      <c r="N582" s="14"/>
      <c r="O582" s="56" t="str" cm="1">
        <f t="array" ref="O582">_xlfn.IFS(AND(O556="",O583="",O584="",O585="",O586="",O587="",O588="",O589=""),"",SUM(O583:O589)&lt;O556*AND(P583="",P584="",P585="",P586="",P587="",P588="",P589="",O583&lt;&gt;"",O584&lt;&gt;"",O585&lt;&gt;"",O586&lt;&gt;"",O587&lt;&gt;"",O588&lt;&gt;"",O589&lt;&gt;""),"T4-Error",SUM(O583:O589)&gt;O556,"T5-Error",AND(SUM(O583:O589)=O556,P556="",OR(O583="",O584="",O585="",O586="",O587="",O588="",O589="")),"T2-Error",OR(O583="",O584="",O585="",O586="",O587="",O588="",O589=""),"",SUM(O583:O589)&lt;O556*OR(P583="pa",P584="pa",P585="pa",P586="pa",P587="pa",P588="pa",P589="pa"),"",AND(SUM(O583:O589)=O556,P556="pa",P583&lt;&gt;"pa",P584&lt;&gt;"pa",P585&lt;&gt;"pa",P586&lt;&gt;"pa",P587&lt;&gt;"pa",P588&lt;&gt;"pa",P589&lt;&gt;"pa"),"T3-Error",AND(SUM(O583:O589)=O556,P556="")*OR(P583="pa",P584="pa",P585="pa",P586="pa",P587="pa",P588="pa",P589="pa"),"T1-Error",SUM(O583:O589)=O556,"")</f>
        <v/>
      </c>
      <c r="P582" s="14"/>
      <c r="Q582" s="56" t="str" cm="1">
        <f t="array" ref="Q582">_xlfn.IFS(AND(Q556="",Q583="",Q584="",Q585="",Q586="",Q587="",Q588="",Q589=""),"",SUM(Q583:Q589)&lt;Q556*AND(R583="",R584="",R585="",R586="",R587="",R588="",R589="",Q583&lt;&gt;"",Q584&lt;&gt;"",Q585&lt;&gt;"",Q586&lt;&gt;"",Q587&lt;&gt;"",Q588&lt;&gt;"",Q589&lt;&gt;""),"T4-Error",SUM(Q583:Q589)&gt;Q556,"T5-Error",AND(SUM(Q583:Q589)=Q556,R556="",OR(Q583="",Q584="",Q585="",Q586="",Q587="",Q588="",Q589="")),"T2-Error",OR(Q583="",Q584="",Q585="",Q586="",Q587="",Q588="",Q589=""),"",SUM(Q583:Q589)&lt;Q556*OR(R583="pa",R584="pa",R585="pa",R586="pa",R587="pa",R588="pa",R589="pa"),"",AND(SUM(Q583:Q589)=Q556,R556="pa",R583&lt;&gt;"pa",R584&lt;&gt;"pa",R585&lt;&gt;"pa",R586&lt;&gt;"pa",R587&lt;&gt;"pa",R588&lt;&gt;"pa",R589&lt;&gt;"pa"),"T3-Error",AND(SUM(Q583:Q589)=Q556,R556="")*OR(R583="pa",R584="pa",R585="pa",R586="pa",R587="pa",R588="pa",R589="pa"),"T1-Error",SUM(Q583:Q589)=Q556,"")</f>
        <v/>
      </c>
      <c r="R582" s="14"/>
      <c r="S582" s="56" t="str" cm="1">
        <f t="array" ref="S582">_xlfn.IFS(AND(S556="",S583="",S584="",S585="",S586="",S587="",S588="",S589=""),"",SUM(S583:S589)&lt;S556*AND(T583="",T584="",T585="",T586="",T587="",T588="",T589="",S583&lt;&gt;"",S584&lt;&gt;"",S585&lt;&gt;"",S586&lt;&gt;"",S587&lt;&gt;"",S588&lt;&gt;"",S589&lt;&gt;""),"T4-Error",SUM(S583:S589)&gt;S556,"T5-Error",AND(SUM(S583:S589)=S556,T556="",OR(S583="",S584="",S585="",S586="",S587="",S588="",S589="")),"T2-Error",OR(S583="",S584="",S585="",S586="",S587="",S588="",S589=""),"",SUM(S583:S589)&lt;S556*OR(T583="pa",T584="pa",T585="pa",T586="pa",T587="pa",T588="pa",T589="pa"),"",AND(SUM(S583:S589)=S556,T556="pa",T583&lt;&gt;"pa",T584&lt;&gt;"pa",T585&lt;&gt;"pa",T586&lt;&gt;"pa",T587&lt;&gt;"pa",T588&lt;&gt;"pa",T589&lt;&gt;"pa"),"T3-Error",AND(SUM(S583:S589)=S556,T556="")*OR(T583="pa",T584="pa",T585="pa",T586="pa",T587="pa",T588="pa",T589="pa"),"T1-Error",SUM(S583:S589)=S556,"")</f>
        <v/>
      </c>
      <c r="T582" s="14"/>
      <c r="U582" s="56" t="str" cm="1">
        <f t="array" ref="U582">_xlfn.IFS(AND(U556="",U583="",U584="",U585="",U586="",U587="",U588="",U589=""),"",SUM(U583:U589)&lt;U556*AND(V583="",V584="",V585="",V586="",V587="",V588="",V589="",U583&lt;&gt;"",U584&lt;&gt;"",U585&lt;&gt;"",U586&lt;&gt;"",U587&lt;&gt;"",U588&lt;&gt;"",U589&lt;&gt;""),"T4-Error",SUM(U583:U589)&gt;U556,"T5-Error",AND(SUM(U583:U589)=U556,V556="",OR(U583="",U584="",U585="",U586="",U587="",U588="",U589="")),"T2-Error",OR(U583="",U584="",U585="",U586="",U587="",U588="",U589=""),"",SUM(U583:U589)&lt;U556*OR(V583="pa",V584="pa",V585="pa",V586="pa",V587="pa",V588="pa",V589="pa"),"",AND(SUM(U583:U589)=U556,V556="pa",V583&lt;&gt;"pa",V584&lt;&gt;"pa",V585&lt;&gt;"pa",V586&lt;&gt;"pa",V587&lt;&gt;"pa",V588&lt;&gt;"pa",V589&lt;&gt;"pa"),"T3-Error",AND(SUM(U583:U589)=U556,V556="")*OR(V583="pa",V584="pa",V585="pa",V586="pa",V587="pa",V588="pa",V589="pa"),"T1-Error",SUM(U583:U589)=U556,"")</f>
        <v/>
      </c>
      <c r="V582" s="14"/>
      <c r="W582" s="56" t="str" cm="1">
        <f t="array" ref="W582">_xlfn.IFS(AND(W556="",W583="",W584="",W585="",W586="",W587="",W588="",W589=""),"",SUM(W583:W589)&lt;W556*AND(X583="",X584="",X585="",X586="",X587="",X588="",X589="",W583&lt;&gt;"",W584&lt;&gt;"",W585&lt;&gt;"",W586&lt;&gt;"",W587&lt;&gt;"",W588&lt;&gt;"",W589&lt;&gt;""),"T4-Error",SUM(W583:W589)&gt;W556,"T5-Error",AND(SUM(W583:W589)=W556,X556="",OR(W583="",W584="",W585="",W586="",W587="",W588="",W589="")),"T2-Error",OR(W583="",W584="",W585="",W586="",W587="",W588="",W589=""),"",SUM(W583:W589)&lt;W556*OR(X583="pa",X584="pa",X585="pa",X586="pa",X587="pa",X588="pa",X589="pa"),"",AND(SUM(W583:W589)=W556,X556="pa",X583&lt;&gt;"pa",X584&lt;&gt;"pa",X585&lt;&gt;"pa",X586&lt;&gt;"pa",X587&lt;&gt;"pa",X588&lt;&gt;"pa",X589&lt;&gt;"pa"),"T3-Error",AND(SUM(W583:W589)=W556,X556="")*OR(X583="pa",X584="pa",X585="pa",X586="pa",X587="pa",X588="pa",X589="pa"),"T1-Error",SUM(W583:W589)=W556,"")</f>
        <v/>
      </c>
      <c r="X582" s="14"/>
      <c r="Y582" s="56" t="str" cm="1">
        <f t="array" ref="Y582">_xlfn.IFS(AND(Y556="",Y583="",Y584="",Y585="",Y586="",Y587="",Y588="",Y589=""),"",SUM(Y583:Y589)&lt;Y556*AND(Z583="",Z584="",Z585="",Z586="",Z587="",Z588="",Z589="",Y583&lt;&gt;"",Y584&lt;&gt;"",Y585&lt;&gt;"",Y586&lt;&gt;"",Y587&lt;&gt;"",Y588&lt;&gt;"",Y589&lt;&gt;""),"T4-Error",SUM(Y583:Y589)&gt;Y556,"T5-Error",AND(SUM(Y583:Y589)=Y556,Z556="",OR(Y583="",Y584="",Y585="",Y586="",Y587="",Y588="",Y589="")),"T2-Error",OR(Y583="",Y584="",Y585="",Y586="",Y587="",Y588="",Y589=""),"",SUM(Y583:Y589)&lt;Y556*OR(Z583="pa",Z584="pa",Z585="pa",Z586="pa",Z587="pa",Z588="pa",Z589="pa"),"",AND(SUM(Y583:Y589)=Y556,Z556="pa",Z583&lt;&gt;"pa",Z584&lt;&gt;"pa",Z585&lt;&gt;"pa",Z586&lt;&gt;"pa",Z587&lt;&gt;"pa",Z588&lt;&gt;"pa",Z589&lt;&gt;"pa"),"T3-Error",AND(SUM(Y583:Y589)=Y556,Z556="")*OR(Z583="pa",Z584="pa",Z585="pa",Z586="pa",Z587="pa",Z588="pa",Z589="pa"),"T1-Error",SUM(Y583:Y589)=Y556,"")</f>
        <v/>
      </c>
      <c r="Z582" s="14"/>
      <c r="AA582" s="206"/>
      <c r="AB582" s="189"/>
      <c r="AC582" s="196"/>
      <c r="AD582" s="206"/>
      <c r="AF582" s="193"/>
      <c r="AH582" s="193"/>
      <c r="AI582" s="237"/>
      <c r="AJ582" s="237"/>
      <c r="AK582" s="237"/>
      <c r="AL582" s="409"/>
      <c r="AM582" s="237"/>
      <c r="AN582" s="409"/>
    </row>
    <row r="583" spans="1:40" ht="15" x14ac:dyDescent="0.2">
      <c r="A583" s="263" t="s">
        <v>266</v>
      </c>
      <c r="B583" s="244"/>
      <c r="C583" s="112" t="s">
        <v>267</v>
      </c>
      <c r="D583" s="24" t="s">
        <v>51</v>
      </c>
      <c r="E583" s="10"/>
      <c r="F583" s="13"/>
      <c r="G583" s="10"/>
      <c r="H583" s="13"/>
      <c r="I583" s="10"/>
      <c r="J583" s="13"/>
      <c r="K583" s="10"/>
      <c r="L583" s="13"/>
      <c r="M583" s="10"/>
      <c r="N583" s="13"/>
      <c r="O583" s="10"/>
      <c r="P583" s="13"/>
      <c r="Q583" s="10"/>
      <c r="R583" s="13"/>
      <c r="S583" s="10">
        <v>9</v>
      </c>
      <c r="T583" s="13"/>
      <c r="U583" s="10">
        <v>3</v>
      </c>
      <c r="V583" s="13"/>
      <c r="W583" s="10">
        <v>8</v>
      </c>
      <c r="X583" s="13"/>
      <c r="Y583" s="10"/>
      <c r="Z583" s="13"/>
      <c r="AA583" s="205"/>
      <c r="AB583" s="196"/>
      <c r="AC583" s="196"/>
      <c r="AD583" s="205"/>
      <c r="AF583" s="193"/>
      <c r="AH583" s="193"/>
      <c r="AI583" s="237"/>
      <c r="AJ583" s="237"/>
      <c r="AK583" s="237"/>
      <c r="AL583" s="409"/>
      <c r="AM583" s="237"/>
      <c r="AN583" s="409"/>
    </row>
    <row r="584" spans="1:40" ht="30" x14ac:dyDescent="0.2">
      <c r="A584" s="279" t="s">
        <v>268</v>
      </c>
      <c r="B584" s="244"/>
      <c r="C584" s="112" t="s">
        <v>365</v>
      </c>
      <c r="D584" s="24" t="s">
        <v>51</v>
      </c>
      <c r="E584" s="10"/>
      <c r="F584" s="13"/>
      <c r="G584" s="10"/>
      <c r="H584" s="13"/>
      <c r="I584" s="10"/>
      <c r="J584" s="13"/>
      <c r="K584" s="10"/>
      <c r="L584" s="13"/>
      <c r="M584" s="10"/>
      <c r="N584" s="13"/>
      <c r="O584" s="10"/>
      <c r="P584" s="13"/>
      <c r="Q584" s="10"/>
      <c r="R584" s="13"/>
      <c r="S584" s="10">
        <v>0</v>
      </c>
      <c r="T584" s="13"/>
      <c r="U584" s="10">
        <v>0</v>
      </c>
      <c r="V584" s="13"/>
      <c r="W584" s="10">
        <v>1</v>
      </c>
      <c r="X584" s="13"/>
      <c r="Y584" s="10"/>
      <c r="Z584" s="13"/>
      <c r="AA584" s="205"/>
      <c r="AB584" s="196"/>
      <c r="AC584" s="196"/>
      <c r="AD584" s="205"/>
      <c r="AF584" s="193"/>
      <c r="AH584" s="193"/>
      <c r="AI584" s="237"/>
      <c r="AJ584" s="237"/>
      <c r="AK584" s="237"/>
      <c r="AL584" s="409"/>
      <c r="AM584" s="237"/>
      <c r="AN584" s="409"/>
    </row>
    <row r="585" spans="1:40" ht="15" x14ac:dyDescent="0.2">
      <c r="A585" s="279"/>
      <c r="B585" s="244"/>
      <c r="C585" s="112" t="s">
        <v>356</v>
      </c>
      <c r="D585" s="24" t="s">
        <v>51</v>
      </c>
      <c r="E585" s="10"/>
      <c r="F585" s="13"/>
      <c r="G585" s="10"/>
      <c r="H585" s="13"/>
      <c r="I585" s="10"/>
      <c r="J585" s="13"/>
      <c r="K585" s="10"/>
      <c r="L585" s="13"/>
      <c r="M585" s="10"/>
      <c r="N585" s="13"/>
      <c r="O585" s="10"/>
      <c r="P585" s="13"/>
      <c r="Q585" s="10"/>
      <c r="R585" s="13"/>
      <c r="S585" s="10">
        <v>0</v>
      </c>
      <c r="T585" s="13"/>
      <c r="U585" s="10">
        <v>6</v>
      </c>
      <c r="V585" s="13"/>
      <c r="W585" s="10">
        <v>0</v>
      </c>
      <c r="X585" s="13"/>
      <c r="Y585" s="10"/>
      <c r="Z585" s="13"/>
      <c r="AA585" s="205"/>
      <c r="AB585" s="196"/>
      <c r="AC585" s="196"/>
      <c r="AD585" s="205"/>
      <c r="AF585" s="193"/>
      <c r="AH585" s="193"/>
      <c r="AI585" s="237"/>
      <c r="AJ585" s="237"/>
      <c r="AK585" s="237"/>
      <c r="AL585" s="409"/>
      <c r="AM585" s="237"/>
      <c r="AN585" s="409"/>
    </row>
    <row r="586" spans="1:40" ht="30" x14ac:dyDescent="0.2">
      <c r="A586" s="279" t="s">
        <v>270</v>
      </c>
      <c r="B586" s="244"/>
      <c r="C586" s="112" t="s">
        <v>271</v>
      </c>
      <c r="D586" s="24" t="s">
        <v>51</v>
      </c>
      <c r="E586" s="10"/>
      <c r="F586" s="13"/>
      <c r="G586" s="10"/>
      <c r="H586" s="13"/>
      <c r="I586" s="10"/>
      <c r="J586" s="13"/>
      <c r="K586" s="10"/>
      <c r="L586" s="13"/>
      <c r="M586" s="10"/>
      <c r="N586" s="13"/>
      <c r="O586" s="10"/>
      <c r="P586" s="13"/>
      <c r="Q586" s="10"/>
      <c r="R586" s="13"/>
      <c r="S586" s="10">
        <v>3</v>
      </c>
      <c r="T586" s="13"/>
      <c r="U586" s="10">
        <v>0</v>
      </c>
      <c r="V586" s="13"/>
      <c r="W586" s="10">
        <v>0</v>
      </c>
      <c r="X586" s="13"/>
      <c r="Y586" s="10"/>
      <c r="Z586" s="13"/>
      <c r="AA586" s="205" t="s">
        <v>357</v>
      </c>
      <c r="AB586" s="196"/>
      <c r="AC586" s="196"/>
      <c r="AD586" s="205" t="s">
        <v>272</v>
      </c>
      <c r="AF586" s="193"/>
      <c r="AH586" s="193"/>
      <c r="AI586" s="237"/>
      <c r="AJ586" s="237"/>
      <c r="AK586" s="237"/>
      <c r="AL586" s="409"/>
      <c r="AM586" s="237"/>
      <c r="AN586" s="409"/>
    </row>
    <row r="587" spans="1:40" ht="15" x14ac:dyDescent="0.2">
      <c r="A587" s="279" t="s">
        <v>273</v>
      </c>
      <c r="B587" s="244"/>
      <c r="C587" s="112" t="s">
        <v>274</v>
      </c>
      <c r="D587" s="24" t="s">
        <v>47</v>
      </c>
      <c r="E587" s="10"/>
      <c r="F587" s="13"/>
      <c r="G587" s="10"/>
      <c r="H587" s="13"/>
      <c r="I587" s="10"/>
      <c r="J587" s="13"/>
      <c r="K587" s="10"/>
      <c r="L587" s="13"/>
      <c r="M587" s="10"/>
      <c r="N587" s="13"/>
      <c r="O587" s="10"/>
      <c r="P587" s="13"/>
      <c r="Q587" s="10"/>
      <c r="R587" s="13"/>
      <c r="S587" s="10">
        <v>4</v>
      </c>
      <c r="T587" s="13"/>
      <c r="U587" s="10">
        <v>0</v>
      </c>
      <c r="V587" s="13"/>
      <c r="W587" s="10">
        <v>0</v>
      </c>
      <c r="X587" s="13"/>
      <c r="Y587" s="10"/>
      <c r="Z587" s="13"/>
      <c r="AA587" s="205"/>
      <c r="AB587" s="196"/>
      <c r="AC587" s="196"/>
      <c r="AD587" s="205"/>
      <c r="AF587" s="193"/>
      <c r="AH587" s="193"/>
      <c r="AI587" s="237"/>
      <c r="AJ587" s="237"/>
      <c r="AK587" s="237"/>
      <c r="AL587" s="409"/>
      <c r="AM587" s="237"/>
      <c r="AN587" s="409"/>
    </row>
    <row r="588" spans="1:40" ht="15" x14ac:dyDescent="0.2">
      <c r="A588" s="279" t="s">
        <v>275</v>
      </c>
      <c r="B588" s="244"/>
      <c r="C588" s="112" t="s">
        <v>276</v>
      </c>
      <c r="D588" s="24" t="s">
        <v>51</v>
      </c>
      <c r="E588" s="10"/>
      <c r="F588" s="13"/>
      <c r="G588" s="10"/>
      <c r="H588" s="13"/>
      <c r="I588" s="10"/>
      <c r="J588" s="13"/>
      <c r="K588" s="10"/>
      <c r="L588" s="13"/>
      <c r="M588" s="10"/>
      <c r="N588" s="13"/>
      <c r="O588" s="10"/>
      <c r="P588" s="13"/>
      <c r="Q588" s="10"/>
      <c r="R588" s="13"/>
      <c r="S588" s="10">
        <v>4</v>
      </c>
      <c r="T588" s="13"/>
      <c r="U588" s="10">
        <v>0</v>
      </c>
      <c r="V588" s="13"/>
      <c r="W588" s="10">
        <v>0</v>
      </c>
      <c r="X588" s="13"/>
      <c r="Y588" s="10"/>
      <c r="Z588" s="13"/>
      <c r="AA588" s="205"/>
      <c r="AB588" s="196"/>
      <c r="AC588" s="196"/>
      <c r="AD588" s="205"/>
      <c r="AF588" s="193"/>
      <c r="AH588" s="193"/>
      <c r="AI588" s="237"/>
      <c r="AJ588" s="237"/>
      <c r="AK588" s="237"/>
      <c r="AL588" s="409"/>
      <c r="AM588" s="237"/>
      <c r="AN588" s="409"/>
    </row>
    <row r="589" spans="1:40" ht="15" x14ac:dyDescent="0.2">
      <c r="A589" s="265" t="s">
        <v>277</v>
      </c>
      <c r="B589" s="244"/>
      <c r="C589" s="112" t="s">
        <v>278</v>
      </c>
      <c r="D589" s="24" t="s">
        <v>51</v>
      </c>
      <c r="E589" s="10"/>
      <c r="F589" s="13"/>
      <c r="G589" s="10"/>
      <c r="H589" s="13"/>
      <c r="I589" s="10"/>
      <c r="J589" s="13"/>
      <c r="K589" s="10"/>
      <c r="L589" s="13"/>
      <c r="M589" s="10"/>
      <c r="N589" s="13"/>
      <c r="O589" s="10"/>
      <c r="P589" s="13"/>
      <c r="Q589" s="10"/>
      <c r="R589" s="13"/>
      <c r="S589" s="10">
        <v>0</v>
      </c>
      <c r="T589" s="13"/>
      <c r="U589" s="10">
        <v>0</v>
      </c>
      <c r="V589" s="13"/>
      <c r="W589" s="10">
        <v>0</v>
      </c>
      <c r="X589" s="13"/>
      <c r="Y589" s="10"/>
      <c r="Z589" s="13"/>
      <c r="AA589" s="205"/>
      <c r="AB589" s="196"/>
      <c r="AC589" s="196"/>
      <c r="AD589" s="205"/>
      <c r="AF589" s="193"/>
      <c r="AH589" s="193"/>
      <c r="AI589" s="237"/>
      <c r="AJ589" s="237"/>
      <c r="AK589" s="237"/>
      <c r="AL589" s="409"/>
      <c r="AM589" s="237"/>
      <c r="AN589" s="409"/>
    </row>
    <row r="590" spans="1:40" s="23" customFormat="1" ht="15.75" x14ac:dyDescent="0.2">
      <c r="A590" s="255"/>
      <c r="B590" s="262"/>
      <c r="C590" s="105"/>
      <c r="D590" s="106"/>
      <c r="E590" s="102" t="str" cm="1">
        <f t="array" ref="E590">_xlfn.IFS(OR(E592="",E296=""),"",AND(E592=0,E296=0),"",E592=E296,"T8-Alert",E592&lt;&gt;E296,"")</f>
        <v/>
      </c>
      <c r="F590" s="101"/>
      <c r="G590" s="102" t="str" cm="1">
        <f t="array" ref="G590">_xlfn.IFS(OR(G592="",G296=""),"",AND(G592=0,G296=0),"",G592=G296,"T8-Alert",G592&lt;&gt;G296,"")</f>
        <v/>
      </c>
      <c r="H590" s="101"/>
      <c r="I590" s="102" t="str" cm="1">
        <f t="array" ref="I590">_xlfn.IFS(OR(I592="",I296=""),"",AND(I592=0,I296=0),"",I592=I296,"T8-Alert",I592&lt;&gt;I296,"")</f>
        <v/>
      </c>
      <c r="J590" s="101"/>
      <c r="K590" s="102" t="str" cm="1">
        <f t="array" ref="K590">_xlfn.IFS(OR(K592="",K296=""),"",AND(K592=0,K296=0),"",K592=K296,"T8-Alert",K592&lt;&gt;K296,"")</f>
        <v/>
      </c>
      <c r="L590" s="101"/>
      <c r="M590" s="102" t="str" cm="1">
        <f t="array" ref="M590">_xlfn.IFS(OR(M592="",M296=""),"",AND(M592=0,M296=0),"",M592=M296,"T8-Alert",M592&lt;&gt;M296,"")</f>
        <v/>
      </c>
      <c r="N590" s="101"/>
      <c r="O590" s="102" t="str" cm="1">
        <f t="array" ref="O590">_xlfn.IFS(OR(O592="",O296=""),"",AND(O592=0,O296=0),"",O592=O296,"T8-Alert",O592&lt;&gt;O296,"")</f>
        <v/>
      </c>
      <c r="P590" s="101"/>
      <c r="Q590" s="102" t="str" cm="1">
        <f t="array" ref="Q590">_xlfn.IFS(OR(Q592="",Q296=""),"",AND(Q592=0,Q296=0),"",Q592=Q296,"T8-Alert",Q592&lt;&gt;Q296,"")</f>
        <v/>
      </c>
      <c r="R590" s="101"/>
      <c r="S590" s="102" t="str" cm="1">
        <f t="array" ref="S590">_xlfn.IFS(OR(S592="",S296=""),"",AND(S592=0,S296=0),"",S592=S296,"T8-Alert",S592&lt;&gt;S296,"")</f>
        <v/>
      </c>
      <c r="T590" s="101"/>
      <c r="U590" s="102" t="str" cm="1">
        <f t="array" ref="U590">_xlfn.IFS(OR(U592="",U296=""),"",AND(U592=0,U296=0),"",U592=U296,"T8-Alert",U592&lt;&gt;U296,"")</f>
        <v/>
      </c>
      <c r="V590" s="101"/>
      <c r="W590" s="102" t="str" cm="1">
        <f t="array" ref="W590">_xlfn.IFS(OR(W592="",W296=""),"",AND(W592=0,W296=0),"",W592=W296,"T8-Alert",W592&lt;&gt;W296,"")</f>
        <v/>
      </c>
      <c r="X590" s="101"/>
      <c r="Y590" s="102" t="str" cm="1">
        <f t="array" ref="Y590">_xlfn.IFS(OR(Y592="",Y296=""),"",AND(Y592=0,Y296=0),"",Y592=Y296,"T8-Alert",Y592&lt;&gt;Y296,"")</f>
        <v/>
      </c>
      <c r="Z590" s="101"/>
      <c r="AA590" s="201"/>
      <c r="AB590" s="202"/>
      <c r="AC590" s="202"/>
      <c r="AD590" s="201"/>
      <c r="AF590" s="192"/>
      <c r="AH590" s="192"/>
      <c r="AI590" s="236"/>
      <c r="AJ590" s="236"/>
      <c r="AK590" s="236"/>
      <c r="AL590" s="408"/>
      <c r="AM590" s="236"/>
      <c r="AN590" s="408"/>
    </row>
    <row r="591" spans="1:40" s="23" customFormat="1" ht="15.75" x14ac:dyDescent="0.2">
      <c r="A591" s="255"/>
      <c r="B591" s="262"/>
      <c r="C591" s="137"/>
      <c r="D591" s="138"/>
      <c r="E591" s="102" t="str" cm="1">
        <f t="array" ref="E591">_xlfn.IFS(OR(E425="",E592=""),"",AND(E425=0,E592=0),"",E592=E425,"T9-Alert",E425&lt;&gt;E592,"")</f>
        <v/>
      </c>
      <c r="F591" s="101"/>
      <c r="G591" s="102" t="str" cm="1">
        <f t="array" ref="G591">_xlfn.IFS(OR(G425="",G592=""),"",AND(G425=0,G592=0),"",G592=G425,"T9-Alert",G425&lt;&gt;G592,"")</f>
        <v/>
      </c>
      <c r="H591" s="101"/>
      <c r="I591" s="102" t="str" cm="1">
        <f t="array" ref="I591">_xlfn.IFS(OR(I425="",I592=""),"",AND(I425=0,I592=0),"",I592=I425,"T9-Alert",I425&lt;&gt;I592,"")</f>
        <v/>
      </c>
      <c r="J591" s="101"/>
      <c r="K591" s="102" t="str" cm="1">
        <f t="array" ref="K591">_xlfn.IFS(OR(K425="",K592=""),"",AND(K425=0,K592=0),"",K592=K425,"T9-Alert",K425&lt;&gt;K592,"")</f>
        <v/>
      </c>
      <c r="L591" s="101"/>
      <c r="M591" s="102" t="str" cm="1">
        <f t="array" ref="M591">_xlfn.IFS(OR(M425="",M592=""),"",AND(M425=0,M592=0),"",M592=M425,"T9-Alert",M425&lt;&gt;M592,"")</f>
        <v/>
      </c>
      <c r="N591" s="101"/>
      <c r="O591" s="102" t="str" cm="1">
        <f t="array" ref="O591">_xlfn.IFS(OR(O425="",O592=""),"",AND(O425=0,O592=0),"",O592=O425,"T9-Alert",O425&lt;&gt;O592,"")</f>
        <v/>
      </c>
      <c r="P591" s="101"/>
      <c r="Q591" s="102" t="str" cm="1">
        <f t="array" ref="Q591">_xlfn.IFS(OR(Q425="",Q592=""),"",AND(Q425=0,Q592=0),"",Q592=Q425,"T9-Alert",Q425&lt;&gt;Q592,"")</f>
        <v/>
      </c>
      <c r="R591" s="101"/>
      <c r="S591" s="102" t="str" cm="1">
        <f t="array" ref="S591">_xlfn.IFS(OR(S425="",S592=""),"",AND(S425=0,S592=0),"",S592=S425,"T9-Alert",S425&lt;&gt;S592,"")</f>
        <v/>
      </c>
      <c r="T591" s="101"/>
      <c r="U591" s="102" t="str" cm="1">
        <f t="array" ref="U591">_xlfn.IFS(OR(U425="",U592=""),"",AND(U425=0,U592=0),"",U592=U425,"T9-Alert",U425&lt;&gt;U592,"")</f>
        <v/>
      </c>
      <c r="V591" s="101"/>
      <c r="W591" s="102" t="str" cm="1">
        <f t="array" ref="W591">_xlfn.IFS(OR(W425="",W592=""),"",AND(W425=0,W592=0),"",W592=W425,"T9-Alert",W425&lt;&gt;W592,"")</f>
        <v/>
      </c>
      <c r="X591" s="101"/>
      <c r="Y591" s="102" t="str" cm="1">
        <f t="array" ref="Y591">_xlfn.IFS(OR(Y425="",Y592=""),"",AND(Y425=0,Y592=0),"",Y592=Y425,"T9-Alert",Y425&lt;&gt;Y592,"")</f>
        <v/>
      </c>
      <c r="Z591" s="101"/>
      <c r="AA591" s="201"/>
      <c r="AB591" s="202"/>
      <c r="AC591" s="202"/>
      <c r="AD591" s="201"/>
      <c r="AF591" s="192"/>
      <c r="AH591" s="192"/>
      <c r="AI591" s="236"/>
      <c r="AJ591" s="236"/>
      <c r="AK591" s="236"/>
      <c r="AL591" s="408"/>
      <c r="AM591" s="236"/>
      <c r="AN591" s="408"/>
    </row>
    <row r="592" spans="1:40" ht="31.5" x14ac:dyDescent="0.2">
      <c r="A592" s="265" t="s">
        <v>259</v>
      </c>
      <c r="B592" s="244"/>
      <c r="C592" s="104" t="s">
        <v>111</v>
      </c>
      <c r="D592" s="111" t="s">
        <v>51</v>
      </c>
      <c r="E592" s="10">
        <v>0</v>
      </c>
      <c r="F592" s="13"/>
      <c r="G592" s="10">
        <v>0</v>
      </c>
      <c r="H592" s="13"/>
      <c r="I592" s="10">
        <v>0</v>
      </c>
      <c r="J592" s="13"/>
      <c r="K592" s="10">
        <v>0</v>
      </c>
      <c r="L592" s="13"/>
      <c r="M592" s="10">
        <v>0</v>
      </c>
      <c r="N592" s="13"/>
      <c r="O592" s="10">
        <v>0</v>
      </c>
      <c r="P592" s="13"/>
      <c r="Q592" s="10">
        <v>0</v>
      </c>
      <c r="R592" s="13"/>
      <c r="S592" s="10">
        <v>0</v>
      </c>
      <c r="T592" s="13"/>
      <c r="U592" s="10">
        <v>0</v>
      </c>
      <c r="V592" s="13"/>
      <c r="W592" s="10"/>
      <c r="X592" s="13"/>
      <c r="Y592" s="10"/>
      <c r="Z592" s="13"/>
      <c r="AA592" s="205"/>
      <c r="AB592" s="196"/>
      <c r="AC592" s="196"/>
      <c r="AD592" s="205"/>
      <c r="AF592" s="193"/>
      <c r="AH592" s="193"/>
      <c r="AI592" s="238" t="s">
        <v>343</v>
      </c>
      <c r="AJ592" s="238" t="s">
        <v>344</v>
      </c>
      <c r="AK592" s="238"/>
      <c r="AL592" s="238"/>
      <c r="AM592" s="435"/>
      <c r="AN592" s="435"/>
    </row>
    <row r="593" spans="1:40" s="23" customFormat="1" ht="15.75" x14ac:dyDescent="0.2">
      <c r="A593" s="255"/>
      <c r="B593" s="262"/>
      <c r="C593" s="105"/>
      <c r="D593" s="106"/>
      <c r="E593" s="102" t="str" cm="1">
        <f t="array" ref="E593">_xlfn.IFS(OR(E594="",E592=""),"",OR(E594=0,E592=0),"",E594&gt;E592,"T7-Error",E594=E592,"T7-Alert-",E594&lt;E592,"")</f>
        <v/>
      </c>
      <c r="F593" s="101"/>
      <c r="G593" s="102" t="str" cm="1">
        <f t="array" ref="G593">_xlfn.IFS(OR(G594="",G592=""),"",OR(G594=0,G592=0),"",G594&gt;G592,"T7-Error",G594=G592,"T7-Alert-",G594&lt;G592,"")</f>
        <v/>
      </c>
      <c r="H593" s="101"/>
      <c r="I593" s="102" t="str" cm="1">
        <f t="array" ref="I593">_xlfn.IFS(OR(I594="",I592=""),"",OR(I594=0,I592=0),"",I594&gt;I592,"T7-Error",I594=I592,"T7-Alert-",I594&lt;I592,"")</f>
        <v/>
      </c>
      <c r="J593" s="101"/>
      <c r="K593" s="102" t="str" cm="1">
        <f t="array" ref="K593">_xlfn.IFS(OR(K594="",K592=""),"",OR(K594=0,K592=0),"",K594&gt;K592,"T7-Error",K594=K592,"T7-Alert-",K594&lt;K592,"")</f>
        <v/>
      </c>
      <c r="L593" s="101"/>
      <c r="M593" s="102" t="str" cm="1">
        <f t="array" ref="M593">_xlfn.IFS(OR(M594="",M592=""),"",OR(M594=0,M592=0),"",M594&gt;M592,"T7-Error",M594=M592,"T7-Alert-",M594&lt;M592,"")</f>
        <v/>
      </c>
      <c r="N593" s="101"/>
      <c r="O593" s="102" t="str" cm="1">
        <f t="array" ref="O593">_xlfn.IFS(OR(O594="",O592=""),"",OR(O594=0,O592=0),"",O594&gt;O592,"T7-Error",O594=O592,"T7-Alert-",O594&lt;O592,"")</f>
        <v/>
      </c>
      <c r="P593" s="101"/>
      <c r="Q593" s="102" t="str" cm="1">
        <f t="array" ref="Q593">_xlfn.IFS(OR(Q594="",Q592=""),"",OR(Q594=0,Q592=0),"",Q594&gt;Q592,"T7-Error",Q594=Q592,"T7-Alert-",Q594&lt;Q592,"")</f>
        <v/>
      </c>
      <c r="R593" s="101"/>
      <c r="S593" s="102" t="str" cm="1">
        <f t="array" ref="S593">_xlfn.IFS(OR(S594="",S592=""),"",OR(S594=0,S592=0),"",S594&gt;S592,"T7-Error",S594=S592,"T7-Alert-",S594&lt;S592,"")</f>
        <v/>
      </c>
      <c r="T593" s="101"/>
      <c r="U593" s="102" t="str" cm="1">
        <f t="array" ref="U593">_xlfn.IFS(OR(U594="",U592=""),"",OR(U594=0,U592=0),"",U594&gt;U592,"T7-Error",U594=U592,"T7-Alert-",U594&lt;U592,"")</f>
        <v/>
      </c>
      <c r="V593" s="101"/>
      <c r="W593" s="102" t="str" cm="1">
        <f t="array" ref="W593">_xlfn.IFS(OR(W594="",W592=""),"",OR(W594=0,W592=0),"",W594&gt;W592,"T7-Error",W594=W592,"T7-Alert-",W594&lt;W592,"")</f>
        <v/>
      </c>
      <c r="X593" s="101"/>
      <c r="Y593" s="102" t="str" cm="1">
        <f t="array" ref="Y593">_xlfn.IFS(OR(Y594="",Y592=""),"",OR(Y594=0,Y592=0),"",Y594&gt;Y592,"T7-Error",Y594=Y592,"T7-Alert-",Y594&lt;Y592,"")</f>
        <v/>
      </c>
      <c r="Z593" s="101"/>
      <c r="AA593" s="201"/>
      <c r="AB593" s="202"/>
      <c r="AC593" s="202"/>
      <c r="AD593" s="201"/>
      <c r="AF593" s="192"/>
      <c r="AH593" s="192"/>
      <c r="AI593" s="236"/>
      <c r="AJ593" s="236"/>
      <c r="AK593" s="236"/>
      <c r="AL593" s="408"/>
      <c r="AM593" s="236"/>
      <c r="AN593" s="408"/>
    </row>
    <row r="594" spans="1:40" s="23" customFormat="1" ht="15" x14ac:dyDescent="0.2">
      <c r="A594" s="249"/>
      <c r="B594" s="244"/>
      <c r="C594" s="110" t="s">
        <v>322</v>
      </c>
      <c r="D594" s="24" t="s">
        <v>51</v>
      </c>
      <c r="E594" s="10">
        <v>0</v>
      </c>
      <c r="F594" s="13"/>
      <c r="G594" s="10">
        <v>0</v>
      </c>
      <c r="H594" s="13"/>
      <c r="I594" s="10">
        <v>0</v>
      </c>
      <c r="J594" s="13"/>
      <c r="K594" s="10">
        <v>0</v>
      </c>
      <c r="L594" s="13"/>
      <c r="M594" s="10">
        <v>0</v>
      </c>
      <c r="N594" s="13"/>
      <c r="O594" s="10">
        <v>0</v>
      </c>
      <c r="P594" s="13"/>
      <c r="Q594" s="10">
        <v>0</v>
      </c>
      <c r="R594" s="13"/>
      <c r="S594" s="10">
        <v>0</v>
      </c>
      <c r="T594" s="13"/>
      <c r="U594" s="10">
        <v>0</v>
      </c>
      <c r="V594" s="13"/>
      <c r="W594" s="10"/>
      <c r="X594" s="13"/>
      <c r="Y594" s="10"/>
      <c r="Z594" s="13"/>
      <c r="AA594" s="205"/>
      <c r="AB594" s="199"/>
      <c r="AC594" s="189"/>
      <c r="AD594" s="205"/>
      <c r="AF594" s="192"/>
      <c r="AH594" s="192"/>
      <c r="AI594" s="236"/>
      <c r="AJ594" s="236"/>
      <c r="AK594" s="236"/>
      <c r="AL594" s="408"/>
      <c r="AM594" s="236"/>
      <c r="AN594" s="408"/>
    </row>
    <row r="595" spans="1:40" s="23" customFormat="1" ht="15.75" x14ac:dyDescent="0.25">
      <c r="A595" s="255"/>
      <c r="B595" s="285"/>
      <c r="C595" s="105" t="s">
        <v>208</v>
      </c>
      <c r="D595" s="33"/>
      <c r="E595" s="136" t="str" cm="1">
        <f t="array" ref="E595">_xlfn.IFS(AND(E592="",E596="",E597=""),"",SUM(E596:E597)&lt;E592*AND(F596="",F597="",E596&lt;&gt;"",E597&lt;&gt;""),"T4-Error",SUM(E596:E597)&gt;E592,"T5-Error",AND(SUM(E596:E597)=E592,F592="",OR(E596="",E597="")),"T2-Error",OR(E596="",E597=""),"",SUM(E596:E597)&lt;E592*OR(F596="pa",F597="pa"),"",AND(SUM(E596:E597)=E592,F592="pa",F596&lt;&gt;"pa",F597&lt;&gt;"pa"),"T3-Error",AND(SUM(E596:E597)=E592,F592="")*OR(F596="pa",F597="pa"),"T1-Error",SUM(E596:E597)=E592,"")</f>
        <v/>
      </c>
      <c r="F595" s="101"/>
      <c r="G595" s="136" t="str" cm="1">
        <f t="array" ref="G595">_xlfn.IFS(AND(G592="",G596="",G597=""),"",SUM(G596:G597)&lt;G592*AND(H596="",H597="",G596&lt;&gt;"",G597&lt;&gt;""),"T4-Error",SUM(G596:G597)&gt;G592,"T5-Error",AND(SUM(G596:G597)=G592,H592="",OR(G596="",G597="")),"T2-Error",OR(G596="",G597=""),"",SUM(G596:G597)&lt;G592*OR(H596="pa",H597="pa"),"",AND(SUM(G596:G597)=G592,H592="pa",H596&lt;&gt;"pa",H597&lt;&gt;"pa"),"T3-Error",AND(SUM(G596:G597)=G592,H592="")*OR(H596="pa",H597="pa"),"T1-Error",SUM(G596:G597)=G592,"")</f>
        <v/>
      </c>
      <c r="H595" s="101"/>
      <c r="I595" s="136" t="str" cm="1">
        <f t="array" ref="I595">_xlfn.IFS(AND(I592="",I596="",I597=""),"",SUM(I596:I597)&lt;I592*AND(J596="",J597="",I596&lt;&gt;"",I597&lt;&gt;""),"T4-Error",SUM(I596:I597)&gt;I592,"T5-Error",AND(SUM(I596:I597)=I592,J592="",OR(I596="",I597="")),"T2-Error",OR(I596="",I597=""),"",SUM(I596:I597)&lt;I592*OR(J596="pa",J597="pa"),"",AND(SUM(I596:I597)=I592,J592="pa",J596&lt;&gt;"pa",J597&lt;&gt;"pa"),"T3-Error",AND(SUM(I596:I597)=I592,J592="")*OR(J596="pa",J597="pa"),"T1-Error",SUM(I596:I597)=I592,"")</f>
        <v/>
      </c>
      <c r="J595" s="101"/>
      <c r="K595" s="136" t="str" cm="1">
        <f t="array" ref="K595">_xlfn.IFS(AND(K592="",K596="",K597=""),"",SUM(K596:K597)&lt;K592*AND(L596="",L597="",K596&lt;&gt;"",K597&lt;&gt;""),"T4-Error",SUM(K596:K597)&gt;K592,"T5-Error",AND(SUM(K596:K597)=K592,L592="",OR(K596="",K597="")),"T2-Error",OR(K596="",K597=""),"",SUM(K596:K597)&lt;K592*OR(L596="pa",L597="pa"),"",AND(SUM(K596:K597)=K592,L592="pa",L596&lt;&gt;"pa",L597&lt;&gt;"pa"),"T3-Error",AND(SUM(K596:K597)=K592,L592="")*OR(L596="pa",L597="pa"),"T1-Error",SUM(K596:K597)=K592,"")</f>
        <v/>
      </c>
      <c r="L595" s="101"/>
      <c r="M595" s="136" t="str" cm="1">
        <f t="array" ref="M595">_xlfn.IFS(AND(M592="",M596="",M597=""),"",SUM(M596:M597)&lt;M592*AND(N596="",N597="",M596&lt;&gt;"",M597&lt;&gt;""),"T4-Error",SUM(M596:M597)&gt;M592,"T5-Error",AND(SUM(M596:M597)=M592,N592="",OR(M596="",M597="")),"T2-Error",OR(M596="",M597=""),"",SUM(M596:M597)&lt;M592*OR(N596="pa",N597="pa"),"",AND(SUM(M596:M597)=M592,N592="pa",N596&lt;&gt;"pa",N597&lt;&gt;"pa"),"T3-Error",AND(SUM(M596:M597)=M592,N592="")*OR(N596="pa",N597="pa"),"T1-Error",SUM(M596:M597)=M592,"")</f>
        <v/>
      </c>
      <c r="N595" s="101"/>
      <c r="O595" s="136" t="str" cm="1">
        <f t="array" ref="O595">_xlfn.IFS(AND(O592="",O596="",O597=""),"",SUM(O596:O597)&lt;O592*AND(P596="",P597="",O596&lt;&gt;"",O597&lt;&gt;""),"T4-Error",SUM(O596:O597)&gt;O592,"T5-Error",AND(SUM(O596:O597)=O592,P592="",OR(O596="",O597="")),"T2-Error",OR(O596="",O597=""),"",SUM(O596:O597)&lt;O592*OR(P596="pa",P597="pa"),"",AND(SUM(O596:O597)=O592,P592="pa",P596&lt;&gt;"pa",P597&lt;&gt;"pa"),"T3-Error",AND(SUM(O596:O597)=O592,P592="")*OR(P596="pa",P597="pa"),"T1-Error",SUM(O596:O597)=O592,"")</f>
        <v/>
      </c>
      <c r="P595" s="14"/>
      <c r="Q595" s="136" t="str" cm="1">
        <f t="array" ref="Q595">_xlfn.IFS(AND(Q592="",Q596="",Q597=""),"",SUM(Q596:Q597)&lt;Q592*AND(R596="",R597="",Q596&lt;&gt;"",Q597&lt;&gt;""),"T4-Error",SUM(Q596:Q597)&gt;Q592,"T5-Error",AND(SUM(Q596:Q597)=Q592,R592="",OR(Q596="",Q597="")),"T2-Error",OR(Q596="",Q597=""),"",SUM(Q596:Q597)&lt;Q592*OR(R596="pa",R597="pa"),"",AND(SUM(Q596:Q597)=Q592,R592="pa",R596&lt;&gt;"pa",R597&lt;&gt;"pa"),"T3-Error",AND(SUM(Q596:Q597)=Q592,R592="")*OR(R596="pa",R597="pa"),"T1-Error",SUM(Q596:Q597)=Q592,"")</f>
        <v/>
      </c>
      <c r="R595" s="101"/>
      <c r="S595" s="136" t="str" cm="1">
        <f t="array" ref="S595">_xlfn.IFS(AND(S592="",S596="",S597=""),"",SUM(S596:S597)&lt;S592*AND(T596="",T597="",S596&lt;&gt;"",S597&lt;&gt;""),"T4-Error",SUM(S596:S597)&gt;S592,"T5-Error",AND(SUM(S596:S597)=S592,T592="",OR(S596="",S597="")),"T2-Error",OR(S596="",S597=""),"",SUM(S596:S597)&lt;S592*OR(T596="pa",T597="pa"),"",AND(SUM(S596:S597)=S592,T592="pa",T596&lt;&gt;"pa",T597&lt;&gt;"pa"),"T3-Error",AND(SUM(S596:S597)=S592,T592="")*OR(T596="pa",T597="pa"),"T1-Error",SUM(S596:S597)=S592,"")</f>
        <v/>
      </c>
      <c r="T595" s="101"/>
      <c r="U595" s="136" t="str" cm="1">
        <f t="array" ref="U595">_xlfn.IFS(AND(U592="",U596="",U597=""),"",SUM(U596:U597)&lt;U592*AND(V596="",V597="",U596&lt;&gt;"",U597&lt;&gt;""),"T4-Error",SUM(U596:U597)&gt;U592,"T5-Error",AND(SUM(U596:U597)=U592,V592="",OR(U596="",U597="")),"T2-Error",OR(U596="",U597=""),"",SUM(U596:U597)&lt;U592*OR(V596="pa",V597="pa"),"",AND(SUM(U596:U597)=U592,V592="pa",V596&lt;&gt;"pa",V597&lt;&gt;"pa"),"T3-Error",AND(SUM(U596:U597)=U592,V592="")*OR(V596="pa",V597="pa"),"T1-Error",SUM(U596:U597)=U592,"")</f>
        <v/>
      </c>
      <c r="V595" s="101"/>
      <c r="W595" s="136" t="str" cm="1">
        <f t="array" ref="W595">_xlfn.IFS(AND(W592="",W596="",W597=""),"",SUM(W596:W597)&lt;W592*AND(X596="",X597="",W596&lt;&gt;"",W597&lt;&gt;""),"T4-Error",SUM(W596:W597)&gt;W592,"T5-Error",AND(SUM(W596:W597)=W592,X592="",OR(W596="",W597="")),"T2-Error",OR(W596="",W597=""),"",SUM(W596:W597)&lt;W592*OR(X596="pa",X597="pa"),"",AND(SUM(W596:W597)=W592,X592="pa",X596&lt;&gt;"pa",X597&lt;&gt;"pa"),"T3-Error",AND(SUM(W596:W597)=W592,X592="")*OR(X596="pa",X597="pa"),"T1-Error",SUM(W596:W597)=W592,"")</f>
        <v/>
      </c>
      <c r="X595" s="101"/>
      <c r="Y595" s="136" t="str" cm="1">
        <f t="array" ref="Y595">_xlfn.IFS(AND(Y592="",Y596="",Y597=""),"",SUM(Y596:Y597)&lt;Y592*AND(Z596="",Z597="",Y596&lt;&gt;"",Y597&lt;&gt;""),"T4-Error",SUM(Y596:Y597)&gt;Y592,"T5-Error",AND(SUM(Y596:Y597)=Y592,Z592="",OR(Y596="",Y597="")),"T2-Error",OR(Y596="",Y597=""),"",SUM(Y596:Y597)&lt;Y592*OR(Z596="pa",Z597="pa"),"",AND(SUM(Y596:Y597)=Y592,Z592="pa",Z596&lt;&gt;"pa",Z597&lt;&gt;"pa"),"T3-Error",AND(SUM(Y596:Y597)=Y592,Z592="")*OR(Z596="pa",Z597="pa"),"T1-Error",SUM(Y596:Y597)=Y592,"")</f>
        <v/>
      </c>
      <c r="Z595" s="101"/>
      <c r="AA595" s="206"/>
      <c r="AB595" s="189"/>
      <c r="AC595" s="189"/>
      <c r="AD595" s="206"/>
      <c r="AF595" s="192"/>
      <c r="AH595" s="192"/>
      <c r="AI595" s="236"/>
      <c r="AJ595" s="236"/>
      <c r="AK595" s="236"/>
      <c r="AL595" s="408"/>
      <c r="AM595" s="236"/>
      <c r="AN595" s="408"/>
    </row>
    <row r="596" spans="1:40" ht="15" x14ac:dyDescent="0.2">
      <c r="A596" s="249" t="s">
        <v>238</v>
      </c>
      <c r="B596" s="244"/>
      <c r="C596" s="110" t="s">
        <v>210</v>
      </c>
      <c r="D596" s="24" t="s">
        <v>51</v>
      </c>
      <c r="E596" s="10">
        <v>0</v>
      </c>
      <c r="F596" s="13"/>
      <c r="G596" s="10">
        <v>0</v>
      </c>
      <c r="H596" s="13"/>
      <c r="I596" s="10">
        <v>0</v>
      </c>
      <c r="J596" s="13"/>
      <c r="K596" s="10">
        <v>0</v>
      </c>
      <c r="L596" s="13"/>
      <c r="M596" s="10">
        <v>0</v>
      </c>
      <c r="N596" s="13"/>
      <c r="O596" s="10">
        <v>0</v>
      </c>
      <c r="P596" s="13"/>
      <c r="Q596" s="10">
        <v>0</v>
      </c>
      <c r="R596" s="13"/>
      <c r="S596" s="10">
        <v>0</v>
      </c>
      <c r="T596" s="13"/>
      <c r="U596" s="10">
        <v>0</v>
      </c>
      <c r="V596" s="13"/>
      <c r="W596" s="10"/>
      <c r="X596" s="13"/>
      <c r="Y596" s="10"/>
      <c r="Z596" s="13"/>
      <c r="AA596" s="205"/>
      <c r="AB596" s="196"/>
      <c r="AC596" s="196"/>
      <c r="AD596" s="205"/>
      <c r="AF596" s="193"/>
      <c r="AH596" s="193"/>
      <c r="AI596" s="237"/>
      <c r="AJ596" s="237"/>
      <c r="AK596" s="237"/>
      <c r="AL596" s="409"/>
      <c r="AM596" s="237"/>
      <c r="AN596" s="409"/>
    </row>
    <row r="597" spans="1:40" ht="15" x14ac:dyDescent="0.2">
      <c r="A597" s="249" t="s">
        <v>239</v>
      </c>
      <c r="B597" s="244"/>
      <c r="C597" s="110" t="s">
        <v>213</v>
      </c>
      <c r="D597" s="24" t="s">
        <v>51</v>
      </c>
      <c r="E597" s="10">
        <v>0</v>
      </c>
      <c r="F597" s="13"/>
      <c r="G597" s="10">
        <v>0</v>
      </c>
      <c r="H597" s="13"/>
      <c r="I597" s="10">
        <v>0</v>
      </c>
      <c r="J597" s="13"/>
      <c r="K597" s="10">
        <v>0</v>
      </c>
      <c r="L597" s="13"/>
      <c r="M597" s="10">
        <v>0</v>
      </c>
      <c r="N597" s="13"/>
      <c r="O597" s="10">
        <v>0</v>
      </c>
      <c r="P597" s="13"/>
      <c r="Q597" s="10">
        <v>0</v>
      </c>
      <c r="R597" s="13"/>
      <c r="S597" s="10">
        <v>0</v>
      </c>
      <c r="T597" s="13"/>
      <c r="U597" s="10">
        <v>0</v>
      </c>
      <c r="V597" s="13"/>
      <c r="W597" s="10"/>
      <c r="X597" s="13"/>
      <c r="Y597" s="10"/>
      <c r="Z597" s="13"/>
      <c r="AA597" s="205"/>
      <c r="AB597" s="196"/>
      <c r="AC597" s="196"/>
      <c r="AD597" s="205"/>
      <c r="AF597" s="193"/>
      <c r="AH597" s="193"/>
      <c r="AI597" s="237"/>
      <c r="AJ597" s="237"/>
      <c r="AK597" s="237"/>
      <c r="AL597" s="409"/>
      <c r="AM597" s="237"/>
      <c r="AN597" s="409"/>
    </row>
    <row r="598" spans="1:40" ht="15.75" x14ac:dyDescent="0.25">
      <c r="A598" s="267"/>
      <c r="B598" s="285"/>
      <c r="C598" s="105" t="s">
        <v>264</v>
      </c>
      <c r="D598" s="33"/>
      <c r="E598" s="136" t="str" cm="1">
        <f t="array" ref="E598">_xlfn.IFS(AND(E592="",E599="",E600="",E601="",E602="",E603="",E604="",E605="",E606="",E607="",E608="",E609="",E610="",E611="",E612="",E613="",E614="",E615="",E616=""),"",SUM(E599:E616)&lt;E592*AND(F599="",F600="",F601="",F602="",F603="",F604="",F605="",F606="",F607="",F608="",F609="",F610="",F611="",F612="",F613="",F614="",F615="",F616="",E599&lt;&gt;"",E600&lt;&gt;"",E601&lt;&gt;"",E602&lt;&gt;"",E603&lt;&gt;"",E604&lt;&gt;"",E605&lt;&gt;"",E606&lt;&gt;"",E607&lt;&gt;"",E608&lt;&gt;"",E609&lt;&gt;"",E610&lt;&gt;"",E611&lt;&gt;"",E612&lt;&gt;"",E613&lt;&gt;"",E614&lt;&gt;"",E615&lt;&gt;"",E616&lt;&gt;""),"T4-Error",SUM(E599:E616)&gt;E592,"T5-Error",AND(SUM(E599:E616)=E592,F592="",OR(E599="",E600="",E601="",E602="",E603="",E604="",E605="",E606="",E607="",E608="",E609="",E610="",E611="",E612="",E613="",E614="",E615="",E616="")),"T2-Error",OR(E599="",E600="",E601="",E602="",E603="",E604="",E605="",E606="",E607="",E608="",E609="",E610="",E611="",E612="",E613="",E614="",E615="",E616=""),"",SUM(E599:E616)&lt;E592*OR(F599="pa",F600="pa",F601="pa",F602="pa",F603="pa",F604="pa",F605="pa",F606="pa",F607="pa",F608="pa",F609="pa",F610="pa",F611="pa",F612="pa",F613="pa",F614="pa",F615="pa",F616="pa"),"",AND(SUM(E599:E616)=E592,F592="pa",F599&lt;&gt;"pa",F600&lt;&gt;"pa",F601&lt;&gt;"pa",F602&lt;&gt;"pa",F603&lt;&gt;"pa",F604&lt;&gt;"pa",F605&lt;&gt;"pa",F606&lt;&gt;"pa",F607&lt;&gt;"pa",F608&lt;&gt;"pa",F609&lt;&gt;"pa",F610&lt;&gt;"pa",F611&lt;&gt;"pa",F612&lt;&gt;"pa",F613&lt;&gt;"pa",F614&lt;&gt;"pa",F615&lt;&gt;"pa",F616&lt;&gt;"pa"),"T3-Error",AND(SUM(E599:E616)=E592,F592="")*OR(F599="pa",F600="pa",F601="pa",F602="pa",F603="pa",F604="pa",F605="pa",F606="pa",F607="pa",F608="pa",F609="pa",F610="pa",F611="pa",F612="pa",F613="pa",F614="pa",F615="pa",F616="pa"),"T1-Error",SUM(E599:E616)=E592,"")</f>
        <v/>
      </c>
      <c r="F598" s="101"/>
      <c r="G598" s="136" t="str" cm="1">
        <f t="array" ref="G598">_xlfn.IFS(AND(G592="",G599="",G600="",G601="",G602="",G603="",G604="",G605="",G606="",G607="",G608="",G609="",G610="",G611="",G612="",G613="",G614="",G615="",G616=""),"",SUM(G599:G616)&lt;G592*AND(H599="",H600="",H601="",H602="",H603="",H604="",H605="",H606="",H607="",H608="",H609="",H610="",H611="",H612="",H613="",H614="",H615="",H616="",G599&lt;&gt;"",G600&lt;&gt;"",G601&lt;&gt;"",G602&lt;&gt;"",G603&lt;&gt;"",G604&lt;&gt;"",G605&lt;&gt;"",G606&lt;&gt;"",G607&lt;&gt;"",G608&lt;&gt;"",G609&lt;&gt;"",G610&lt;&gt;"",G611&lt;&gt;"",G612&lt;&gt;"",G613&lt;&gt;"",G614&lt;&gt;"",G615&lt;&gt;"",G616&lt;&gt;""),"T4-Error",SUM(G599:G616)&gt;G592,"T5-Error",AND(SUM(G599:G616)=G592,H592="",OR(G599="",G600="",G601="",G602="",G603="",G604="",G605="",G606="",G607="",G608="",G609="",G610="",G611="",G612="",G613="",G614="",G615="",G616="")),"T2-Error",OR(G599="",G600="",G601="",G602="",G603="",G604="",G605="",G606="",G607="",G608="",G609="",G610="",G611="",G612="",G613="",G614="",G615="",G616=""),"",SUM(G599:G616)&lt;G592*OR(H599="pa",H600="pa",H601="pa",H602="pa",H603="pa",H604="pa",H605="pa",H606="pa",H607="pa",H608="pa",H609="pa",H610="pa",H611="pa",H612="pa",H613="pa",H614="pa",H615="pa",H616="pa"),"",AND(SUM(G599:G616)=G592,H592="pa",H599&lt;&gt;"pa",H600&lt;&gt;"pa",H601&lt;&gt;"pa",H602&lt;&gt;"pa",H603&lt;&gt;"pa",H604&lt;&gt;"pa",H605&lt;&gt;"pa",H606&lt;&gt;"pa",H607&lt;&gt;"pa",H608&lt;&gt;"pa",H609&lt;&gt;"pa",H610&lt;&gt;"pa",H611&lt;&gt;"pa",H612&lt;&gt;"pa",H613&lt;&gt;"pa",H614&lt;&gt;"pa",H615&lt;&gt;"pa",H616&lt;&gt;"pa"),"T3-Error",AND(SUM(G599:G616)=G592,H592="")*OR(H599="pa",H600="pa",H601="pa",H602="pa",H603="pa",H604="pa",H605="pa",H606="pa",H607="pa",H608="pa",H609="pa",H610="pa",H611="pa",H612="pa",H613="pa",H614="pa",H615="pa",H616="pa"),"T1-Error",SUM(G599:G616)=G592,"")</f>
        <v/>
      </c>
      <c r="H598" s="101"/>
      <c r="I598" s="136" t="str" cm="1">
        <f t="array" ref="I598">_xlfn.IFS(AND(I592="",I599="",I600="",I601="",I602="",I603="",I604="",I605="",I606="",I607="",I608="",I609="",I610="",I611="",I612="",I613="",I614="",I615="",I616=""),"",SUM(I599:I616)&lt;I592*AND(J599="",J600="",J601="",J602="",J603="",J604="",J605="",J606="",J607="",J608="",J609="",J610="",J611="",J612="",J613="",J614="",J615="",J616="",I599&lt;&gt;"",I600&lt;&gt;"",I601&lt;&gt;"",I602&lt;&gt;"",I603&lt;&gt;"",I604&lt;&gt;"",I605&lt;&gt;"",I606&lt;&gt;"",I607&lt;&gt;"",I608&lt;&gt;"",I609&lt;&gt;"",I610&lt;&gt;"",I611&lt;&gt;"",I612&lt;&gt;"",I613&lt;&gt;"",I614&lt;&gt;"",I615&lt;&gt;"",I616&lt;&gt;""),"T4-Error",SUM(I599:I616)&gt;I592,"T5-Error",AND(SUM(I599:I616)=I592,J592="",OR(I599="",I600="",I601="",I602="",I603="",I604="",I605="",I606="",I607="",I608="",I609="",I610="",I611="",I612="",I613="",I614="",I615="",I616="")),"T2-Error",OR(I599="",I600="",I601="",I602="",I603="",I604="",I605="",I606="",I607="",I608="",I609="",I610="",I611="",I612="",I613="",I614="",I615="",I616=""),"",SUM(I599:I616)&lt;I592*OR(J599="pa",J600="pa",J601="pa",J602="pa",J603="pa",J604="pa",J605="pa",J606="pa",J607="pa",J608="pa",J609="pa",J610="pa",J611="pa",J612="pa",J613="pa",J614="pa",J615="pa",J616="pa"),"",AND(SUM(I599:I616)=I592,J592="pa",J599&lt;&gt;"pa",J600&lt;&gt;"pa",J601&lt;&gt;"pa",J602&lt;&gt;"pa",J603&lt;&gt;"pa",J604&lt;&gt;"pa",J605&lt;&gt;"pa",J606&lt;&gt;"pa",J607&lt;&gt;"pa",J608&lt;&gt;"pa",J609&lt;&gt;"pa",J610&lt;&gt;"pa",J611&lt;&gt;"pa",J612&lt;&gt;"pa",J613&lt;&gt;"pa",J614&lt;&gt;"pa",J615&lt;&gt;"pa",J616&lt;&gt;"pa"),"T3-Error",AND(SUM(I599:I616)=I592,J592="")*OR(J599="pa",J600="pa",J601="pa",J602="pa",J603="pa",J604="pa",J605="pa",J606="pa",J607="pa",J608="pa",J609="pa",J610="pa",J611="pa",J612="pa",J613="pa",J614="pa",J615="pa",J616="pa"),"T1-Error",SUM(I599:I616)=I592,"")</f>
        <v/>
      </c>
      <c r="J598" s="101"/>
      <c r="K598" s="136" t="str" cm="1">
        <f t="array" ref="K598">_xlfn.IFS(AND(K592="",K599="",K600="",K601="",K602="",K603="",K604="",K605="",K606="",K607="",K608="",K609="",K610="",K611="",K612="",K613="",K614="",K615="",K616=""),"",SUM(K599:K616)&lt;K592*AND(L599="",L600="",L601="",L602="",L603="",L604="",L605="",L606="",L607="",L608="",L609="",L610="",L611="",L612="",L613="",L614="",L615="",L616="",K599&lt;&gt;"",K600&lt;&gt;"",K601&lt;&gt;"",K602&lt;&gt;"",K603&lt;&gt;"",K604&lt;&gt;"",K605&lt;&gt;"",K606&lt;&gt;"",K607&lt;&gt;"",K608&lt;&gt;"",K609&lt;&gt;"",K610&lt;&gt;"",K611&lt;&gt;"",K612&lt;&gt;"",K613&lt;&gt;"",K614&lt;&gt;"",K615&lt;&gt;"",K616&lt;&gt;""),"T4-Error",SUM(K599:K616)&gt;K592,"T5-Error",AND(SUM(K599:K616)=K592,L592="",OR(K599="",K600="",K601="",K602="",K603="",K604="",K605="",K606="",K607="",K608="",K609="",K610="",K611="",K612="",K613="",K614="",K615="",K616="")),"T2-Error",OR(K599="",K600="",K601="",K602="",K603="",K604="",K605="",K606="",K607="",K608="",K609="",K610="",K611="",K612="",K613="",K614="",K615="",K616=""),"",SUM(K599:K616)&lt;K592*OR(L599="pa",L600="pa",L601="pa",L602="pa",L603="pa",L604="pa",L605="pa",L606="pa",L607="pa",L608="pa",L609="pa",L610="pa",L611="pa",L612="pa",L613="pa",L614="pa",L615="pa",L616="pa"),"",AND(SUM(K599:K616)=K592,L592="pa",L599&lt;&gt;"pa",L600&lt;&gt;"pa",L601&lt;&gt;"pa",L602&lt;&gt;"pa",L603&lt;&gt;"pa",L604&lt;&gt;"pa",L605&lt;&gt;"pa",L606&lt;&gt;"pa",L607&lt;&gt;"pa",L608&lt;&gt;"pa",L609&lt;&gt;"pa",L610&lt;&gt;"pa",L611&lt;&gt;"pa",L612&lt;&gt;"pa",L613&lt;&gt;"pa",L614&lt;&gt;"pa",L615&lt;&gt;"pa",L616&lt;&gt;"pa"),"T3-Error",AND(SUM(K599:K616)=K592,L592="")*OR(L599="pa",L600="pa",L601="pa",L602="pa",L603="pa",L604="pa",L605="pa",L606="pa",L607="pa",L608="pa",L609="pa",L610="pa",L611="pa",L612="pa",L613="pa",L614="pa",L615="pa",L616="pa"),"T1-Error",SUM(K599:K616)=K592,"")</f>
        <v/>
      </c>
      <c r="L598" s="101"/>
      <c r="M598" s="136" t="str" cm="1">
        <f t="array" ref="M598">_xlfn.IFS(AND(M592="",M599="",M600="",M601="",M602="",M603="",M604="",M605="",M606="",M607="",M608="",M609="",M610="",M611="",M612="",M613="",M614="",M615="",M616=""),"",SUM(M599:M616)&lt;M592*AND(N599="",N600="",N601="",N602="",N603="",N604="",N605="",N606="",N607="",N608="",N609="",N610="",N611="",N612="",N613="",N614="",N615="",N616="",M599&lt;&gt;"",M600&lt;&gt;"",M601&lt;&gt;"",M602&lt;&gt;"",M603&lt;&gt;"",M604&lt;&gt;"",M605&lt;&gt;"",M606&lt;&gt;"",M607&lt;&gt;"",M608&lt;&gt;"",M609&lt;&gt;"",M610&lt;&gt;"",M611&lt;&gt;"",M612&lt;&gt;"",M613&lt;&gt;"",M614&lt;&gt;"",M615&lt;&gt;"",M616&lt;&gt;""),"T4-Error",SUM(M599:M616)&gt;M592,"T5-Error",AND(SUM(M599:M616)=M592,N592="",OR(M599="",M600="",M601="",M602="",M603="",M604="",M605="",M606="",M607="",M608="",M609="",M610="",M611="",M612="",M613="",M614="",M615="",M616="")),"T2-Error",OR(M599="",M600="",M601="",M602="",M603="",M604="",M605="",M606="",M607="",M608="",M609="",M610="",M611="",M612="",M613="",M614="",M615="",M616=""),"",SUM(M599:M616)&lt;M592*OR(N599="pa",N600="pa",N601="pa",N602="pa",N603="pa",N604="pa",N605="pa",N606="pa",N607="pa",N608="pa",N609="pa",N610="pa",N611="pa",N612="pa",N613="pa",N614="pa",N615="pa",N616="pa"),"",AND(SUM(M599:M616)=M592,N592="pa",N599&lt;&gt;"pa",N600&lt;&gt;"pa",N601&lt;&gt;"pa",N602&lt;&gt;"pa",N603&lt;&gt;"pa",N604&lt;&gt;"pa",N605&lt;&gt;"pa",N606&lt;&gt;"pa",N607&lt;&gt;"pa",N608&lt;&gt;"pa",N609&lt;&gt;"pa",N610&lt;&gt;"pa",N611&lt;&gt;"pa",N612&lt;&gt;"pa",N613&lt;&gt;"pa",N614&lt;&gt;"pa",N615&lt;&gt;"pa",N616&lt;&gt;"pa"),"T3-Error",AND(SUM(M599:M616)=M592,N592="")*OR(N599="pa",N600="pa",N601="pa",N602="pa",N603="pa",N604="pa",N605="pa",N606="pa",N607="pa",N608="pa",N609="pa",N610="pa",N611="pa",N612="pa",N613="pa",N614="pa",N615="pa",N616="pa"),"T1-Error",SUM(M599:M616)=M592,"")</f>
        <v/>
      </c>
      <c r="N598" s="101"/>
      <c r="O598" s="136" t="str" cm="1">
        <f t="array" ref="O598">_xlfn.IFS(AND(O592="",O599="",O600="",O601="",O602="",O603="",O604="",O605="",O606="",O607="",O608="",O609="",O610="",O611="",O612="",O613="",O614="",O615="",O616=""),"",SUM(O599:O616)&lt;O592*AND(P599="",P600="",P601="",P602="",P603="",P604="",P605="",P606="",P607="",P608="",P609="",P610="",P611="",P612="",P613="",P614="",P615="",P616="",O599&lt;&gt;"",O600&lt;&gt;"",O601&lt;&gt;"",O602&lt;&gt;"",O603&lt;&gt;"",O604&lt;&gt;"",O605&lt;&gt;"",O606&lt;&gt;"",O607&lt;&gt;"",O608&lt;&gt;"",O609&lt;&gt;"",O610&lt;&gt;"",O611&lt;&gt;"",O612&lt;&gt;"",O613&lt;&gt;"",O614&lt;&gt;"",O615&lt;&gt;"",O616&lt;&gt;""),"T4-Error",SUM(O599:O616)&gt;O592,"T5-Error",AND(SUM(O599:O616)=O592,P592="",OR(O599="",O600="",O601="",O602="",O603="",O604="",O605="",O606="",O607="",O608="",O609="",O610="",O611="",O612="",O613="",O614="",O615="",O616="")),"T2-Error",OR(O599="",O600="",O601="",O602="",O603="",O604="",O605="",O606="",O607="",O608="",O609="",O610="",O611="",O612="",O613="",O614="",O615="",O616=""),"",SUM(O599:O616)&lt;O592*OR(P599="pa",P600="pa",P601="pa",P602="pa",P603="pa",P604="pa",P605="pa",P606="pa",P607="pa",P608="pa",P609="pa",P610="pa",P611="pa",P612="pa",P613="pa",P614="pa",P615="pa",P616="pa"),"",AND(SUM(O599:O616)=O592,P592="pa",P599&lt;&gt;"pa",P600&lt;&gt;"pa",P601&lt;&gt;"pa",P602&lt;&gt;"pa",P603&lt;&gt;"pa",P604&lt;&gt;"pa",P605&lt;&gt;"pa",P606&lt;&gt;"pa",P607&lt;&gt;"pa",P608&lt;&gt;"pa",P609&lt;&gt;"pa",P610&lt;&gt;"pa",P611&lt;&gt;"pa",P612&lt;&gt;"pa",P613&lt;&gt;"pa",P614&lt;&gt;"pa",P615&lt;&gt;"pa",P616&lt;&gt;"pa"),"T3-Error",AND(SUM(O599:O616)=O592,P592="")*OR(P599="pa",P600="pa",P601="pa",P602="pa",P603="pa",P604="pa",P605="pa",P606="pa",P607="pa",P608="pa",P609="pa",P610="pa",P611="pa",P612="pa",P613="pa",P614="pa",P615="pa",P616="pa"),"T1-Error",SUM(O599:O616)=O592,"")</f>
        <v/>
      </c>
      <c r="P598" s="14"/>
      <c r="Q598" s="136" t="str" cm="1">
        <f t="array" ref="Q598">_xlfn.IFS(AND(Q592="",Q599="",Q600="",Q601="",Q602="",Q603="",Q604="",Q605="",Q606="",Q607="",Q608="",Q609="",Q610="",Q611="",Q612="",Q613="",Q614="",Q615="",Q616=""),"",SUM(Q599:Q616)&lt;Q592*AND(R599="",R600="",R601="",R602="",R603="",R604="",R605="",R606="",R607="",R608="",R609="",R610="",R611="",R612="",R613="",R614="",R615="",R616="",Q599&lt;&gt;"",Q600&lt;&gt;"",Q601&lt;&gt;"",Q602&lt;&gt;"",Q603&lt;&gt;"",Q604&lt;&gt;"",Q605&lt;&gt;"",Q606&lt;&gt;"",Q607&lt;&gt;"",Q608&lt;&gt;"",Q609&lt;&gt;"",Q610&lt;&gt;"",Q611&lt;&gt;"",Q612&lt;&gt;"",Q613&lt;&gt;"",Q614&lt;&gt;"",Q615&lt;&gt;"",Q616&lt;&gt;""),"T4-Error",SUM(Q599:Q616)&gt;Q592,"T5-Error",AND(SUM(Q599:Q616)=Q592,R592="",OR(Q599="",Q600="",Q601="",Q602="",Q603="",Q604="",Q605="",Q606="",Q607="",Q608="",Q609="",Q610="",Q611="",Q612="",Q613="",Q614="",Q615="",Q616="")),"T2-Error",OR(Q599="",Q600="",Q601="",Q602="",Q603="",Q604="",Q605="",Q606="",Q607="",Q608="",Q609="",Q610="",Q611="",Q612="",Q613="",Q614="",Q615="",Q616=""),"",SUM(Q599:Q616)&lt;Q592*OR(R599="pa",R600="pa",R601="pa",R602="pa",R603="pa",R604="pa",R605="pa",R606="pa",R607="pa",R608="pa",R609="pa",R610="pa",R611="pa",R612="pa",R613="pa",R614="pa",R615="pa",R616="pa"),"",AND(SUM(Q599:Q616)=Q592,R592="pa",R599&lt;&gt;"pa",R600&lt;&gt;"pa",R601&lt;&gt;"pa",R602&lt;&gt;"pa",R603&lt;&gt;"pa",R604&lt;&gt;"pa",R605&lt;&gt;"pa",R606&lt;&gt;"pa",R607&lt;&gt;"pa",R608&lt;&gt;"pa",R609&lt;&gt;"pa",R610&lt;&gt;"pa",R611&lt;&gt;"pa",R612&lt;&gt;"pa",R613&lt;&gt;"pa",R614&lt;&gt;"pa",R615&lt;&gt;"pa",R616&lt;&gt;"pa"),"T3-Error",AND(SUM(Q599:Q616)=Q592,R592="")*OR(R599="pa",R600="pa",R601="pa",R602="pa",R603="pa",R604="pa",R605="pa",R606="pa",R607="pa",R608="pa",R609="pa",R610="pa",R611="pa",R612="pa",R613="pa",R614="pa",R615="pa",R616="pa"),"T1-Error",SUM(Q599:Q616)=Q592,"")</f>
        <v/>
      </c>
      <c r="R598" s="14"/>
      <c r="S598" s="136" t="str" cm="1">
        <f t="array" ref="S598">_xlfn.IFS(AND(S592="",S599="",S600="",S601="",S602="",S603="",S604="",S605="",S606="",S607="",S608="",S609="",S610="",S611="",S612="",S613="",S614="",S615="",S616=""),"",SUM(S599:S616)&lt;S592*AND(T599="",T600="",T601="",T602="",T603="",T604="",T605="",T606="",T607="",T608="",T609="",T610="",T611="",T612="",T613="",T614="",T615="",T616="",S599&lt;&gt;"",S600&lt;&gt;"",S601&lt;&gt;"",S602&lt;&gt;"",S603&lt;&gt;"",S604&lt;&gt;"",S605&lt;&gt;"",S606&lt;&gt;"",S607&lt;&gt;"",S608&lt;&gt;"",S609&lt;&gt;"",S610&lt;&gt;"",S611&lt;&gt;"",S612&lt;&gt;"",S613&lt;&gt;"",S614&lt;&gt;"",S615&lt;&gt;"",S616&lt;&gt;""),"T4-Error",SUM(S599:S616)&gt;S592,"T5-Error",AND(SUM(S599:S616)=S592,T592="",OR(S599="",S600="",S601="",S602="",S603="",S604="",S605="",S606="",S607="",S608="",S609="",S610="",S611="",S612="",S613="",S614="",S615="",S616="")),"T2-Error",OR(S599="",S600="",S601="",S602="",S603="",S604="",S605="",S606="",S607="",S608="",S609="",S610="",S611="",S612="",S613="",S614="",S615="",S616=""),"",SUM(S599:S616)&lt;S592*OR(T599="pa",T600="pa",T601="pa",T602="pa",T603="pa",T604="pa",T605="pa",T606="pa",T607="pa",T608="pa",T609="pa",T610="pa",T611="pa",T612="pa",T613="pa",T614="pa",T615="pa",T616="pa"),"",AND(SUM(S599:S616)=S592,T592="pa",T599&lt;&gt;"pa",T600&lt;&gt;"pa",T601&lt;&gt;"pa",T602&lt;&gt;"pa",T603&lt;&gt;"pa",T604&lt;&gt;"pa",T605&lt;&gt;"pa",T606&lt;&gt;"pa",T607&lt;&gt;"pa",T608&lt;&gt;"pa",T609&lt;&gt;"pa",T610&lt;&gt;"pa",T611&lt;&gt;"pa",T612&lt;&gt;"pa",T613&lt;&gt;"pa",T614&lt;&gt;"pa",T615&lt;&gt;"pa",T616&lt;&gt;"pa"),"T3-Error",AND(SUM(S599:S616)=S592,T592="")*OR(T599="pa",T600="pa",T601="pa",T602="pa",T603="pa",T604="pa",T605="pa",T606="pa",T607="pa",T608="pa",T609="pa",T610="pa",T611="pa",T612="pa",T613="pa",T614="pa",T615="pa",T616="pa"),"T1-Error",SUM(S599:S616)=S592,"")</f>
        <v/>
      </c>
      <c r="T598" s="14"/>
      <c r="U598" s="136" t="str" cm="1">
        <f t="array" ref="U598">_xlfn.IFS(AND(U592="",U599="",U600="",U601="",U602="",U603="",U604="",U605="",U606="",U607="",U608="",U609="",U610="",U611="",U612="",U613="",U614="",U615="",U616=""),"",SUM(U599:U616)&lt;U592*AND(V599="",V600="",V601="",V602="",V603="",V604="",V605="",V606="",V607="",V608="",V609="",V610="",V611="",V612="",V613="",V614="",V615="",V616="",U599&lt;&gt;"",U600&lt;&gt;"",U601&lt;&gt;"",U602&lt;&gt;"",U603&lt;&gt;"",U604&lt;&gt;"",U605&lt;&gt;"",U606&lt;&gt;"",U607&lt;&gt;"",U608&lt;&gt;"",U609&lt;&gt;"",U610&lt;&gt;"",U611&lt;&gt;"",U612&lt;&gt;"",U613&lt;&gt;"",U614&lt;&gt;"",U615&lt;&gt;"",U616&lt;&gt;""),"T4-Error",SUM(U599:U616)&gt;U592,"T5-Error",AND(SUM(U599:U616)=U592,V592="",OR(U599="",U600="",U601="",U602="",U603="",U604="",U605="",U606="",U607="",U608="",U609="",U610="",U611="",U612="",U613="",U614="",U615="",U616="")),"T2-Error",OR(U599="",U600="",U601="",U602="",U603="",U604="",U605="",U606="",U607="",U608="",U609="",U610="",U611="",U612="",U613="",U614="",U615="",U616=""),"",SUM(U599:U616)&lt;U592*OR(V599="pa",V600="pa",V601="pa",V602="pa",V603="pa",V604="pa",V605="pa",V606="pa",V607="pa",V608="pa",V609="pa",V610="pa",V611="pa",V612="pa",V613="pa",V614="pa",V615="pa",V616="pa"),"",AND(SUM(U599:U616)=U592,V592="pa",V599&lt;&gt;"pa",V600&lt;&gt;"pa",V601&lt;&gt;"pa",V602&lt;&gt;"pa",V603&lt;&gt;"pa",V604&lt;&gt;"pa",V605&lt;&gt;"pa",V606&lt;&gt;"pa",V607&lt;&gt;"pa",V608&lt;&gt;"pa",V609&lt;&gt;"pa",V610&lt;&gt;"pa",V611&lt;&gt;"pa",V612&lt;&gt;"pa",V613&lt;&gt;"pa",V614&lt;&gt;"pa",V615&lt;&gt;"pa",V616&lt;&gt;"pa"),"T3-Error",AND(SUM(U599:U616)=U592,V592="")*OR(V599="pa",V600="pa",V601="pa",V602="pa",V603="pa",V604="pa",V605="pa",V606="pa",V607="pa",V608="pa",V609="pa",V610="pa",V611="pa",V612="pa",V613="pa",V614="pa",V615="pa",V616="pa"),"T1-Error",SUM(U599:U616)=U592,"")</f>
        <v/>
      </c>
      <c r="V598" s="14"/>
      <c r="W598" s="136" t="str" cm="1">
        <f t="array" ref="W598">_xlfn.IFS(AND(W592="",W599="",W600="",W601="",W602="",W603="",W604="",W605="",W606="",W607="",W608="",W609="",W610="",W611="",W612="",W613="",W614="",W615="",W616=""),"",SUM(W599:W616)&lt;W592*AND(X599="",X600="",X601="",X602="",X603="",X604="",X605="",X606="",X607="",X608="",X609="",X610="",X611="",X612="",X613="",X614="",X615="",X616="",W599&lt;&gt;"",W600&lt;&gt;"",W601&lt;&gt;"",W602&lt;&gt;"",W603&lt;&gt;"",W604&lt;&gt;"",W605&lt;&gt;"",W606&lt;&gt;"",W607&lt;&gt;"",W608&lt;&gt;"",W609&lt;&gt;"",W610&lt;&gt;"",W611&lt;&gt;"",W612&lt;&gt;"",W613&lt;&gt;"",W614&lt;&gt;"",W615&lt;&gt;"",W616&lt;&gt;""),"T4-Error",SUM(W599:W616)&gt;W592,"T5-Error",AND(SUM(W599:W616)=W592,X592="",OR(W599="",W600="",W601="",W602="",W603="",W604="",W605="",W606="",W607="",W608="",W609="",W610="",W611="",W612="",W613="",W614="",W615="",W616="")),"T2-Error",OR(W599="",W600="",W601="",W602="",W603="",W604="",W605="",W606="",W607="",W608="",W609="",W610="",W611="",W612="",W613="",W614="",W615="",W616=""),"",SUM(W599:W616)&lt;W592*OR(X599="pa",X600="pa",X601="pa",X602="pa",X603="pa",X604="pa",X605="pa",X606="pa",X607="pa",X608="pa",X609="pa",X610="pa",X611="pa",X612="pa",X613="pa",X614="pa",X615="pa",X616="pa"),"",AND(SUM(W599:W616)=W592,X592="pa",X599&lt;&gt;"pa",X600&lt;&gt;"pa",X601&lt;&gt;"pa",X602&lt;&gt;"pa",X603&lt;&gt;"pa",X604&lt;&gt;"pa",X605&lt;&gt;"pa",X606&lt;&gt;"pa",X607&lt;&gt;"pa",X608&lt;&gt;"pa",X609&lt;&gt;"pa",X610&lt;&gt;"pa",X611&lt;&gt;"pa",X612&lt;&gt;"pa",X613&lt;&gt;"pa",X614&lt;&gt;"pa",X615&lt;&gt;"pa",X616&lt;&gt;"pa"),"T3-Error",AND(SUM(W599:W616)=W592,X592="")*OR(X599="pa",X600="pa",X601="pa",X602="pa",X603="pa",X604="pa",X605="pa",X606="pa",X607="pa",X608="pa",X609="pa",X610="pa",X611="pa",X612="pa",X613="pa",X614="pa",X615="pa",X616="pa"),"T1-Error",SUM(W599:W616)=W592,"")</f>
        <v/>
      </c>
      <c r="X598" s="14"/>
      <c r="Y598" s="136" t="str" cm="1">
        <f t="array" ref="Y598">_xlfn.IFS(AND(Y592="",Y599="",Y600="",Y601="",Y602="",Y603="",Y604="",Y605="",Y606="",Y607="",Y608="",Y609="",Y610="",Y611="",Y612="",Y613="",Y614="",Y615="",Y616=""),"",SUM(Y599:Y616)&lt;Y592*AND(Z599="",Z600="",Z601="",Z602="",Z603="",Z604="",Z605="",Z606="",Z607="",Z608="",Z609="",Z610="",Z611="",Z612="",Z613="",Z614="",Z615="",Z616="",Y599&lt;&gt;"",Y600&lt;&gt;"",Y601&lt;&gt;"",Y602&lt;&gt;"",Y603&lt;&gt;"",Y604&lt;&gt;"",Y605&lt;&gt;"",Y606&lt;&gt;"",Y607&lt;&gt;"",Y608&lt;&gt;"",Y609&lt;&gt;"",Y610&lt;&gt;"",Y611&lt;&gt;"",Y612&lt;&gt;"",Y613&lt;&gt;"",Y614&lt;&gt;"",Y615&lt;&gt;"",Y616&lt;&gt;""),"T4-Error",SUM(Y599:Y616)&gt;Y592,"T5-Error",AND(SUM(Y599:Y616)=Y592,Z592="",OR(Y599="",Y600="",Y601="",Y602="",Y603="",Y604="",Y605="",Y606="",Y607="",Y608="",Y609="",Y610="",Y611="",Y612="",Y613="",Y614="",Y615="",Y616="")),"T2-Error",OR(Y599="",Y600="",Y601="",Y602="",Y603="",Y604="",Y605="",Y606="",Y607="",Y608="",Y609="",Y610="",Y611="",Y612="",Y613="",Y614="",Y615="",Y616=""),"",SUM(Y599:Y616)&lt;Y592*OR(Z599="pa",Z600="pa",Z601="pa",Z602="pa",Z603="pa",Z604="pa",Z605="pa",Z606="pa",Z607="pa",Z608="pa",Z609="pa",Z610="pa",Z611="pa",Z612="pa",Z613="pa",Z614="pa",Z615="pa",Z616="pa"),"",AND(SUM(Y599:Y616)=Y592,Z592="pa",Z599&lt;&gt;"pa",Z600&lt;&gt;"pa",Z601&lt;&gt;"pa",Z602&lt;&gt;"pa",Z603&lt;&gt;"pa",Z604&lt;&gt;"pa",Z605&lt;&gt;"pa",Z606&lt;&gt;"pa",Z607&lt;&gt;"pa",Z608&lt;&gt;"pa",Z609&lt;&gt;"pa",Z610&lt;&gt;"pa",Z611&lt;&gt;"pa",Z612&lt;&gt;"pa",Z613&lt;&gt;"pa",Z614&lt;&gt;"pa",Z615&lt;&gt;"pa",Z616&lt;&gt;"pa"),"T3-Error",AND(SUM(Y599:Y616)=Y592,Z592="")*OR(Z599="pa",Z600="pa",Z601="pa",Z602="pa",Z603="pa",Z604="pa",Z605="pa",Z606="pa",Z607="pa",Z608="pa",Z609="pa",Z610="pa",Z611="pa",Z612="pa",Z613="pa",Z614="pa",Z615="pa",Z616="pa"),"T1-Error",SUM(Y599:Y616)=Y592,"")</f>
        <v/>
      </c>
      <c r="Z598" s="14"/>
      <c r="AA598" s="206"/>
      <c r="AB598" s="189"/>
      <c r="AC598" s="196"/>
      <c r="AD598" s="206"/>
      <c r="AF598" s="193"/>
      <c r="AH598" s="193"/>
      <c r="AI598" s="237"/>
      <c r="AJ598" s="237"/>
      <c r="AK598" s="237"/>
      <c r="AL598" s="409"/>
      <c r="AM598" s="237"/>
      <c r="AN598" s="409"/>
    </row>
    <row r="599" spans="1:40" customFormat="1" ht="15" x14ac:dyDescent="0.2">
      <c r="A599" s="248" t="s">
        <v>217</v>
      </c>
      <c r="B599" s="248"/>
      <c r="C599" s="34" t="s">
        <v>53</v>
      </c>
      <c r="D599" s="24" t="s">
        <v>51</v>
      </c>
      <c r="E599" s="10">
        <v>0</v>
      </c>
      <c r="F599" s="13"/>
      <c r="G599" s="10">
        <v>0</v>
      </c>
      <c r="H599" s="13"/>
      <c r="I599" s="10">
        <v>0</v>
      </c>
      <c r="J599" s="13"/>
      <c r="K599" s="10">
        <v>0</v>
      </c>
      <c r="L599" s="13"/>
      <c r="M599" s="10">
        <v>0</v>
      </c>
      <c r="N599" s="13"/>
      <c r="O599" s="10">
        <v>0</v>
      </c>
      <c r="P599" s="13"/>
      <c r="Q599" s="10">
        <v>0</v>
      </c>
      <c r="R599" s="13"/>
      <c r="S599" s="10">
        <v>0</v>
      </c>
      <c r="T599" s="13"/>
      <c r="U599" s="10">
        <v>0</v>
      </c>
      <c r="V599" s="13"/>
      <c r="W599" s="10"/>
      <c r="X599" s="13"/>
      <c r="Y599" s="10"/>
      <c r="Z599" s="13"/>
      <c r="AA599" s="205"/>
      <c r="AB599" s="200"/>
      <c r="AC599" s="257"/>
      <c r="AD599" s="205"/>
      <c r="AF599" s="258"/>
      <c r="AH599" s="258"/>
      <c r="AI599" s="259"/>
      <c r="AJ599" s="259"/>
      <c r="AK599" s="259"/>
      <c r="AL599" s="413"/>
      <c r="AM599" s="259"/>
      <c r="AN599" s="413"/>
    </row>
    <row r="600" spans="1:40" customFormat="1" ht="15" x14ac:dyDescent="0.2">
      <c r="A600" s="244" t="s">
        <v>218</v>
      </c>
      <c r="B600" s="244"/>
      <c r="C600" s="35" t="s">
        <v>54</v>
      </c>
      <c r="D600" s="24" t="s">
        <v>51</v>
      </c>
      <c r="E600" s="10">
        <v>0</v>
      </c>
      <c r="F600" s="13"/>
      <c r="G600" s="10">
        <v>0</v>
      </c>
      <c r="H600" s="13"/>
      <c r="I600" s="10">
        <v>0</v>
      </c>
      <c r="J600" s="13"/>
      <c r="K600" s="10">
        <v>0</v>
      </c>
      <c r="L600" s="13"/>
      <c r="M600" s="10">
        <v>0</v>
      </c>
      <c r="N600" s="13"/>
      <c r="O600" s="10">
        <v>0</v>
      </c>
      <c r="P600" s="13"/>
      <c r="Q600" s="10">
        <v>0</v>
      </c>
      <c r="R600" s="13"/>
      <c r="S600" s="10">
        <v>0</v>
      </c>
      <c r="T600" s="13"/>
      <c r="U600" s="10">
        <v>0</v>
      </c>
      <c r="V600" s="13"/>
      <c r="W600" s="10"/>
      <c r="X600" s="13"/>
      <c r="Y600" s="10"/>
      <c r="Z600" s="13"/>
      <c r="AA600" s="205"/>
      <c r="AB600" s="200"/>
      <c r="AC600" s="257"/>
      <c r="AD600" s="205"/>
      <c r="AF600" s="258"/>
      <c r="AH600" s="258"/>
      <c r="AI600" s="259"/>
      <c r="AJ600" s="259"/>
      <c r="AK600" s="259"/>
      <c r="AL600" s="413"/>
      <c r="AM600" s="259"/>
      <c r="AN600" s="413"/>
    </row>
    <row r="601" spans="1:40" customFormat="1" ht="15" x14ac:dyDescent="0.2">
      <c r="A601" s="244" t="s">
        <v>219</v>
      </c>
      <c r="B601" s="244"/>
      <c r="C601" s="35" t="s">
        <v>55</v>
      </c>
      <c r="D601" s="24" t="s">
        <v>51</v>
      </c>
      <c r="E601" s="10">
        <v>0</v>
      </c>
      <c r="F601" s="13"/>
      <c r="G601" s="10">
        <v>0</v>
      </c>
      <c r="H601" s="13"/>
      <c r="I601" s="10">
        <v>0</v>
      </c>
      <c r="J601" s="13"/>
      <c r="K601" s="10">
        <v>0</v>
      </c>
      <c r="L601" s="13"/>
      <c r="M601" s="10">
        <v>0</v>
      </c>
      <c r="N601" s="13"/>
      <c r="O601" s="10">
        <v>0</v>
      </c>
      <c r="P601" s="13"/>
      <c r="Q601" s="10">
        <v>0</v>
      </c>
      <c r="R601" s="13"/>
      <c r="S601" s="10">
        <v>0</v>
      </c>
      <c r="T601" s="13"/>
      <c r="U601" s="10">
        <v>0</v>
      </c>
      <c r="V601" s="13"/>
      <c r="W601" s="10"/>
      <c r="X601" s="13"/>
      <c r="Y601" s="10"/>
      <c r="Z601" s="13"/>
      <c r="AA601" s="205"/>
      <c r="AB601" s="200"/>
      <c r="AC601" s="257"/>
      <c r="AD601" s="205"/>
      <c r="AF601" s="258"/>
      <c r="AH601" s="258"/>
      <c r="AI601" s="259"/>
      <c r="AJ601" s="259"/>
      <c r="AK601" s="259"/>
      <c r="AL601" s="413"/>
      <c r="AM601" s="259"/>
      <c r="AN601" s="413"/>
    </row>
    <row r="602" spans="1:40" customFormat="1" ht="15" x14ac:dyDescent="0.2">
      <c r="A602" s="244" t="s">
        <v>220</v>
      </c>
      <c r="B602" s="244"/>
      <c r="C602" s="35" t="s">
        <v>56</v>
      </c>
      <c r="D602" s="24" t="s">
        <v>51</v>
      </c>
      <c r="E602" s="10">
        <v>0</v>
      </c>
      <c r="F602" s="13"/>
      <c r="G602" s="10">
        <v>0</v>
      </c>
      <c r="H602" s="13"/>
      <c r="I602" s="10">
        <v>0</v>
      </c>
      <c r="J602" s="13"/>
      <c r="K602" s="10">
        <v>0</v>
      </c>
      <c r="L602" s="13"/>
      <c r="M602" s="10">
        <v>0</v>
      </c>
      <c r="N602" s="13"/>
      <c r="O602" s="10">
        <v>0</v>
      </c>
      <c r="P602" s="13"/>
      <c r="Q602" s="10">
        <v>0</v>
      </c>
      <c r="R602" s="13"/>
      <c r="S602" s="10">
        <v>0</v>
      </c>
      <c r="T602" s="13"/>
      <c r="U602" s="10">
        <v>0</v>
      </c>
      <c r="V602" s="13"/>
      <c r="W602" s="10"/>
      <c r="X602" s="13"/>
      <c r="Y602" s="10"/>
      <c r="Z602" s="13"/>
      <c r="AA602" s="205"/>
      <c r="AB602" s="200"/>
      <c r="AC602" s="257"/>
      <c r="AD602" s="205"/>
      <c r="AF602" s="258"/>
      <c r="AH602" s="258"/>
      <c r="AI602" s="259"/>
      <c r="AJ602" s="259"/>
      <c r="AK602" s="259"/>
      <c r="AL602" s="413"/>
      <c r="AM602" s="259"/>
      <c r="AN602" s="413"/>
    </row>
    <row r="603" spans="1:40" customFormat="1" ht="15" x14ac:dyDescent="0.2">
      <c r="A603" s="244" t="s">
        <v>221</v>
      </c>
      <c r="B603" s="244"/>
      <c r="C603" s="35" t="s">
        <v>57</v>
      </c>
      <c r="D603" s="24" t="s">
        <v>51</v>
      </c>
      <c r="E603" s="10">
        <v>0</v>
      </c>
      <c r="F603" s="13"/>
      <c r="G603" s="10">
        <v>0</v>
      </c>
      <c r="H603" s="13"/>
      <c r="I603" s="10">
        <v>0</v>
      </c>
      <c r="J603" s="13"/>
      <c r="K603" s="10">
        <v>0</v>
      </c>
      <c r="L603" s="13"/>
      <c r="M603" s="10">
        <v>0</v>
      </c>
      <c r="N603" s="13"/>
      <c r="O603" s="10">
        <v>0</v>
      </c>
      <c r="P603" s="13"/>
      <c r="Q603" s="10">
        <v>0</v>
      </c>
      <c r="R603" s="13"/>
      <c r="S603" s="10">
        <v>0</v>
      </c>
      <c r="T603" s="13"/>
      <c r="U603" s="10">
        <v>0</v>
      </c>
      <c r="V603" s="13"/>
      <c r="W603" s="10"/>
      <c r="X603" s="13"/>
      <c r="Y603" s="10"/>
      <c r="Z603" s="13"/>
      <c r="AA603" s="205"/>
      <c r="AB603" s="200"/>
      <c r="AC603" s="257"/>
      <c r="AD603" s="205"/>
      <c r="AF603" s="258"/>
      <c r="AH603" s="258"/>
      <c r="AI603" s="259"/>
      <c r="AJ603" s="259"/>
      <c r="AK603" s="259"/>
      <c r="AL603" s="413"/>
      <c r="AM603" s="259"/>
      <c r="AN603" s="413"/>
    </row>
    <row r="604" spans="1:40" customFormat="1" ht="15" x14ac:dyDescent="0.2">
      <c r="A604" s="244" t="s">
        <v>222</v>
      </c>
      <c r="B604" s="244"/>
      <c r="C604" s="35" t="s">
        <v>58</v>
      </c>
      <c r="D604" s="24" t="s">
        <v>51</v>
      </c>
      <c r="E604" s="10">
        <v>0</v>
      </c>
      <c r="F604" s="13"/>
      <c r="G604" s="10">
        <v>0</v>
      </c>
      <c r="H604" s="13"/>
      <c r="I604" s="10">
        <v>0</v>
      </c>
      <c r="J604" s="13"/>
      <c r="K604" s="10">
        <v>0</v>
      </c>
      <c r="L604" s="13"/>
      <c r="M604" s="10">
        <v>0</v>
      </c>
      <c r="N604" s="13"/>
      <c r="O604" s="10">
        <v>0</v>
      </c>
      <c r="P604" s="13"/>
      <c r="Q604" s="10">
        <v>0</v>
      </c>
      <c r="R604" s="13"/>
      <c r="S604" s="10">
        <v>0</v>
      </c>
      <c r="T604" s="13"/>
      <c r="U604" s="10">
        <v>0</v>
      </c>
      <c r="V604" s="13"/>
      <c r="W604" s="10"/>
      <c r="X604" s="13"/>
      <c r="Y604" s="10"/>
      <c r="Z604" s="13"/>
      <c r="AA604" s="205"/>
      <c r="AB604" s="200"/>
      <c r="AC604" s="257"/>
      <c r="AD604" s="205"/>
      <c r="AF604" s="258"/>
      <c r="AH604" s="258"/>
      <c r="AI604" s="259"/>
      <c r="AJ604" s="259"/>
      <c r="AK604" s="259"/>
      <c r="AL604" s="413"/>
      <c r="AM604" s="259"/>
      <c r="AN604" s="413"/>
    </row>
    <row r="605" spans="1:40" customFormat="1" ht="15" x14ac:dyDescent="0.2">
      <c r="A605" s="244" t="s">
        <v>223</v>
      </c>
      <c r="B605" s="244"/>
      <c r="C605" s="35" t="s">
        <v>59</v>
      </c>
      <c r="D605" s="24" t="s">
        <v>51</v>
      </c>
      <c r="E605" s="10">
        <v>0</v>
      </c>
      <c r="F605" s="13"/>
      <c r="G605" s="10">
        <v>0</v>
      </c>
      <c r="H605" s="13"/>
      <c r="I605" s="10">
        <v>0</v>
      </c>
      <c r="J605" s="13"/>
      <c r="K605" s="10">
        <v>0</v>
      </c>
      <c r="L605" s="13"/>
      <c r="M605" s="10">
        <v>0</v>
      </c>
      <c r="N605" s="13"/>
      <c r="O605" s="10">
        <v>0</v>
      </c>
      <c r="P605" s="13"/>
      <c r="Q605" s="10">
        <v>0</v>
      </c>
      <c r="R605" s="13"/>
      <c r="S605" s="10">
        <v>0</v>
      </c>
      <c r="T605" s="13"/>
      <c r="U605" s="10">
        <v>0</v>
      </c>
      <c r="V605" s="13"/>
      <c r="W605" s="10"/>
      <c r="X605" s="13"/>
      <c r="Y605" s="10"/>
      <c r="Z605" s="13"/>
      <c r="AA605" s="205"/>
      <c r="AB605" s="200"/>
      <c r="AC605" s="257"/>
      <c r="AD605" s="205"/>
      <c r="AF605" s="258"/>
      <c r="AH605" s="258"/>
      <c r="AI605" s="259"/>
      <c r="AJ605" s="259"/>
      <c r="AK605" s="259"/>
      <c r="AL605" s="413"/>
      <c r="AM605" s="259"/>
      <c r="AN605" s="413"/>
    </row>
    <row r="606" spans="1:40" customFormat="1" ht="15" x14ac:dyDescent="0.2">
      <c r="A606" s="244" t="s">
        <v>224</v>
      </c>
      <c r="B606" s="244"/>
      <c r="C606" s="35" t="s">
        <v>60</v>
      </c>
      <c r="D606" s="24" t="s">
        <v>51</v>
      </c>
      <c r="E606" s="10">
        <v>0</v>
      </c>
      <c r="F606" s="13"/>
      <c r="G606" s="10">
        <v>0</v>
      </c>
      <c r="H606" s="13"/>
      <c r="I606" s="10">
        <v>0</v>
      </c>
      <c r="J606" s="13"/>
      <c r="K606" s="10">
        <v>0</v>
      </c>
      <c r="L606" s="13"/>
      <c r="M606" s="10">
        <v>0</v>
      </c>
      <c r="N606" s="13"/>
      <c r="O606" s="10">
        <v>0</v>
      </c>
      <c r="P606" s="13"/>
      <c r="Q606" s="10">
        <v>0</v>
      </c>
      <c r="R606" s="13"/>
      <c r="S606" s="10">
        <v>0</v>
      </c>
      <c r="T606" s="13"/>
      <c r="U606" s="10">
        <v>0</v>
      </c>
      <c r="V606" s="13"/>
      <c r="W606" s="10"/>
      <c r="X606" s="13"/>
      <c r="Y606" s="10"/>
      <c r="Z606" s="13"/>
      <c r="AA606" s="205"/>
      <c r="AB606" s="200"/>
      <c r="AC606" s="257"/>
      <c r="AD606" s="205"/>
      <c r="AF606" s="258"/>
      <c r="AH606" s="258"/>
      <c r="AI606" s="259"/>
      <c r="AJ606" s="259"/>
      <c r="AK606" s="259"/>
      <c r="AL606" s="413"/>
      <c r="AM606" s="259"/>
      <c r="AN606" s="413"/>
    </row>
    <row r="607" spans="1:40" customFormat="1" ht="15" x14ac:dyDescent="0.2">
      <c r="A607" s="244" t="s">
        <v>225</v>
      </c>
      <c r="B607" s="244"/>
      <c r="C607" s="35" t="s">
        <v>61</v>
      </c>
      <c r="D607" s="24" t="s">
        <v>51</v>
      </c>
      <c r="E607" s="10">
        <v>0</v>
      </c>
      <c r="F607" s="13"/>
      <c r="G607" s="10">
        <v>0</v>
      </c>
      <c r="H607" s="13"/>
      <c r="I607" s="10">
        <v>0</v>
      </c>
      <c r="J607" s="13"/>
      <c r="K607" s="10">
        <v>0</v>
      </c>
      <c r="L607" s="13"/>
      <c r="M607" s="10">
        <v>0</v>
      </c>
      <c r="N607" s="13"/>
      <c r="O607" s="10">
        <v>0</v>
      </c>
      <c r="P607" s="13"/>
      <c r="Q607" s="10">
        <v>0</v>
      </c>
      <c r="R607" s="13"/>
      <c r="S607" s="10">
        <v>0</v>
      </c>
      <c r="T607" s="13"/>
      <c r="U607" s="10">
        <v>0</v>
      </c>
      <c r="V607" s="13"/>
      <c r="W607" s="10"/>
      <c r="X607" s="13"/>
      <c r="Y607" s="10"/>
      <c r="Z607" s="13"/>
      <c r="AA607" s="205"/>
      <c r="AB607" s="200"/>
      <c r="AC607" s="257"/>
      <c r="AD607" s="205"/>
      <c r="AF607" s="258"/>
      <c r="AH607" s="258"/>
      <c r="AI607" s="259"/>
      <c r="AJ607" s="259"/>
      <c r="AK607" s="259"/>
      <c r="AL607" s="413"/>
      <c r="AM607" s="259"/>
      <c r="AN607" s="413"/>
    </row>
    <row r="608" spans="1:40" customFormat="1" ht="15" x14ac:dyDescent="0.2">
      <c r="A608" s="244" t="s">
        <v>226</v>
      </c>
      <c r="B608" s="244"/>
      <c r="C608" s="35" t="s">
        <v>62</v>
      </c>
      <c r="D608" s="24" t="s">
        <v>51</v>
      </c>
      <c r="E608" s="10">
        <v>0</v>
      </c>
      <c r="F608" s="13"/>
      <c r="G608" s="10">
        <v>0</v>
      </c>
      <c r="H608" s="13"/>
      <c r="I608" s="10">
        <v>0</v>
      </c>
      <c r="J608" s="13"/>
      <c r="K608" s="10">
        <v>0</v>
      </c>
      <c r="L608" s="13"/>
      <c r="M608" s="10">
        <v>0</v>
      </c>
      <c r="N608" s="13"/>
      <c r="O608" s="10">
        <v>0</v>
      </c>
      <c r="P608" s="13"/>
      <c r="Q608" s="10">
        <v>0</v>
      </c>
      <c r="R608" s="13"/>
      <c r="S608" s="10">
        <v>0</v>
      </c>
      <c r="T608" s="13"/>
      <c r="U608" s="10">
        <v>0</v>
      </c>
      <c r="V608" s="13"/>
      <c r="W608" s="10"/>
      <c r="X608" s="13"/>
      <c r="Y608" s="10"/>
      <c r="Z608" s="13"/>
      <c r="AA608" s="205"/>
      <c r="AB608" s="200"/>
      <c r="AC608" s="257"/>
      <c r="AD608" s="205"/>
      <c r="AF608" s="258"/>
      <c r="AH608" s="258"/>
      <c r="AI608" s="259"/>
      <c r="AJ608" s="259"/>
      <c r="AK608" s="259"/>
      <c r="AL608" s="413"/>
      <c r="AM608" s="259"/>
      <c r="AN608" s="413"/>
    </row>
    <row r="609" spans="1:40" customFormat="1" ht="15" x14ac:dyDescent="0.2">
      <c r="A609" s="244" t="s">
        <v>227</v>
      </c>
      <c r="B609" s="244"/>
      <c r="C609" s="35" t="s">
        <v>63</v>
      </c>
      <c r="D609" s="24" t="s">
        <v>51</v>
      </c>
      <c r="E609" s="10">
        <v>0</v>
      </c>
      <c r="F609" s="13"/>
      <c r="G609" s="10">
        <v>0</v>
      </c>
      <c r="H609" s="13"/>
      <c r="I609" s="10">
        <v>0</v>
      </c>
      <c r="J609" s="13"/>
      <c r="K609" s="10">
        <v>0</v>
      </c>
      <c r="L609" s="13"/>
      <c r="M609" s="10">
        <v>0</v>
      </c>
      <c r="N609" s="13"/>
      <c r="O609" s="10">
        <v>0</v>
      </c>
      <c r="P609" s="13"/>
      <c r="Q609" s="10">
        <v>0</v>
      </c>
      <c r="R609" s="13"/>
      <c r="S609" s="10">
        <v>0</v>
      </c>
      <c r="T609" s="13"/>
      <c r="U609" s="10">
        <v>0</v>
      </c>
      <c r="V609" s="13"/>
      <c r="W609" s="10"/>
      <c r="X609" s="13"/>
      <c r="Y609" s="10"/>
      <c r="Z609" s="13"/>
      <c r="AA609" s="205"/>
      <c r="AB609" s="200"/>
      <c r="AC609" s="257"/>
      <c r="AD609" s="205"/>
      <c r="AF609" s="258"/>
      <c r="AH609" s="258"/>
      <c r="AI609" s="259"/>
      <c r="AJ609" s="259"/>
      <c r="AK609" s="259"/>
      <c r="AL609" s="413"/>
      <c r="AM609" s="259"/>
      <c r="AN609" s="413"/>
    </row>
    <row r="610" spans="1:40" customFormat="1" ht="15" x14ac:dyDescent="0.2">
      <c r="A610" s="244" t="s">
        <v>228</v>
      </c>
      <c r="B610" s="244"/>
      <c r="C610" s="35" t="s">
        <v>64</v>
      </c>
      <c r="D610" s="24" t="s">
        <v>51</v>
      </c>
      <c r="E610" s="10">
        <v>0</v>
      </c>
      <c r="F610" s="13"/>
      <c r="G610" s="10">
        <v>0</v>
      </c>
      <c r="H610" s="13"/>
      <c r="I610" s="10">
        <v>0</v>
      </c>
      <c r="J610" s="13"/>
      <c r="K610" s="10">
        <v>0</v>
      </c>
      <c r="L610" s="13"/>
      <c r="M610" s="10">
        <v>0</v>
      </c>
      <c r="N610" s="13"/>
      <c r="O610" s="10">
        <v>0</v>
      </c>
      <c r="P610" s="13"/>
      <c r="Q610" s="10">
        <v>0</v>
      </c>
      <c r="R610" s="13"/>
      <c r="S610" s="10">
        <v>0</v>
      </c>
      <c r="T610" s="13"/>
      <c r="U610" s="10">
        <v>0</v>
      </c>
      <c r="V610" s="13"/>
      <c r="W610" s="10"/>
      <c r="X610" s="13"/>
      <c r="Y610" s="10"/>
      <c r="Z610" s="13"/>
      <c r="AA610" s="205"/>
      <c r="AB610" s="200"/>
      <c r="AC610" s="257"/>
      <c r="AD610" s="205"/>
      <c r="AF610" s="258"/>
      <c r="AH610" s="258"/>
      <c r="AI610" s="259"/>
      <c r="AJ610" s="259"/>
      <c r="AK610" s="259"/>
      <c r="AL610" s="413"/>
      <c r="AM610" s="259"/>
      <c r="AN610" s="413"/>
    </row>
    <row r="611" spans="1:40" customFormat="1" ht="15" x14ac:dyDescent="0.2">
      <c r="A611" s="244" t="s">
        <v>229</v>
      </c>
      <c r="B611" s="244"/>
      <c r="C611" s="35" t="s">
        <v>65</v>
      </c>
      <c r="D611" s="24" t="s">
        <v>51</v>
      </c>
      <c r="E611" s="10">
        <v>0</v>
      </c>
      <c r="F611" s="13"/>
      <c r="G611" s="10">
        <v>0</v>
      </c>
      <c r="H611" s="13"/>
      <c r="I611" s="10">
        <v>0</v>
      </c>
      <c r="J611" s="13"/>
      <c r="K611" s="10">
        <v>0</v>
      </c>
      <c r="L611" s="13"/>
      <c r="M611" s="10">
        <v>0</v>
      </c>
      <c r="N611" s="13"/>
      <c r="O611" s="10">
        <v>0</v>
      </c>
      <c r="P611" s="13"/>
      <c r="Q611" s="10">
        <v>0</v>
      </c>
      <c r="R611" s="13"/>
      <c r="S611" s="10">
        <v>0</v>
      </c>
      <c r="T611" s="13"/>
      <c r="U611" s="10">
        <v>0</v>
      </c>
      <c r="V611" s="13"/>
      <c r="W611" s="10"/>
      <c r="X611" s="13"/>
      <c r="Y611" s="10"/>
      <c r="Z611" s="13"/>
      <c r="AA611" s="205"/>
      <c r="AB611" s="200"/>
      <c r="AC611" s="257"/>
      <c r="AD611" s="205"/>
      <c r="AF611" s="258"/>
      <c r="AH611" s="258"/>
      <c r="AI611" s="259"/>
      <c r="AJ611" s="259"/>
      <c r="AK611" s="259"/>
      <c r="AL611" s="413"/>
      <c r="AM611" s="259"/>
      <c r="AN611" s="413"/>
    </row>
    <row r="612" spans="1:40" customFormat="1" ht="15" x14ac:dyDescent="0.2">
      <c r="A612" s="244" t="s">
        <v>230</v>
      </c>
      <c r="B612" s="244"/>
      <c r="C612" s="35" t="s">
        <v>66</v>
      </c>
      <c r="D612" s="24" t="s">
        <v>51</v>
      </c>
      <c r="E612" s="10">
        <v>0</v>
      </c>
      <c r="F612" s="13"/>
      <c r="G612" s="10">
        <v>0</v>
      </c>
      <c r="H612" s="13"/>
      <c r="I612" s="10">
        <v>0</v>
      </c>
      <c r="J612" s="13"/>
      <c r="K612" s="10">
        <v>0</v>
      </c>
      <c r="L612" s="13"/>
      <c r="M612" s="10">
        <v>0</v>
      </c>
      <c r="N612" s="13"/>
      <c r="O612" s="10">
        <v>0</v>
      </c>
      <c r="P612" s="13"/>
      <c r="Q612" s="10">
        <v>0</v>
      </c>
      <c r="R612" s="13"/>
      <c r="S612" s="10">
        <v>0</v>
      </c>
      <c r="T612" s="13"/>
      <c r="U612" s="10">
        <v>0</v>
      </c>
      <c r="V612" s="13"/>
      <c r="W612" s="10"/>
      <c r="X612" s="13"/>
      <c r="Y612" s="10"/>
      <c r="Z612" s="13"/>
      <c r="AA612" s="205"/>
      <c r="AB612" s="200"/>
      <c r="AC612" s="257"/>
      <c r="AD612" s="205"/>
      <c r="AF612" s="258"/>
      <c r="AH612" s="258"/>
      <c r="AI612" s="259"/>
      <c r="AJ612" s="259"/>
      <c r="AK612" s="259"/>
      <c r="AL612" s="413"/>
      <c r="AM612" s="259"/>
      <c r="AN612" s="413"/>
    </row>
    <row r="613" spans="1:40" customFormat="1" ht="15" x14ac:dyDescent="0.2">
      <c r="A613" s="244" t="s">
        <v>231</v>
      </c>
      <c r="B613" s="244"/>
      <c r="C613" s="35" t="s">
        <v>67</v>
      </c>
      <c r="D613" s="24" t="s">
        <v>51</v>
      </c>
      <c r="E613" s="10">
        <v>0</v>
      </c>
      <c r="F613" s="13"/>
      <c r="G613" s="10">
        <v>0</v>
      </c>
      <c r="H613" s="13"/>
      <c r="I613" s="10">
        <v>0</v>
      </c>
      <c r="J613" s="13"/>
      <c r="K613" s="10">
        <v>0</v>
      </c>
      <c r="L613" s="13"/>
      <c r="M613" s="10">
        <v>0</v>
      </c>
      <c r="N613" s="13"/>
      <c r="O613" s="10">
        <v>0</v>
      </c>
      <c r="P613" s="13"/>
      <c r="Q613" s="10">
        <v>0</v>
      </c>
      <c r="R613" s="13"/>
      <c r="S613" s="10">
        <v>0</v>
      </c>
      <c r="T613" s="13"/>
      <c r="U613" s="10">
        <v>0</v>
      </c>
      <c r="V613" s="13"/>
      <c r="W613" s="10"/>
      <c r="X613" s="13"/>
      <c r="Y613" s="10"/>
      <c r="Z613" s="13"/>
      <c r="AA613" s="205"/>
      <c r="AB613" s="200"/>
      <c r="AC613" s="257"/>
      <c r="AD613" s="205"/>
      <c r="AF613" s="258"/>
      <c r="AH613" s="258"/>
      <c r="AI613" s="259"/>
      <c r="AJ613" s="259"/>
      <c r="AK613" s="259"/>
      <c r="AL613" s="413"/>
      <c r="AM613" s="259"/>
      <c r="AN613" s="413"/>
    </row>
    <row r="614" spans="1:40" customFormat="1" ht="15" x14ac:dyDescent="0.2">
      <c r="A614" s="244" t="s">
        <v>232</v>
      </c>
      <c r="B614" s="244"/>
      <c r="C614" s="35" t="s">
        <v>68</v>
      </c>
      <c r="D614" s="24" t="s">
        <v>51</v>
      </c>
      <c r="E614" s="10">
        <v>0</v>
      </c>
      <c r="F614" s="13"/>
      <c r="G614" s="10">
        <v>0</v>
      </c>
      <c r="H614" s="13"/>
      <c r="I614" s="10">
        <v>0</v>
      </c>
      <c r="J614" s="13"/>
      <c r="K614" s="10">
        <v>0</v>
      </c>
      <c r="L614" s="13"/>
      <c r="M614" s="10">
        <v>0</v>
      </c>
      <c r="N614" s="13"/>
      <c r="O614" s="10">
        <v>0</v>
      </c>
      <c r="P614" s="13"/>
      <c r="Q614" s="10">
        <v>0</v>
      </c>
      <c r="R614" s="13"/>
      <c r="S614" s="10">
        <v>0</v>
      </c>
      <c r="T614" s="13"/>
      <c r="U614" s="10">
        <v>0</v>
      </c>
      <c r="V614" s="13"/>
      <c r="W614" s="10"/>
      <c r="X614" s="13"/>
      <c r="Y614" s="10"/>
      <c r="Z614" s="13"/>
      <c r="AA614" s="205"/>
      <c r="AB614" s="200"/>
      <c r="AC614" s="257"/>
      <c r="AD614" s="205"/>
      <c r="AF614" s="258"/>
      <c r="AH614" s="258"/>
      <c r="AI614" s="259"/>
      <c r="AJ614" s="259"/>
      <c r="AK614" s="259"/>
      <c r="AL614" s="413"/>
      <c r="AM614" s="259"/>
      <c r="AN614" s="413"/>
    </row>
    <row r="615" spans="1:40" customFormat="1" ht="15" x14ac:dyDescent="0.2">
      <c r="A615" s="244" t="s">
        <v>233</v>
      </c>
      <c r="B615" s="244"/>
      <c r="C615" s="35" t="s">
        <v>69</v>
      </c>
      <c r="D615" s="24" t="s">
        <v>51</v>
      </c>
      <c r="E615" s="10">
        <v>0</v>
      </c>
      <c r="F615" s="13"/>
      <c r="G615" s="10">
        <v>0</v>
      </c>
      <c r="H615" s="13"/>
      <c r="I615" s="10">
        <v>0</v>
      </c>
      <c r="J615" s="13"/>
      <c r="K615" s="10">
        <v>0</v>
      </c>
      <c r="L615" s="13"/>
      <c r="M615" s="10">
        <v>0</v>
      </c>
      <c r="N615" s="13"/>
      <c r="O615" s="10">
        <v>0</v>
      </c>
      <c r="P615" s="13"/>
      <c r="Q615" s="10">
        <v>0</v>
      </c>
      <c r="R615" s="13"/>
      <c r="S615" s="10">
        <v>0</v>
      </c>
      <c r="T615" s="13"/>
      <c r="U615" s="10">
        <v>0</v>
      </c>
      <c r="V615" s="13"/>
      <c r="W615" s="10"/>
      <c r="X615" s="13"/>
      <c r="Y615" s="10"/>
      <c r="Z615" s="13"/>
      <c r="AA615" s="205"/>
      <c r="AB615" s="200"/>
      <c r="AC615" s="257"/>
      <c r="AD615" s="205"/>
      <c r="AF615" s="258"/>
      <c r="AH615" s="258"/>
      <c r="AI615" s="259"/>
      <c r="AJ615" s="259"/>
      <c r="AK615" s="259"/>
      <c r="AL615" s="413"/>
      <c r="AM615" s="259"/>
      <c r="AN615" s="413"/>
    </row>
    <row r="616" spans="1:40" customFormat="1" ht="15" x14ac:dyDescent="0.2">
      <c r="A616" s="244" t="s">
        <v>234</v>
      </c>
      <c r="B616" s="244"/>
      <c r="C616" s="35" t="s">
        <v>70</v>
      </c>
      <c r="D616" s="24" t="s">
        <v>51</v>
      </c>
      <c r="E616" s="10">
        <v>0</v>
      </c>
      <c r="F616" s="13"/>
      <c r="G616" s="10">
        <v>0</v>
      </c>
      <c r="H616" s="13"/>
      <c r="I616" s="10">
        <v>0</v>
      </c>
      <c r="J616" s="13"/>
      <c r="K616" s="10">
        <v>0</v>
      </c>
      <c r="L616" s="13"/>
      <c r="M616" s="10">
        <v>0</v>
      </c>
      <c r="N616" s="13"/>
      <c r="O616" s="10">
        <v>0</v>
      </c>
      <c r="P616" s="13"/>
      <c r="Q616" s="10">
        <v>0</v>
      </c>
      <c r="R616" s="13"/>
      <c r="S616" s="10">
        <v>0</v>
      </c>
      <c r="T616" s="13"/>
      <c r="U616" s="10">
        <v>0</v>
      </c>
      <c r="V616" s="13"/>
      <c r="W616" s="10"/>
      <c r="X616" s="13"/>
      <c r="Y616" s="10"/>
      <c r="Z616" s="13"/>
      <c r="AA616" s="205"/>
      <c r="AB616" s="200"/>
      <c r="AC616" s="257"/>
      <c r="AD616" s="205"/>
      <c r="AF616" s="258"/>
      <c r="AH616" s="258"/>
      <c r="AI616" s="259"/>
      <c r="AJ616" s="259"/>
      <c r="AK616" s="259"/>
      <c r="AL616" s="413"/>
      <c r="AM616" s="259"/>
      <c r="AN616" s="413"/>
    </row>
    <row r="617" spans="1:40" s="23" customFormat="1" ht="15.75" x14ac:dyDescent="0.2">
      <c r="A617" s="255"/>
      <c r="B617" s="262"/>
      <c r="C617" s="105"/>
      <c r="D617" s="106"/>
      <c r="E617" s="102" t="str">
        <f>IF(E625&gt;(E592*(50/100)),"T10-Alert","")</f>
        <v/>
      </c>
      <c r="F617" s="101"/>
      <c r="G617" s="102" t="str">
        <f>IF(G625&gt;(G592*(50/100)),"T10-Alert","")</f>
        <v/>
      </c>
      <c r="H617" s="101"/>
      <c r="I617" s="102" t="str">
        <f>IF(I625&gt;(I592*(50/100)),"T10-Alert","")</f>
        <v/>
      </c>
      <c r="J617" s="101"/>
      <c r="K617" s="102" t="str">
        <f>IF(K625&gt;(K592*(50/100)),"T10-Alert","")</f>
        <v/>
      </c>
      <c r="L617" s="101"/>
      <c r="M617" s="102" t="str">
        <f>IF(M625&gt;(M592*(50/100)),"T10-Alert","")</f>
        <v/>
      </c>
      <c r="N617" s="101"/>
      <c r="O617" s="102" t="str">
        <f>IF(O625&gt;(O592*(50/100)),"T10-Alert","")</f>
        <v/>
      </c>
      <c r="P617" s="101"/>
      <c r="Q617" s="102" t="str">
        <f>IF(Q625&gt;(Q592*(50/100)),"T10-Alert","")</f>
        <v/>
      </c>
      <c r="R617" s="101"/>
      <c r="S617" s="102" t="str">
        <f>IF(S625&gt;(S592*(50/100)),"T10-Alert","")</f>
        <v/>
      </c>
      <c r="T617" s="101"/>
      <c r="U617" s="102" t="str">
        <f>IF(U625&gt;(U592*(50/100)),"T10-Alert","")</f>
        <v/>
      </c>
      <c r="V617" s="101"/>
      <c r="W617" s="102" t="str">
        <f>IF(W625&gt;(W592*(50/100)),"T10-Alert","")</f>
        <v/>
      </c>
      <c r="X617" s="101"/>
      <c r="Y617" s="102" t="str">
        <f>IF(Y625&gt;(Y592*(50/100)),"T10-Alert","")</f>
        <v/>
      </c>
      <c r="Z617" s="101"/>
      <c r="AA617" s="201"/>
      <c r="AB617" s="202"/>
      <c r="AC617" s="202"/>
      <c r="AD617" s="201"/>
      <c r="AF617" s="192"/>
      <c r="AH617" s="192"/>
      <c r="AI617" s="236"/>
      <c r="AJ617" s="236"/>
      <c r="AK617" s="236"/>
      <c r="AL617" s="408"/>
      <c r="AM617" s="236"/>
      <c r="AN617" s="408"/>
    </row>
    <row r="618" spans="1:40" ht="30" x14ac:dyDescent="0.25">
      <c r="A618" s="267"/>
      <c r="B618" s="285"/>
      <c r="C618" s="105" t="s">
        <v>366</v>
      </c>
      <c r="D618" s="33"/>
      <c r="E618" s="102" t="str" cm="1">
        <f t="array" ref="E618">_xlfn.IFS(AND(E592="",E619="",E620="",E621="",E622="",E623="",E624="",E625=""),"",SUM(E619:E625)&lt;E592*AND(F619="",F620="",F621="",F622="",F623="",F624="",F625="",E619&lt;&gt;"",E620&lt;&gt;"",E621&lt;&gt;"",E622&lt;&gt;"",E623&lt;&gt;"",E624&lt;&gt;"",E625&lt;&gt;""),"T4-Error",SUM(E619:E625)&gt;E592,"T5-Error",AND(SUM(E619:E625)=E592,F592="",OR(E619="",E620="",E621="",E622="",E623="",E624="",E625="")),"T2-Error",OR(E619="",E620="",E621="",E622="",E623="",E624="",E625=""),"",SUM(E619:E625)&lt;E592*OR(F619="pa",F620="pa",F621="pa",F622="pa",F623="pa",F624="pa",F625="pa"),"",AND(SUM(E619:E625)=E592,F592="pa",F619&lt;&gt;"pa",F620&lt;&gt;"pa",F621&lt;&gt;"pa",F622&lt;&gt;"pa",F623&lt;&gt;"pa",F624&lt;&gt;"pa",F625&lt;&gt;"pa"),"T3-Error",AND(SUM(E619:E625)=E592,F592="")*OR(F619="pa",F620="pa",F621="pa",F622="pa",F623="pa",F624="pa",F625="pa"),"T1-Error",SUM(E619:E625)=E592,"")</f>
        <v/>
      </c>
      <c r="F618" s="101"/>
      <c r="G618" s="102" t="str" cm="1">
        <f t="array" ref="G618">_xlfn.IFS(AND(G592="",G619="",G620="",G621="",G622="",G623="",G624="",G625=""),"",SUM(G619:G625)&lt;G592*AND(H619="",H620="",H621="",H622="",H623="",H624="",H625="",G619&lt;&gt;"",G620&lt;&gt;"",G621&lt;&gt;"",G622&lt;&gt;"",G623&lt;&gt;"",G624&lt;&gt;"",G625&lt;&gt;""),"T4-Error",SUM(G619:G625)&gt;G592,"T5-Error",AND(SUM(G619:G625)=G592,H592="",OR(G619="",G620="",G621="",G622="",G623="",G624="",G625="")),"T2-Error",OR(G619="",G620="",G621="",G622="",G623="",G624="",G625=""),"",SUM(G619:G625)&lt;G592*OR(H619="pa",H620="pa",H621="pa",H622="pa",H623="pa",H624="pa",H625="pa"),"",AND(SUM(G619:G625)=G592,H592="pa",H619&lt;&gt;"pa",H620&lt;&gt;"pa",H621&lt;&gt;"pa",H622&lt;&gt;"pa",H623&lt;&gt;"pa",H624&lt;&gt;"pa",H625&lt;&gt;"pa"),"T3-Error",AND(SUM(G619:G625)=G592,H592="")*OR(H619="pa",H620="pa",H621="pa",H622="pa",H623="pa",H624="pa",H625="pa"),"T1-Error",SUM(G619:G625)=G592,"")</f>
        <v/>
      </c>
      <c r="H618" s="101"/>
      <c r="I618" s="102" t="str" cm="1">
        <f t="array" ref="I618">_xlfn.IFS(AND(I592="",I619="",I620="",I621="",I622="",I623="",I624="",I625=""),"",SUM(I619:I625)&lt;I592*AND(J619="",J620="",J621="",J622="",J623="",J624="",J625="",I619&lt;&gt;"",I620&lt;&gt;"",I621&lt;&gt;"",I622&lt;&gt;"",I623&lt;&gt;"",I624&lt;&gt;"",I625&lt;&gt;""),"T4-Error",SUM(I619:I625)&gt;I592,"T5-Error",AND(SUM(I619:I625)=I592,J592="",OR(I619="",I620="",I621="",I622="",I623="",I624="",I625="")),"T2-Error",OR(I619="",I620="",I621="",I622="",I623="",I624="",I625=""),"",SUM(I619:I625)&lt;I592*OR(J619="pa",J620="pa",J621="pa",J622="pa",J623="pa",J624="pa",J625="pa"),"",AND(SUM(I619:I625)=I592,J592="pa",J619&lt;&gt;"pa",J620&lt;&gt;"pa",J621&lt;&gt;"pa",J622&lt;&gt;"pa",J623&lt;&gt;"pa",J624&lt;&gt;"pa",J625&lt;&gt;"pa"),"T3-Error",AND(SUM(I619:I625)=I592,J592="")*OR(J619="pa",J620="pa",J621="pa",J622="pa",J623="pa",J624="pa",J625="pa"),"T1-Error",SUM(I619:I625)=I592,"")</f>
        <v/>
      </c>
      <c r="J618" s="101"/>
      <c r="K618" s="102" t="str" cm="1">
        <f t="array" ref="K618">_xlfn.IFS(AND(K592="",K619="",K620="",K621="",K622="",K623="",K624="",K625=""),"",SUM(K619:K625)&lt;K592*AND(L619="",L620="",L621="",L622="",L623="",L624="",L625="",K619&lt;&gt;"",K620&lt;&gt;"",K621&lt;&gt;"",K622&lt;&gt;"",K623&lt;&gt;"",K624&lt;&gt;"",K625&lt;&gt;""),"T4-Error",SUM(K619:K625)&gt;K592,"T5-Error",AND(SUM(K619:K625)=K592,L592="",OR(K619="",K620="",K621="",K622="",K623="",K624="",K625="")),"T2-Error",OR(K619="",K620="",K621="",K622="",K623="",K624="",K625=""),"",SUM(K619:K625)&lt;K592*OR(L619="pa",L620="pa",L621="pa",L622="pa",L623="pa",L624="pa",L625="pa"),"",AND(SUM(K619:K625)=K592,L592="pa",L619&lt;&gt;"pa",L620&lt;&gt;"pa",L621&lt;&gt;"pa",L622&lt;&gt;"pa",L623&lt;&gt;"pa",L624&lt;&gt;"pa",L625&lt;&gt;"pa"),"T3-Error",AND(SUM(K619:K625)=K592,L592="")*OR(L619="pa",L620="pa",L621="pa",L622="pa",L623="pa",L624="pa",L625="pa"),"T1-Error",SUM(K619:K625)=K592,"")</f>
        <v/>
      </c>
      <c r="L618" s="101"/>
      <c r="M618" s="102" t="str" cm="1">
        <f t="array" ref="M618">_xlfn.IFS(AND(M592="",M619="",M620="",M621="",M622="",M623="",M624="",M625=""),"",SUM(M619:M625)&lt;M592*AND(N619="",N620="",N621="",N622="",N623="",N624="",N625="",M619&lt;&gt;"",M620&lt;&gt;"",M621&lt;&gt;"",M622&lt;&gt;"",M623&lt;&gt;"",M624&lt;&gt;"",M625&lt;&gt;""),"T4-Error",SUM(M619:M625)&gt;M592,"T5-Error",AND(SUM(M619:M625)=M592,N592="",OR(M619="",M620="",M621="",M622="",M623="",M624="",M625="")),"T2-Error",OR(M619="",M620="",M621="",M622="",M623="",M624="",M625=""),"",SUM(M619:M625)&lt;M592*OR(N619="pa",N620="pa",N621="pa",N622="pa",N623="pa",N624="pa",N625="pa"),"",AND(SUM(M619:M625)=M592,N592="pa",N619&lt;&gt;"pa",N620&lt;&gt;"pa",N621&lt;&gt;"pa",N622&lt;&gt;"pa",N623&lt;&gt;"pa",N624&lt;&gt;"pa",N625&lt;&gt;"pa"),"T3-Error",AND(SUM(M619:M625)=M592,N592="")*OR(N619="pa",N620="pa",N621="pa",N622="pa",N623="pa",N624="pa",N625="pa"),"T1-Error",SUM(M619:M625)=M592,"")</f>
        <v/>
      </c>
      <c r="N618" s="101"/>
      <c r="O618" s="102" t="str" cm="1">
        <f t="array" ref="O618">_xlfn.IFS(AND(O592="",O619="",O620="",O621="",O622="",O623="",O624="",O625=""),"",SUM(O619:O625)&lt;O592*AND(P619="",P620="",P621="",P622="",P623="",P624="",P625="",O619&lt;&gt;"",O620&lt;&gt;"",O621&lt;&gt;"",O622&lt;&gt;"",O623&lt;&gt;"",O624&lt;&gt;"",O625&lt;&gt;""),"T4-Error",SUM(O619:O625)&gt;O592,"T5-Error",AND(SUM(O619:O625)=O592,P592="",OR(O619="",O620="",O621="",O622="",O623="",O624="",O625="")),"T2-Error",OR(O619="",O620="",O621="",O622="",O623="",O624="",O625=""),"",SUM(O619:O625)&lt;O592*OR(P619="pa",P620="pa",P621="pa",P622="pa",P623="pa",P624="pa",P625="pa"),"",AND(SUM(O619:O625)=O592,P592="pa",P619&lt;&gt;"pa",P620&lt;&gt;"pa",P621&lt;&gt;"pa",P622&lt;&gt;"pa",P623&lt;&gt;"pa",P624&lt;&gt;"pa",P625&lt;&gt;"pa"),"T3-Error",AND(SUM(O619:O625)=O592,P592="")*OR(P619="pa",P620="pa",P621="pa",P622="pa",P623="pa",P624="pa",P625="pa"),"T1-Error",SUM(O619:O625)=O592,"")</f>
        <v/>
      </c>
      <c r="P618" s="101"/>
      <c r="Q618" s="102" t="str" cm="1">
        <f t="array" ref="Q618">_xlfn.IFS(AND(Q592="",Q619="",Q620="",Q621="",Q622="",Q623="",Q624="",Q625=""),"",SUM(Q619:Q625)&lt;Q592*AND(R619="",R620="",R621="",R622="",R623="",R624="",R625="",Q619&lt;&gt;"",Q620&lt;&gt;"",Q621&lt;&gt;"",Q622&lt;&gt;"",Q623&lt;&gt;"",Q624&lt;&gt;"",Q625&lt;&gt;""),"T4-Error",SUM(Q619:Q625)&gt;Q592,"T5-Error",AND(SUM(Q619:Q625)=Q592,R592="",OR(Q619="",Q620="",Q621="",Q622="",Q623="",Q624="",Q625="")),"T2-Error",OR(Q619="",Q620="",Q621="",Q622="",Q623="",Q624="",Q625=""),"",SUM(Q619:Q625)&lt;Q592*OR(R619="pa",R620="pa",R621="pa",R622="pa",R623="pa",R624="pa",R625="pa"),"",AND(SUM(Q619:Q625)=Q592,R592="pa",R619&lt;&gt;"pa",R620&lt;&gt;"pa",R621&lt;&gt;"pa",R622&lt;&gt;"pa",R623&lt;&gt;"pa",R624&lt;&gt;"pa",R625&lt;&gt;"pa"),"T3-Error",AND(SUM(Q619:Q625)=Q592,R592="")*OR(R619="pa",R620="pa",R621="pa",R622="pa",R623="pa",R624="pa",R625="pa"),"T1-Error",SUM(Q619:Q625)=Q592,"")</f>
        <v/>
      </c>
      <c r="R618" s="101"/>
      <c r="S618" s="102" t="str" cm="1">
        <f t="array" ref="S618">_xlfn.IFS(AND(S592="",S619="",S620="",S621="",S622="",S623="",S624="",S625=""),"",SUM(S619:S625)&lt;S592*AND(T619="",T620="",T621="",T622="",T623="",T624="",T625="",S619&lt;&gt;"",S620&lt;&gt;"",S621&lt;&gt;"",S622&lt;&gt;"",S623&lt;&gt;"",S624&lt;&gt;"",S625&lt;&gt;""),"T4-Error",SUM(S619:S625)&gt;S592,"T5-Error",AND(SUM(S619:S625)=S592,T592="",OR(S619="",S620="",S621="",S622="",S623="",S624="",S625="")),"T2-Error",OR(S619="",S620="",S621="",S622="",S623="",S624="",S625=""),"",SUM(S619:S625)&lt;S592*OR(T619="pa",T620="pa",T621="pa",T622="pa",T623="pa",T624="pa",T625="pa"),"",AND(SUM(S619:S625)=S592,T592="pa",T619&lt;&gt;"pa",T620&lt;&gt;"pa",T621&lt;&gt;"pa",T622&lt;&gt;"pa",T623&lt;&gt;"pa",T624&lt;&gt;"pa",T625&lt;&gt;"pa"),"T3-Error",AND(SUM(S619:S625)=S592,T592="")*OR(T619="pa",T620="pa",T621="pa",T622="pa",T623="pa",T624="pa",T625="pa"),"T1-Error",SUM(S619:S625)=S592,"")</f>
        <v/>
      </c>
      <c r="T618" s="101"/>
      <c r="U618" s="102" t="str" cm="1">
        <f t="array" ref="U618">_xlfn.IFS(AND(U592="",U619="",U620="",U621="",U622="",U623="",U624="",U625=""),"",SUM(U619:U625)&lt;U592*AND(V619="",V620="",V621="",V622="",V623="",V624="",V625="",U619&lt;&gt;"",U620&lt;&gt;"",U621&lt;&gt;"",U622&lt;&gt;"",U623&lt;&gt;"",U624&lt;&gt;"",U625&lt;&gt;""),"T4-Error",SUM(U619:U625)&gt;U592,"T5-Error",AND(SUM(U619:U625)=U592,V592="",OR(U619="",U620="",U621="",U622="",U623="",U624="",U625="")),"T2-Error",OR(U619="",U620="",U621="",U622="",U623="",U624="",U625=""),"",SUM(U619:U625)&lt;U592*OR(V619="pa",V620="pa",V621="pa",V622="pa",V623="pa",V624="pa",V625="pa"),"",AND(SUM(U619:U625)=U592,V592="pa",V619&lt;&gt;"pa",V620&lt;&gt;"pa",V621&lt;&gt;"pa",V622&lt;&gt;"pa",V623&lt;&gt;"pa",V624&lt;&gt;"pa",V625&lt;&gt;"pa"),"T3-Error",AND(SUM(U619:U625)=U592,V592="")*OR(V619="pa",V620="pa",V621="pa",V622="pa",V623="pa",V624="pa",V625="pa"),"T1-Error",SUM(U619:U625)=U592,"")</f>
        <v/>
      </c>
      <c r="V618" s="101"/>
      <c r="W618" s="102" t="str" cm="1">
        <f t="array" ref="W618">_xlfn.IFS(AND(W592="",W619="",W620="",W621="",W622="",W623="",W624="",W625=""),"",SUM(W619:W625)&lt;W592*AND(X619="",X620="",X621="",X622="",X623="",X624="",X625="",W619&lt;&gt;"",W620&lt;&gt;"",W621&lt;&gt;"",W622&lt;&gt;"",W623&lt;&gt;"",W624&lt;&gt;"",W625&lt;&gt;""),"T4-Error",SUM(W619:W625)&gt;W592,"T5-Error",AND(SUM(W619:W625)=W592,X592="",OR(W619="",W620="",W621="",W622="",W623="",W624="",W625="")),"T2-Error",OR(W619="",W620="",W621="",W622="",W623="",W624="",W625=""),"",SUM(W619:W625)&lt;W592*OR(X619="pa",X620="pa",X621="pa",X622="pa",X623="pa",X624="pa",X625="pa"),"",AND(SUM(W619:W625)=W592,X592="pa",X619&lt;&gt;"pa",X620&lt;&gt;"pa",X621&lt;&gt;"pa",X622&lt;&gt;"pa",X623&lt;&gt;"pa",X624&lt;&gt;"pa",X625&lt;&gt;"pa"),"T3-Error",AND(SUM(W619:W625)=W592,X592="")*OR(X619="pa",X620="pa",X621="pa",X622="pa",X623="pa",X624="pa",X625="pa"),"T1-Error",SUM(W619:W625)=W592,"")</f>
        <v/>
      </c>
      <c r="X618" s="101"/>
      <c r="Y618" s="102" t="str" cm="1">
        <f t="array" ref="Y618">_xlfn.IFS(AND(Y592="",Y619="",Y620="",Y621="",Y622="",Y623="",Y624="",Y625=""),"",SUM(Y619:Y625)&lt;Y592*AND(Z619="",Z620="",Z621="",Z622="",Z623="",Z624="",Z625="",Y619&lt;&gt;"",Y620&lt;&gt;"",Y621&lt;&gt;"",Y622&lt;&gt;"",Y623&lt;&gt;"",Y624&lt;&gt;"",Y625&lt;&gt;""),"T4-Error",SUM(Y619:Y625)&gt;Y592,"T5-Error",AND(SUM(Y619:Y625)=Y592,Z592="",OR(Y619="",Y620="",Y621="",Y622="",Y623="",Y624="",Y625="")),"T2-Error",OR(Y619="",Y620="",Y621="",Y622="",Y623="",Y624="",Y625=""),"",SUM(Y619:Y625)&lt;Y592*OR(Z619="pa",Z620="pa",Z621="pa",Z622="pa",Z623="pa",Z624="pa",Z625="pa"),"",AND(SUM(Y619:Y625)=Y592,Z592="pa",Z619&lt;&gt;"pa",Z620&lt;&gt;"pa",Z621&lt;&gt;"pa",Z622&lt;&gt;"pa",Z623&lt;&gt;"pa",Z624&lt;&gt;"pa",Z625&lt;&gt;"pa"),"T3-Error",AND(SUM(Y619:Y625)=Y592,Z592="")*OR(Z619="pa",Z620="pa",Z621="pa",Z622="pa",Z623="pa",Z624="pa",Z625="pa"),"T1-Error",SUM(Y619:Y625)=Y592,"")</f>
        <v/>
      </c>
      <c r="Z618" s="101"/>
      <c r="AA618" s="206"/>
      <c r="AB618" s="189"/>
      <c r="AC618" s="196"/>
      <c r="AD618" s="206"/>
      <c r="AF618" s="193"/>
      <c r="AH618" s="193"/>
      <c r="AI618" s="237"/>
      <c r="AJ618" s="237"/>
      <c r="AK618" s="237"/>
      <c r="AL618" s="409"/>
      <c r="AM618" s="237"/>
      <c r="AN618" s="409"/>
    </row>
    <row r="619" spans="1:40" ht="15" x14ac:dyDescent="0.2">
      <c r="A619" s="263" t="s">
        <v>266</v>
      </c>
      <c r="B619" s="244"/>
      <c r="C619" s="112" t="s">
        <v>267</v>
      </c>
      <c r="D619" s="24" t="s">
        <v>51</v>
      </c>
      <c r="E619" s="10">
        <v>0</v>
      </c>
      <c r="F619" s="13"/>
      <c r="G619" s="10">
        <v>0</v>
      </c>
      <c r="H619" s="13"/>
      <c r="I619" s="10">
        <v>0</v>
      </c>
      <c r="J619" s="13"/>
      <c r="K619" s="10">
        <v>0</v>
      </c>
      <c r="L619" s="13"/>
      <c r="M619" s="10">
        <v>0</v>
      </c>
      <c r="N619" s="13"/>
      <c r="O619" s="10">
        <v>0</v>
      </c>
      <c r="P619" s="13"/>
      <c r="Q619" s="10">
        <v>0</v>
      </c>
      <c r="R619" s="13"/>
      <c r="S619" s="10">
        <v>0</v>
      </c>
      <c r="T619" s="13"/>
      <c r="U619" s="10">
        <v>0</v>
      </c>
      <c r="V619" s="13"/>
      <c r="W619" s="10"/>
      <c r="X619" s="13"/>
      <c r="Y619" s="10"/>
      <c r="Z619" s="13"/>
      <c r="AA619" s="205"/>
      <c r="AB619" s="196"/>
      <c r="AC619" s="196"/>
      <c r="AD619" s="205"/>
      <c r="AF619" s="193"/>
      <c r="AH619" s="193"/>
      <c r="AI619" s="237"/>
      <c r="AJ619" s="237"/>
      <c r="AK619" s="237"/>
      <c r="AL619" s="409"/>
      <c r="AM619" s="237"/>
      <c r="AN619" s="409"/>
    </row>
    <row r="620" spans="1:40" ht="15" x14ac:dyDescent="0.2">
      <c r="A620" s="279" t="s">
        <v>268</v>
      </c>
      <c r="B620" s="244"/>
      <c r="C620" s="112" t="s">
        <v>367</v>
      </c>
      <c r="D620" s="24" t="s">
        <v>51</v>
      </c>
      <c r="E620" s="10">
        <v>0</v>
      </c>
      <c r="F620" s="13"/>
      <c r="G620" s="10">
        <v>0</v>
      </c>
      <c r="H620" s="13"/>
      <c r="I620" s="10">
        <v>0</v>
      </c>
      <c r="J620" s="13"/>
      <c r="K620" s="10">
        <v>0</v>
      </c>
      <c r="L620" s="13"/>
      <c r="M620" s="10">
        <v>0</v>
      </c>
      <c r="N620" s="13"/>
      <c r="O620" s="10">
        <v>0</v>
      </c>
      <c r="P620" s="13"/>
      <c r="Q620" s="10">
        <v>0</v>
      </c>
      <c r="R620" s="13"/>
      <c r="S620" s="10">
        <v>0</v>
      </c>
      <c r="T620" s="13"/>
      <c r="U620" s="10">
        <v>0</v>
      </c>
      <c r="V620" s="13"/>
      <c r="W620" s="10"/>
      <c r="X620" s="13"/>
      <c r="Y620" s="10"/>
      <c r="Z620" s="13"/>
      <c r="AA620" s="205"/>
      <c r="AB620" s="196"/>
      <c r="AC620" s="196"/>
      <c r="AD620" s="205"/>
      <c r="AF620" s="193"/>
      <c r="AH620" s="193"/>
      <c r="AI620" s="237"/>
      <c r="AJ620" s="237"/>
      <c r="AK620" s="237"/>
      <c r="AL620" s="409"/>
      <c r="AM620" s="237"/>
      <c r="AN620" s="409"/>
    </row>
    <row r="621" spans="1:40" ht="15" x14ac:dyDescent="0.2">
      <c r="A621" s="279"/>
      <c r="B621" s="244"/>
      <c r="C621" s="112" t="s">
        <v>356</v>
      </c>
      <c r="D621" s="24" t="s">
        <v>51</v>
      </c>
      <c r="E621" s="10">
        <v>0</v>
      </c>
      <c r="F621" s="13"/>
      <c r="G621" s="10">
        <v>0</v>
      </c>
      <c r="H621" s="13"/>
      <c r="I621" s="10">
        <v>0</v>
      </c>
      <c r="J621" s="13"/>
      <c r="K621" s="10">
        <v>0</v>
      </c>
      <c r="L621" s="13"/>
      <c r="M621" s="10">
        <v>0</v>
      </c>
      <c r="N621" s="13"/>
      <c r="O621" s="10">
        <v>0</v>
      </c>
      <c r="P621" s="13"/>
      <c r="Q621" s="10">
        <v>0</v>
      </c>
      <c r="R621" s="13"/>
      <c r="S621" s="10">
        <v>0</v>
      </c>
      <c r="T621" s="13"/>
      <c r="U621" s="10">
        <v>0</v>
      </c>
      <c r="V621" s="13"/>
      <c r="W621" s="10"/>
      <c r="X621" s="13"/>
      <c r="Y621" s="10"/>
      <c r="Z621" s="13"/>
      <c r="AA621" s="205"/>
      <c r="AB621" s="196"/>
      <c r="AC621" s="196"/>
      <c r="AD621" s="205"/>
      <c r="AF621" s="193"/>
      <c r="AH621" s="193"/>
      <c r="AI621" s="237"/>
      <c r="AJ621" s="237"/>
      <c r="AK621" s="237"/>
      <c r="AL621" s="409"/>
      <c r="AM621" s="237"/>
      <c r="AN621" s="409"/>
    </row>
    <row r="622" spans="1:40" ht="15" x14ac:dyDescent="0.2">
      <c r="A622" s="279" t="s">
        <v>270</v>
      </c>
      <c r="B622" s="244"/>
      <c r="C622" s="112" t="s">
        <v>271</v>
      </c>
      <c r="D622" s="24" t="s">
        <v>51</v>
      </c>
      <c r="E622" s="10">
        <v>0</v>
      </c>
      <c r="F622" s="13"/>
      <c r="G622" s="10">
        <v>0</v>
      </c>
      <c r="H622" s="13"/>
      <c r="I622" s="10">
        <v>0</v>
      </c>
      <c r="J622" s="13"/>
      <c r="K622" s="10">
        <v>0</v>
      </c>
      <c r="L622" s="13"/>
      <c r="M622" s="10">
        <v>0</v>
      </c>
      <c r="N622" s="13"/>
      <c r="O622" s="10">
        <v>0</v>
      </c>
      <c r="P622" s="13"/>
      <c r="Q622" s="10">
        <v>0</v>
      </c>
      <c r="R622" s="13"/>
      <c r="S622" s="10">
        <v>0</v>
      </c>
      <c r="T622" s="13"/>
      <c r="U622" s="10">
        <v>0</v>
      </c>
      <c r="V622" s="13"/>
      <c r="W622" s="10"/>
      <c r="X622" s="13"/>
      <c r="Y622" s="10"/>
      <c r="Z622" s="13"/>
      <c r="AA622" s="205"/>
      <c r="AB622" s="196"/>
      <c r="AC622" s="196"/>
      <c r="AD622" s="205"/>
      <c r="AF622" s="193"/>
      <c r="AH622" s="193"/>
      <c r="AI622" s="237"/>
      <c r="AJ622" s="237"/>
      <c r="AK622" s="237"/>
      <c r="AL622" s="409"/>
      <c r="AM622" s="237"/>
      <c r="AN622" s="409"/>
    </row>
    <row r="623" spans="1:40" ht="15" x14ac:dyDescent="0.2">
      <c r="A623" s="279" t="s">
        <v>273</v>
      </c>
      <c r="B623" s="244"/>
      <c r="C623" s="112" t="s">
        <v>274</v>
      </c>
      <c r="D623" s="24" t="s">
        <v>47</v>
      </c>
      <c r="E623" s="10">
        <v>0</v>
      </c>
      <c r="F623" s="13"/>
      <c r="G623" s="10">
        <v>0</v>
      </c>
      <c r="H623" s="13"/>
      <c r="I623" s="10">
        <v>0</v>
      </c>
      <c r="J623" s="13"/>
      <c r="K623" s="10">
        <v>0</v>
      </c>
      <c r="L623" s="13"/>
      <c r="M623" s="10">
        <v>0</v>
      </c>
      <c r="N623" s="13"/>
      <c r="O623" s="10">
        <v>0</v>
      </c>
      <c r="P623" s="13"/>
      <c r="Q623" s="10">
        <v>0</v>
      </c>
      <c r="R623" s="13"/>
      <c r="S623" s="10">
        <v>0</v>
      </c>
      <c r="T623" s="13"/>
      <c r="U623" s="10">
        <v>0</v>
      </c>
      <c r="V623" s="13"/>
      <c r="W623" s="10"/>
      <c r="X623" s="13"/>
      <c r="Y623" s="10"/>
      <c r="Z623" s="13"/>
      <c r="AA623" s="205"/>
      <c r="AB623" s="196"/>
      <c r="AC623" s="196"/>
      <c r="AD623" s="205"/>
      <c r="AF623" s="193"/>
      <c r="AH623" s="193"/>
      <c r="AI623" s="237"/>
      <c r="AJ623" s="237"/>
      <c r="AK623" s="237"/>
      <c r="AL623" s="409"/>
      <c r="AM623" s="237"/>
      <c r="AN623" s="409"/>
    </row>
    <row r="624" spans="1:40" ht="15" x14ac:dyDescent="0.2">
      <c r="A624" s="279" t="s">
        <v>275</v>
      </c>
      <c r="B624" s="244"/>
      <c r="C624" s="112" t="s">
        <v>276</v>
      </c>
      <c r="D624" s="24" t="s">
        <v>51</v>
      </c>
      <c r="E624" s="10">
        <v>0</v>
      </c>
      <c r="F624" s="13"/>
      <c r="G624" s="10">
        <v>0</v>
      </c>
      <c r="H624" s="13"/>
      <c r="I624" s="10">
        <v>0</v>
      </c>
      <c r="J624" s="13"/>
      <c r="K624" s="10">
        <v>0</v>
      </c>
      <c r="L624" s="13"/>
      <c r="M624" s="10">
        <v>0</v>
      </c>
      <c r="N624" s="13"/>
      <c r="O624" s="10">
        <v>0</v>
      </c>
      <c r="P624" s="13"/>
      <c r="Q624" s="10">
        <v>0</v>
      </c>
      <c r="R624" s="13"/>
      <c r="S624" s="10">
        <v>0</v>
      </c>
      <c r="T624" s="13"/>
      <c r="U624" s="10">
        <v>0</v>
      </c>
      <c r="V624" s="13"/>
      <c r="W624" s="10"/>
      <c r="X624" s="13"/>
      <c r="Y624" s="10"/>
      <c r="Z624" s="13"/>
      <c r="AA624" s="205"/>
      <c r="AB624" s="196"/>
      <c r="AC624" s="196"/>
      <c r="AD624" s="205"/>
      <c r="AF624" s="193"/>
      <c r="AH624" s="193"/>
      <c r="AI624" s="237"/>
      <c r="AJ624" s="237"/>
      <c r="AK624" s="237"/>
      <c r="AL624" s="409"/>
      <c r="AM624" s="237"/>
      <c r="AN624" s="409"/>
    </row>
    <row r="625" spans="1:40" ht="15" x14ac:dyDescent="0.2">
      <c r="A625" s="265" t="s">
        <v>277</v>
      </c>
      <c r="B625" s="244"/>
      <c r="C625" s="112" t="s">
        <v>278</v>
      </c>
      <c r="D625" s="24" t="s">
        <v>51</v>
      </c>
      <c r="E625" s="10">
        <v>0</v>
      </c>
      <c r="F625" s="13"/>
      <c r="G625" s="10">
        <v>0</v>
      </c>
      <c r="H625" s="13"/>
      <c r="I625" s="10">
        <v>0</v>
      </c>
      <c r="J625" s="13"/>
      <c r="K625" s="10">
        <v>0</v>
      </c>
      <c r="L625" s="13"/>
      <c r="M625" s="10">
        <v>0</v>
      </c>
      <c r="N625" s="13"/>
      <c r="O625" s="10">
        <v>0</v>
      </c>
      <c r="P625" s="13"/>
      <c r="Q625" s="10">
        <v>0</v>
      </c>
      <c r="R625" s="13"/>
      <c r="S625" s="10">
        <v>0</v>
      </c>
      <c r="T625" s="13"/>
      <c r="U625" s="10">
        <v>0</v>
      </c>
      <c r="V625" s="13"/>
      <c r="W625" s="10"/>
      <c r="X625" s="13"/>
      <c r="Y625" s="10"/>
      <c r="Z625" s="13"/>
      <c r="AA625" s="205"/>
      <c r="AB625" s="196"/>
      <c r="AC625" s="196"/>
      <c r="AD625" s="205"/>
      <c r="AF625" s="193"/>
      <c r="AH625" s="193"/>
      <c r="AI625" s="237"/>
      <c r="AJ625" s="237"/>
      <c r="AK625" s="237"/>
      <c r="AL625" s="409"/>
      <c r="AM625" s="237"/>
      <c r="AN625" s="409"/>
    </row>
    <row r="626" spans="1:40" ht="40.5" x14ac:dyDescent="0.25">
      <c r="A626" s="255"/>
      <c r="B626" s="286"/>
      <c r="C626" s="89" t="s">
        <v>368</v>
      </c>
      <c r="D626" s="92"/>
      <c r="E626" s="93"/>
      <c r="F626" s="93"/>
      <c r="G626" s="93"/>
      <c r="H626" s="93"/>
      <c r="I626" s="93"/>
      <c r="J626" s="93"/>
      <c r="K626" s="93"/>
      <c r="L626" s="93"/>
      <c r="M626" s="93"/>
      <c r="N626" s="93"/>
      <c r="O626" s="93"/>
      <c r="P626" s="93"/>
      <c r="Q626" s="93"/>
      <c r="R626" s="93"/>
      <c r="S626" s="93"/>
      <c r="T626" s="93"/>
      <c r="U626" s="93"/>
      <c r="V626" s="93"/>
      <c r="W626" s="93"/>
      <c r="X626" s="93"/>
      <c r="Y626" s="93"/>
      <c r="Z626" s="93"/>
      <c r="AA626" s="308" t="s">
        <v>200</v>
      </c>
      <c r="AB626" s="189"/>
      <c r="AC626" s="196"/>
      <c r="AD626" s="261"/>
      <c r="AF626" s="193"/>
      <c r="AH626" s="193"/>
      <c r="AI626" s="237"/>
      <c r="AJ626" s="237"/>
      <c r="AK626" s="238" t="s">
        <v>369</v>
      </c>
      <c r="AL626" s="409" t="s">
        <v>370</v>
      </c>
      <c r="AM626" s="435"/>
      <c r="AN626" s="409"/>
    </row>
    <row r="627" spans="1:40" ht="85.5" customHeight="1" x14ac:dyDescent="0.2">
      <c r="A627" s="287" t="s">
        <v>371</v>
      </c>
      <c r="B627" s="269"/>
      <c r="C627" s="104" t="s">
        <v>113</v>
      </c>
      <c r="D627" s="24" t="s">
        <v>51</v>
      </c>
      <c r="E627" s="10">
        <f>+E674+E721</f>
        <v>75</v>
      </c>
      <c r="F627" s="13"/>
      <c r="G627" s="10">
        <f t="shared" ref="G627" si="1">+G674+G721</f>
        <v>102</v>
      </c>
      <c r="H627" s="13"/>
      <c r="I627" s="10">
        <f t="shared" ref="I627" si="2">+I674+I721</f>
        <v>101</v>
      </c>
      <c r="J627" s="13"/>
      <c r="K627" s="10">
        <f t="shared" ref="K627" si="3">+K674+K721</f>
        <v>43</v>
      </c>
      <c r="L627" s="13"/>
      <c r="M627" s="10">
        <f t="shared" ref="M627" si="4">+M674+M721</f>
        <v>57</v>
      </c>
      <c r="N627" s="13"/>
      <c r="O627" s="10">
        <v>17</v>
      </c>
      <c r="P627" s="13" t="s">
        <v>172</v>
      </c>
      <c r="Q627" s="10">
        <v>21</v>
      </c>
      <c r="R627" s="13"/>
      <c r="S627" s="10">
        <v>19</v>
      </c>
      <c r="T627" s="13"/>
      <c r="U627" s="10">
        <v>19</v>
      </c>
      <c r="V627" s="13"/>
      <c r="W627" s="10">
        <v>21</v>
      </c>
      <c r="X627" s="13"/>
      <c r="Y627" s="10"/>
      <c r="Z627" s="13"/>
      <c r="AA627" s="205" t="s">
        <v>372</v>
      </c>
      <c r="AB627" s="196"/>
      <c r="AC627" s="196"/>
      <c r="AD627" s="205" t="s">
        <v>373</v>
      </c>
      <c r="AF627" s="220" t="s">
        <v>374</v>
      </c>
      <c r="AH627" s="220" t="s">
        <v>375</v>
      </c>
      <c r="AI627" s="237"/>
      <c r="AJ627" s="237"/>
      <c r="AK627" s="238" t="s">
        <v>376</v>
      </c>
      <c r="AL627" s="409" t="s">
        <v>377</v>
      </c>
      <c r="AM627" s="435"/>
      <c r="AN627" s="409"/>
    </row>
    <row r="628" spans="1:40" ht="15.75" x14ac:dyDescent="0.25">
      <c r="A628" s="267"/>
      <c r="B628" s="285"/>
      <c r="C628" s="105" t="s">
        <v>378</v>
      </c>
      <c r="D628" s="33"/>
      <c r="E628" s="102" t="str" cm="1">
        <f t="array" ref="E628">_xlfn.IFS(AND(E627="",E629="",E630=""),"",SUM(E629:E630)&lt;E627*AND(F629="",F630="",E629&lt;&gt;"",E630&lt;&gt;""),"T4-Error",SUM(E629:E630)&gt;E627,"T5-Error",AND(SUM(E629:E630)=E627,F627="",OR(E629="",E630="")),"T2-Error",OR(E629="",E630=""),"",SUM(E629:E630)&lt;E627*OR(F629="pa",F630="pa"),"",AND(SUM(E629:E630)=E627,F627="pa",F629&lt;&gt;"pa",F630&lt;&gt;"pa"),"T3-Error",AND(SUM(E629:E630)=E627,F627="")*OR(F629="pa",F630="pa"),"T1-Error",SUM(E629:E630)=E627,"")</f>
        <v/>
      </c>
      <c r="F628" s="14"/>
      <c r="G628" s="102" t="str" cm="1">
        <f t="array" ref="G628">_xlfn.IFS(AND(G627="",G629="",G630=""),"",SUM(G629:G630)&lt;G627*AND(H629="",H630="",G629&lt;&gt;"",G630&lt;&gt;""),"T4-Error",SUM(G629:G630)&gt;G627,"T5-Error",AND(SUM(G629:G630)=G627,H627="",OR(G629="",G630="")),"T2-Error",OR(G629="",G630=""),"",SUM(G629:G630)&lt;G627*OR(H629="pa",H630="pa"),"",AND(SUM(G629:G630)=G627,H627="pa",H629&lt;&gt;"pa",H630&lt;&gt;"pa"),"T3-Error",AND(SUM(G629:G630)=G627,H627="")*OR(H629="pa",H630="pa"),"T1-Error",SUM(G629:G630)=G627,"")</f>
        <v/>
      </c>
      <c r="H628" s="14"/>
      <c r="I628" s="102" t="str" cm="1">
        <f t="array" ref="I628">_xlfn.IFS(AND(I627="",I629="",I630=""),"",SUM(I629:I630)&lt;I627*AND(J629="",J630="",I629&lt;&gt;"",I630&lt;&gt;""),"T4-Error",SUM(I629:I630)&gt;I627,"T5-Error",AND(SUM(I629:I630)=I627,J627="",OR(I629="",I630="")),"T2-Error",OR(I629="",I630=""),"",SUM(I629:I630)&lt;I627*OR(J629="pa",J630="pa"),"",AND(SUM(I629:I630)=I627,J627="pa",J629&lt;&gt;"pa",J630&lt;&gt;"pa"),"T3-Error",AND(SUM(I629:I630)=I627,J627="")*OR(J629="pa",J630="pa"),"T1-Error",SUM(I629:I630)=I627,"")</f>
        <v/>
      </c>
      <c r="J628" s="14"/>
      <c r="K628" s="102" t="str" cm="1">
        <f t="array" ref="K628">_xlfn.IFS(AND(K627="",K629="",K630=""),"",SUM(K629:K630)&lt;K627*AND(L629="",L630="",K629&lt;&gt;"",K630&lt;&gt;""),"T4-Error",SUM(K629:K630)&gt;K627,"T5-Error",AND(SUM(K629:K630)=K627,L627="",OR(K629="",K630="")),"T2-Error",OR(K629="",K630=""),"",SUM(K629:K630)&lt;K627*OR(L629="pa",L630="pa"),"",AND(SUM(K629:K630)=K627,L627="pa",L629&lt;&gt;"pa",L630&lt;&gt;"pa"),"T3-Error",AND(SUM(K629:K630)=K627,L627="")*OR(L629="pa",L630="pa"),"T1-Error",SUM(K629:K630)=K627,"")</f>
        <v/>
      </c>
      <c r="L628" s="14"/>
      <c r="M628" s="102" t="str" cm="1">
        <f t="array" ref="M628">_xlfn.IFS(AND(M627="",M629="",M630=""),"",SUM(M629:M630)&lt;M627*AND(N629="",N630="",M629&lt;&gt;"",M630&lt;&gt;""),"T4-Error",SUM(M629:M630)&gt;M627,"T5-Error",AND(SUM(M629:M630)=M627,N627="",OR(M629="",M630="")),"T2-Error",OR(M629="",M630=""),"",SUM(M629:M630)&lt;M627*OR(N629="pa",N630="pa"),"",AND(SUM(M629:M630)=M627,N627="pa",N629&lt;&gt;"pa",N630&lt;&gt;"pa"),"T3-Error",AND(SUM(M629:M630)=M627,N627="")*OR(N629="pa",N630="pa"),"T1-Error",SUM(M629:M630)=M627,"")</f>
        <v/>
      </c>
      <c r="N628" s="14"/>
      <c r="O628" s="102" t="str" cm="1">
        <f t="array" ref="O628">_xlfn.IFS(AND(O627="",O629="",O630=""),"",SUM(O629:O630)&lt;O627*AND(P629="",P630="",O629&lt;&gt;"",O630&lt;&gt;""),"T4-Error",SUM(O629:O630)&gt;O627,"T5-Error",AND(SUM(O629:O630)=O627,P627="",OR(O629="",O630="")),"T2-Error",OR(O629="",O630=""),"",SUM(O629:O630)&lt;O627*OR(P629="pa",P630="pa"),"",AND(SUM(O629:O630)=O627,P627="pa",P629&lt;&gt;"pa",P630&lt;&gt;"pa"),"T3-Error",AND(SUM(O629:O630)=O627,P627="")*OR(P629="pa",P630="pa"),"T1-Error",SUM(O629:O630)=O627,"")</f>
        <v/>
      </c>
      <c r="P628" s="14"/>
      <c r="Q628" s="102" t="str" cm="1">
        <f t="array" ref="Q628">_xlfn.IFS(AND(Q627="",Q629="",Q630=""),"",SUM(Q629:Q630)&lt;Q627*AND(R629="",R630="",Q629&lt;&gt;"",Q630&lt;&gt;""),"T4-Error",SUM(Q629:Q630)&gt;Q627,"T5-Error",AND(SUM(Q629:Q630)=Q627,R627="",OR(Q629="",Q630="")),"T2-Error",OR(Q629="",Q630=""),"",SUM(Q629:Q630)&lt;Q627*OR(R629="pa",R630="pa"),"",AND(SUM(Q629:Q630)=Q627,R627="pa",R629&lt;&gt;"pa",R630&lt;&gt;"pa"),"T3-Error",AND(SUM(Q629:Q630)=Q627,R627="")*OR(R629="pa",R630="pa"),"T1-Error",SUM(Q629:Q630)=Q627,"")</f>
        <v/>
      </c>
      <c r="R628" s="14"/>
      <c r="S628" s="102" t="str" cm="1">
        <f t="array" ref="S628">_xlfn.IFS(AND(S627="",S629="",S630=""),"",SUM(S629:S630)&lt;S627*AND(T629="",T630="",S629&lt;&gt;"",S630&lt;&gt;""),"T4-Error",SUM(S629:S630)&gt;S627,"T5-Error",AND(SUM(S629:S630)=S627,T627="",OR(S629="",S630="")),"T2-Error",OR(S629="",S630=""),"",SUM(S629:S630)&lt;S627*OR(T629="pa",T630="pa"),"",AND(SUM(S629:S630)=S627,T627="pa",T629&lt;&gt;"pa",T630&lt;&gt;"pa"),"T3-Error",AND(SUM(S629:S630)=S627,T627="")*OR(T629="pa",T630="pa"),"T1-Error",SUM(S629:S630)=S627,"")</f>
        <v/>
      </c>
      <c r="T628" s="14"/>
      <c r="U628" s="102" t="str" cm="1">
        <f t="array" ref="U628">_xlfn.IFS(AND(U627="",U629="",U630=""),"",SUM(U629:U630)&lt;U627*AND(V629="",V630="",U629&lt;&gt;"",U630&lt;&gt;""),"T4-Error",SUM(U629:U630)&gt;U627,"T5-Error",AND(SUM(U629:U630)=U627,V627="",OR(U629="",U630="")),"T2-Error",OR(U629="",U630=""),"",SUM(U629:U630)&lt;U627*OR(V629="pa",V630="pa"),"",AND(SUM(U629:U630)=U627,V627="pa",V629&lt;&gt;"pa",V630&lt;&gt;"pa"),"T3-Error",AND(SUM(U629:U630)=U627,V627="")*OR(V629="pa",V630="pa"),"T1-Error",SUM(U629:U630)=U627,"")</f>
        <v/>
      </c>
      <c r="V628" s="14"/>
      <c r="W628" s="102" t="str" cm="1">
        <f t="array" ref="W628">_xlfn.IFS(AND(W627="",W629="",W630=""),"",SUM(W629:W630)&lt;W627*AND(X629="",X630="",W629&lt;&gt;"",W630&lt;&gt;""),"T4-Error",SUM(W629:W630)&gt;W627,"T5-Error",AND(SUM(W629:W630)=W627,X627="",OR(W629="",W630="")),"T2-Error",OR(W629="",W630=""),"",SUM(W629:W630)&lt;W627*OR(X629="pa",X630="pa"),"",AND(SUM(W629:W630)=W627,X627="pa",X629&lt;&gt;"pa",X630&lt;&gt;"pa"),"T3-Error",AND(SUM(W629:W630)=W627,X627="")*OR(X629="pa",X630="pa"),"T1-Error",SUM(W629:W630)=W627,"")</f>
        <v/>
      </c>
      <c r="X628" s="14"/>
      <c r="Y628" s="102" t="str" cm="1">
        <f t="array" ref="Y628">_xlfn.IFS(AND(Y627="",Y629="",Y630=""),"",SUM(Y629:Y630)&lt;Y627*AND(Z629="",Z630="",Y629&lt;&gt;"",Y630&lt;&gt;""),"T4-Error",SUM(Y629:Y630)&gt;Y627,"T5-Error",AND(SUM(Y629:Y630)=Y627,Z627="",OR(Y629="",Y630="")),"T2-Error",OR(Y629="",Y630=""),"",SUM(Y629:Y630)&lt;Y627*OR(Z629="pa",Z630="pa"),"",AND(SUM(Y629:Y630)=Y627,Z627="pa",Z629&lt;&gt;"pa",Z630&lt;&gt;"pa"),"T3-Error",AND(SUM(Y629:Y630)=Y627,Z627="")*OR(Z629="pa",Z630="pa"),"T1-Error",SUM(Y629:Y630)=Y627,"")</f>
        <v/>
      </c>
      <c r="Z628" s="14"/>
      <c r="AA628" s="206"/>
      <c r="AB628" s="189"/>
      <c r="AC628" s="196"/>
      <c r="AD628" s="206"/>
      <c r="AF628" s="193"/>
      <c r="AH628" s="193"/>
      <c r="AI628" s="237"/>
      <c r="AJ628" s="237"/>
      <c r="AK628" s="237"/>
      <c r="AL628" s="409"/>
      <c r="AM628" s="237"/>
      <c r="AN628" s="409"/>
    </row>
    <row r="629" spans="1:40" ht="15" x14ac:dyDescent="0.2">
      <c r="A629" s="282" t="s">
        <v>379</v>
      </c>
      <c r="B629" s="264"/>
      <c r="C629" s="110" t="s">
        <v>210</v>
      </c>
      <c r="D629" s="24" t="s">
        <v>51</v>
      </c>
      <c r="E629" s="10"/>
      <c r="F629" s="13"/>
      <c r="G629" s="10"/>
      <c r="H629" s="13"/>
      <c r="I629" s="10"/>
      <c r="J629" s="13"/>
      <c r="K629" s="10"/>
      <c r="L629" s="13"/>
      <c r="M629" s="10"/>
      <c r="N629" s="13"/>
      <c r="O629" s="10">
        <v>10</v>
      </c>
      <c r="P629" s="13"/>
      <c r="Q629" s="10">
        <v>9</v>
      </c>
      <c r="R629" s="13"/>
      <c r="S629" s="10">
        <v>9</v>
      </c>
      <c r="T629" s="13"/>
      <c r="U629" s="10">
        <v>13</v>
      </c>
      <c r="V629" s="13"/>
      <c r="W629" s="10">
        <v>13</v>
      </c>
      <c r="X629" s="13"/>
      <c r="Y629" s="10"/>
      <c r="Z629" s="13"/>
      <c r="AA629" s="205"/>
      <c r="AB629" s="196"/>
      <c r="AC629" s="196"/>
      <c r="AD629" s="205"/>
      <c r="AF629" s="193"/>
      <c r="AH629" s="193"/>
      <c r="AI629" s="237"/>
      <c r="AJ629" s="237"/>
      <c r="AK629" s="237"/>
      <c r="AL629" s="409"/>
      <c r="AM629" s="237"/>
      <c r="AN629" s="409"/>
    </row>
    <row r="630" spans="1:40" ht="15" x14ac:dyDescent="0.2">
      <c r="A630" s="283" t="s">
        <v>380</v>
      </c>
      <c r="B630" s="266"/>
      <c r="C630" s="110" t="s">
        <v>213</v>
      </c>
      <c r="D630" s="24" t="s">
        <v>51</v>
      </c>
      <c r="E630" s="10"/>
      <c r="F630" s="13"/>
      <c r="G630" s="10"/>
      <c r="H630" s="13"/>
      <c r="I630" s="10"/>
      <c r="J630" s="13"/>
      <c r="K630" s="10"/>
      <c r="L630" s="13"/>
      <c r="M630" s="10"/>
      <c r="N630" s="13"/>
      <c r="O630" s="10">
        <v>7</v>
      </c>
      <c r="P630" s="13"/>
      <c r="Q630" s="10">
        <v>12</v>
      </c>
      <c r="R630" s="13"/>
      <c r="S630" s="10">
        <v>10</v>
      </c>
      <c r="T630" s="13"/>
      <c r="U630" s="10">
        <v>6</v>
      </c>
      <c r="V630" s="13"/>
      <c r="W630" s="10">
        <v>8</v>
      </c>
      <c r="X630" s="13"/>
      <c r="Y630" s="10"/>
      <c r="Z630" s="13"/>
      <c r="AA630" s="205"/>
      <c r="AB630" s="196"/>
      <c r="AC630" s="196"/>
      <c r="AD630" s="205"/>
      <c r="AF630" s="193"/>
      <c r="AH630" s="193"/>
      <c r="AI630" s="237"/>
      <c r="AJ630" s="237"/>
      <c r="AK630" s="237"/>
      <c r="AL630" s="409"/>
      <c r="AM630" s="237"/>
      <c r="AN630" s="409"/>
    </row>
    <row r="631" spans="1:40" ht="15.75" x14ac:dyDescent="0.25">
      <c r="A631" s="267"/>
      <c r="B631" s="285"/>
      <c r="C631" s="105" t="s">
        <v>240</v>
      </c>
      <c r="D631" s="33"/>
      <c r="E631" s="102" t="str" cm="1">
        <f t="array" ref="E631">_xlfn.IFS(AND(E627="",E632="",E633="",E634="",E635="",E636="",E637="",E638="",E639="",E640="",E641="",E642="",E643="",E644="",E645="",E646="",E647="",E648="",E649=""),"",SUM(E632:E649)&lt;E627*AND(F632="",F633="",F634="",F635="",F636="",F637="",F638="",F639="",F640="",F641="",F642="",F643="",F644="",F645="",F646="",F647="",F648="",F649="",E632&lt;&gt;"",E633&lt;&gt;"",E634&lt;&gt;"",E635&lt;&gt;"",E636&lt;&gt;"",E637&lt;&gt;"",E638&lt;&gt;"",E639&lt;&gt;"",E640&lt;&gt;"",E641&lt;&gt;"",E642&lt;&gt;"",E643&lt;&gt;"",E644&lt;&gt;"",E645&lt;&gt;"",E646&lt;&gt;"",E647&lt;&gt;"",E648&lt;&gt;"",E649&lt;&gt;""),"T4-Error",SUM(E632:E649)&gt;E627,"T5-Error",AND(SUM(E632:E649)=E627,F627="",OR(E632="",E633="",E634="",E635="",E636="",E637="",E638="",E639="",E640="",E641="",E642="",E643="",E644="",E645="",E646="",E647="",E648="",E649="")),"T2-Error",OR(E632="",E633="",E634="",E635="",E636="",E637="",E638="",E639="",E640="",E641="",E642="",E643="",E644="",E645="",E646="",E647="",E648="",E649=""),"",SUM(E632:E649)&lt;E627*OR(F632="pa",F633="pa",F634="pa",F635="pa",F636="pa",F637="pa",F638="pa",F639="pa",F640="pa",F641="pa",F642="pa",F643="pa",F644="pa",F645="pa",F646="pa",F647="pa",F648="pa",F649="pa"),"",AND(SUM(E632:E649)=E627,F627="pa",F632&lt;&gt;"pa",F633&lt;&gt;"pa",F634&lt;&gt;"pa",F635&lt;&gt;"pa",F636&lt;&gt;"pa",F637&lt;&gt;"pa",F638&lt;&gt;"pa",F639&lt;&gt;"pa",F640&lt;&gt;"pa",F641&lt;&gt;"pa",F642&lt;&gt;"pa",F643&lt;&gt;"pa",F644&lt;&gt;"pa",F645&lt;&gt;"pa",F646&lt;&gt;"pa",F647&lt;&gt;"pa",F648&lt;&gt;"pa",F649&lt;&gt;"pa"),"T3-Error",AND(SUM(E632:E649)=E627,F627="")*OR(F632="pa",F633="pa",F634="pa",F635="pa",F636="pa",F637="pa",F638="pa",F639="pa",F640="pa",F641="pa",F642="pa",F643="pa",F644="pa",F645="pa",F646="pa",F647="pa",F648="pa",F649="pa"),"T1-Error",SUM(E632:E649)=E627,"")</f>
        <v/>
      </c>
      <c r="F631" s="14"/>
      <c r="G631" s="102" t="str" cm="1">
        <f t="array" ref="G631">_xlfn.IFS(AND(G627="",G632="",G633="",G634="",G635="",G636="",G637="",G638="",G639="",G640="",G641="",G642="",G643="",G644="",G645="",G646="",G647="",G648="",G649=""),"",SUM(G632:G649)&lt;G627*AND(H632="",H633="",H634="",H635="",H636="",H637="",H638="",H639="",H640="",H641="",H642="",H643="",H644="",H645="",H646="",H647="",H648="",H649="",G632&lt;&gt;"",G633&lt;&gt;"",G634&lt;&gt;"",G635&lt;&gt;"",G636&lt;&gt;"",G637&lt;&gt;"",G638&lt;&gt;"",G639&lt;&gt;"",G640&lt;&gt;"",G641&lt;&gt;"",G642&lt;&gt;"",G643&lt;&gt;"",G644&lt;&gt;"",G645&lt;&gt;"",G646&lt;&gt;"",G647&lt;&gt;"",G648&lt;&gt;"",G649&lt;&gt;""),"T4-Error",SUM(G632:G649)&gt;G627,"T5-Error",AND(SUM(G632:G649)=G627,H627="",OR(G632="",G633="",G634="",G635="",G636="",G637="",G638="",G639="",G640="",G641="",G642="",G643="",G644="",G645="",G646="",G647="",G648="",G649="")),"T2-Error",OR(G632="",G633="",G634="",G635="",G636="",G637="",G638="",G639="",G640="",G641="",G642="",G643="",G644="",G645="",G646="",G647="",G648="",G649=""),"",SUM(G632:G649)&lt;G627*OR(H632="pa",H633="pa",H634="pa",H635="pa",H636="pa",H637="pa",H638="pa",H639="pa",H640="pa",H641="pa",H642="pa",H643="pa",H644="pa",H645="pa",H646="pa",H647="pa",H648="pa",H649="pa"),"",AND(SUM(G632:G649)=G627,H627="pa",H632&lt;&gt;"pa",H633&lt;&gt;"pa",H634&lt;&gt;"pa",H635&lt;&gt;"pa",H636&lt;&gt;"pa",H637&lt;&gt;"pa",H638&lt;&gt;"pa",H639&lt;&gt;"pa",H640&lt;&gt;"pa",H641&lt;&gt;"pa",H642&lt;&gt;"pa",H643&lt;&gt;"pa",H644&lt;&gt;"pa",H645&lt;&gt;"pa",H646&lt;&gt;"pa",H647&lt;&gt;"pa",H648&lt;&gt;"pa",H649&lt;&gt;"pa"),"T3-Error",AND(SUM(G632:G649)=G627,H627="")*OR(H632="pa",H633="pa",H634="pa",H635="pa",H636="pa",H637="pa",H638="pa",H639="pa",H640="pa",H641="pa",H642="pa",H643="pa",H644="pa",H645="pa",H646="pa",H647="pa",H648="pa",H649="pa"),"T1-Error",SUM(G632:G649)=G627,"")</f>
        <v/>
      </c>
      <c r="H631" s="14"/>
      <c r="I631" s="102" t="str" cm="1">
        <f t="array" ref="I631">_xlfn.IFS(AND(I627="",I632="",I633="",I634="",I635="",I636="",I637="",I638="",I639="",I640="",I641="",I642="",I643="",I644="",I645="",I646="",I647="",I648="",I649=""),"",SUM(I632:I649)&lt;I627*AND(J632="",J633="",J634="",J635="",J636="",J637="",J638="",J639="",J640="",J641="",J642="",J643="",J644="",J645="",J646="",J647="",J648="",J649="",I632&lt;&gt;"",I633&lt;&gt;"",I634&lt;&gt;"",I635&lt;&gt;"",I636&lt;&gt;"",I637&lt;&gt;"",I638&lt;&gt;"",I639&lt;&gt;"",I640&lt;&gt;"",I641&lt;&gt;"",I642&lt;&gt;"",I643&lt;&gt;"",I644&lt;&gt;"",I645&lt;&gt;"",I646&lt;&gt;"",I647&lt;&gt;"",I648&lt;&gt;"",I649&lt;&gt;""),"T4-Error",SUM(I632:I649)&gt;I627,"T5-Error",AND(SUM(I632:I649)=I627,J627="",OR(I632="",I633="",I634="",I635="",I636="",I637="",I638="",I639="",I640="",I641="",I642="",I643="",I644="",I645="",I646="",I647="",I648="",I649="")),"T2-Error",OR(I632="",I633="",I634="",I635="",I636="",I637="",I638="",I639="",I640="",I641="",I642="",I643="",I644="",I645="",I646="",I647="",I648="",I649=""),"",SUM(I632:I649)&lt;I627*OR(J632="pa",J633="pa",J634="pa",J635="pa",J636="pa",J637="pa",J638="pa",J639="pa",J640="pa",J641="pa",J642="pa",J643="pa",J644="pa",J645="pa",J646="pa",J647="pa",J648="pa",J649="pa"),"",AND(SUM(I632:I649)=I627,J627="pa",J632&lt;&gt;"pa",J633&lt;&gt;"pa",J634&lt;&gt;"pa",J635&lt;&gt;"pa",J636&lt;&gt;"pa",J637&lt;&gt;"pa",J638&lt;&gt;"pa",J639&lt;&gt;"pa",J640&lt;&gt;"pa",J641&lt;&gt;"pa",J642&lt;&gt;"pa",J643&lt;&gt;"pa",J644&lt;&gt;"pa",J645&lt;&gt;"pa",J646&lt;&gt;"pa",J647&lt;&gt;"pa",J648&lt;&gt;"pa",J649&lt;&gt;"pa"),"T3-Error",AND(SUM(I632:I649)=I627,J627="")*OR(J632="pa",J633="pa",J634="pa",J635="pa",J636="pa",J637="pa",J638="pa",J639="pa",J640="pa",J641="pa",J642="pa",J643="pa",J644="pa",J645="pa",J646="pa",J647="pa",J648="pa",J649="pa"),"T1-Error",SUM(I632:I649)=I627,"")</f>
        <v/>
      </c>
      <c r="J631" s="14"/>
      <c r="K631" s="102" t="str" cm="1">
        <f t="array" ref="K631">_xlfn.IFS(AND(K627="",K632="",K633="",K634="",K635="",K636="",K637="",K638="",K639="",K640="",K641="",K642="",K643="",K644="",K645="",K646="",K647="",K648="",K649=""),"",SUM(K632:K649)&lt;K627*AND(L632="",L633="",L634="",L635="",L636="",L637="",L638="",L639="",L640="",L641="",L642="",L643="",L644="",L645="",L646="",L647="",L648="",L649="",K632&lt;&gt;"",K633&lt;&gt;"",K634&lt;&gt;"",K635&lt;&gt;"",K636&lt;&gt;"",K637&lt;&gt;"",K638&lt;&gt;"",K639&lt;&gt;"",K640&lt;&gt;"",K641&lt;&gt;"",K642&lt;&gt;"",K643&lt;&gt;"",K644&lt;&gt;"",K645&lt;&gt;"",K646&lt;&gt;"",K647&lt;&gt;"",K648&lt;&gt;"",K649&lt;&gt;""),"T4-Error",SUM(K632:K649)&gt;K627,"T5-Error",AND(SUM(K632:K649)=K627,L627="",OR(K632="",K633="",K634="",K635="",K636="",K637="",K638="",K639="",K640="",K641="",K642="",K643="",K644="",K645="",K646="",K647="",K648="",K649="")),"T2-Error",OR(K632="",K633="",K634="",K635="",K636="",K637="",K638="",K639="",K640="",K641="",K642="",K643="",K644="",K645="",K646="",K647="",K648="",K649=""),"",SUM(K632:K649)&lt;K627*OR(L632="pa",L633="pa",L634="pa",L635="pa",L636="pa",L637="pa",L638="pa",L639="pa",L640="pa",L641="pa",L642="pa",L643="pa",L644="pa",L645="pa",L646="pa",L647="pa",L648="pa",L649="pa"),"",AND(SUM(K632:K649)=K627,L627="pa",L632&lt;&gt;"pa",L633&lt;&gt;"pa",L634&lt;&gt;"pa",L635&lt;&gt;"pa",L636&lt;&gt;"pa",L637&lt;&gt;"pa",L638&lt;&gt;"pa",L639&lt;&gt;"pa",L640&lt;&gt;"pa",L641&lt;&gt;"pa",L642&lt;&gt;"pa",L643&lt;&gt;"pa",L644&lt;&gt;"pa",L645&lt;&gt;"pa",L646&lt;&gt;"pa",L647&lt;&gt;"pa",L648&lt;&gt;"pa",L649&lt;&gt;"pa"),"T3-Error",AND(SUM(K632:K649)=K627,L627="")*OR(L632="pa",L633="pa",L634="pa",L635="pa",L636="pa",L637="pa",L638="pa",L639="pa",L640="pa",L641="pa",L642="pa",L643="pa",L644="pa",L645="pa",L646="pa",L647="pa",L648="pa",L649="pa"),"T1-Error",SUM(K632:K649)=K627,"")</f>
        <v/>
      </c>
      <c r="L631" s="14"/>
      <c r="M631" s="102" t="str" cm="1">
        <f t="array" ref="M631">_xlfn.IFS(AND(M627="",M632="",M633="",M634="",M635="",M636="",M637="",M638="",M639="",M640="",M641="",M642="",M643="",M644="",M645="",M646="",M647="",M648="",M649=""),"",SUM(M632:M649)&lt;M627*AND(N632="",N633="",N634="",N635="",N636="",N637="",N638="",N639="",N640="",N641="",N642="",N643="",N644="",N645="",N646="",N647="",N648="",N649="",M632&lt;&gt;"",M633&lt;&gt;"",M634&lt;&gt;"",M635&lt;&gt;"",M636&lt;&gt;"",M637&lt;&gt;"",M638&lt;&gt;"",M639&lt;&gt;"",M640&lt;&gt;"",M641&lt;&gt;"",M642&lt;&gt;"",M643&lt;&gt;"",M644&lt;&gt;"",M645&lt;&gt;"",M646&lt;&gt;"",M647&lt;&gt;"",M648&lt;&gt;"",M649&lt;&gt;""),"T4-Error",SUM(M632:M649)&gt;M627,"T5-Error",AND(SUM(M632:M649)=M627,N627="",OR(M632="",M633="",M634="",M635="",M636="",M637="",M638="",M639="",M640="",M641="",M642="",M643="",M644="",M645="",M646="",M647="",M648="",M649="")),"T2-Error",OR(M632="",M633="",M634="",M635="",M636="",M637="",M638="",M639="",M640="",M641="",M642="",M643="",M644="",M645="",M646="",M647="",M648="",M649=""),"",SUM(M632:M649)&lt;M627*OR(N632="pa",N633="pa",N634="pa",N635="pa",N636="pa",N637="pa",N638="pa",N639="pa",N640="pa",N641="pa",N642="pa",N643="pa",N644="pa",N645="pa",N646="pa",N647="pa",N648="pa",N649="pa"),"",AND(SUM(M632:M649)=M627,N627="pa",N632&lt;&gt;"pa",N633&lt;&gt;"pa",N634&lt;&gt;"pa",N635&lt;&gt;"pa",N636&lt;&gt;"pa",N637&lt;&gt;"pa",N638&lt;&gt;"pa",N639&lt;&gt;"pa",N640&lt;&gt;"pa",N641&lt;&gt;"pa",N642&lt;&gt;"pa",N643&lt;&gt;"pa",N644&lt;&gt;"pa",N645&lt;&gt;"pa",N646&lt;&gt;"pa",N647&lt;&gt;"pa",N648&lt;&gt;"pa",N649&lt;&gt;"pa"),"T3-Error",AND(SUM(M632:M649)=M627,N627="")*OR(N632="pa",N633="pa",N634="pa",N635="pa",N636="pa",N637="pa",N638="pa",N639="pa",N640="pa",N641="pa",N642="pa",N643="pa",N644="pa",N645="pa",N646="pa",N647="pa",N648="pa",N649="pa"),"T1-Error",SUM(M632:M649)=M627,"")</f>
        <v/>
      </c>
      <c r="N631" s="14"/>
      <c r="O631" s="102" t="str" cm="1">
        <f t="array" ref="O631">_xlfn.IFS(AND(O627="",O632="",O633="",O634="",O635="",O636="",O637="",O638="",O639="",O640="",O641="",O642="",O643="",O644="",O645="",O646="",O647="",O648="",O649=""),"",SUM(O632:O649)&lt;O627*AND(P632="",P633="",P634="",P635="",P636="",P637="",P638="",P639="",P640="",P641="",P642="",P643="",P644="",P645="",P646="",P647="",P648="",P649="",O632&lt;&gt;"",O633&lt;&gt;"",O634&lt;&gt;"",O635&lt;&gt;"",O636&lt;&gt;"",O637&lt;&gt;"",O638&lt;&gt;"",O639&lt;&gt;"",O640&lt;&gt;"",O641&lt;&gt;"",O642&lt;&gt;"",O643&lt;&gt;"",O644&lt;&gt;"",O645&lt;&gt;"",O646&lt;&gt;"",O647&lt;&gt;"",O648&lt;&gt;"",O649&lt;&gt;""),"T4-Error",SUM(O632:O649)&gt;O627,"T5-Error",AND(SUM(O632:O649)=O627,P627="",OR(O632="",O633="",O634="",O635="",O636="",O637="",O638="",O639="",O640="",O641="",O642="",O643="",O644="",O645="",O646="",O647="",O648="",O649="")),"T2-Error",OR(O632="",O633="",O634="",O635="",O636="",O637="",O638="",O639="",O640="",O641="",O642="",O643="",O644="",O645="",O646="",O647="",O648="",O649=""),"",SUM(O632:O649)&lt;O627*OR(P632="pa",P633="pa",P634="pa",P635="pa",P636="pa",P637="pa",P638="pa",P639="pa",P640="pa",P641="pa",P642="pa",P643="pa",P644="pa",P645="pa",P646="pa",P647="pa",P648="pa",P649="pa"),"",AND(SUM(O632:O649)=O627,P627="pa",P632&lt;&gt;"pa",P633&lt;&gt;"pa",P634&lt;&gt;"pa",P635&lt;&gt;"pa",P636&lt;&gt;"pa",P637&lt;&gt;"pa",P638&lt;&gt;"pa",P639&lt;&gt;"pa",P640&lt;&gt;"pa",P641&lt;&gt;"pa",P642&lt;&gt;"pa",P643&lt;&gt;"pa",P644&lt;&gt;"pa",P645&lt;&gt;"pa",P646&lt;&gt;"pa",P647&lt;&gt;"pa",P648&lt;&gt;"pa",P649&lt;&gt;"pa"),"T3-Error",AND(SUM(O632:O649)=O627,P627="")*OR(P632="pa",P633="pa",P634="pa",P635="pa",P636="pa",P637="pa",P638="pa",P639="pa",P640="pa",P641="pa",P642="pa",P643="pa",P644="pa",P645="pa",P646="pa",P647="pa",P648="pa",P649="pa"),"T1-Error",SUM(O632:O649)=O627,"")</f>
        <v/>
      </c>
      <c r="P631" s="14"/>
      <c r="Q631" s="102" t="str" cm="1">
        <f t="array" ref="Q631">_xlfn.IFS(AND(Q627="",Q632="",Q633="",Q634="",Q635="",Q636="",Q637="",Q638="",Q639="",Q640="",Q641="",Q642="",Q643="",Q644="",Q645="",Q646="",Q647="",Q648="",Q649=""),"",SUM(Q632:Q649)&lt;Q627*AND(R632="",R633="",R634="",R635="",R636="",R637="",R638="",R639="",R640="",R641="",R642="",R643="",R644="",R645="",R646="",R647="",R648="",R649="",Q632&lt;&gt;"",Q633&lt;&gt;"",Q634&lt;&gt;"",Q635&lt;&gt;"",Q636&lt;&gt;"",Q637&lt;&gt;"",Q638&lt;&gt;"",Q639&lt;&gt;"",Q640&lt;&gt;"",Q641&lt;&gt;"",Q642&lt;&gt;"",Q643&lt;&gt;"",Q644&lt;&gt;"",Q645&lt;&gt;"",Q646&lt;&gt;"",Q647&lt;&gt;"",Q648&lt;&gt;"",Q649&lt;&gt;""),"T4-Error",SUM(Q632:Q649)&gt;Q627,"T5-Error",AND(SUM(Q632:Q649)=Q627,R627="",OR(Q632="",Q633="",Q634="",Q635="",Q636="",Q637="",Q638="",Q639="",Q640="",Q641="",Q642="",Q643="",Q644="",Q645="",Q646="",Q647="",Q648="",Q649="")),"T2-Error",OR(Q632="",Q633="",Q634="",Q635="",Q636="",Q637="",Q638="",Q639="",Q640="",Q641="",Q642="",Q643="",Q644="",Q645="",Q646="",Q647="",Q648="",Q649=""),"",SUM(Q632:Q649)&lt;Q627*OR(R632="pa",R633="pa",R634="pa",R635="pa",R636="pa",R637="pa",R638="pa",R639="pa",R640="pa",R641="pa",R642="pa",R643="pa",R644="pa",R645="pa",R646="pa",R647="pa",R648="pa",R649="pa"),"",AND(SUM(Q632:Q649)=Q627,R627="pa",R632&lt;&gt;"pa",R633&lt;&gt;"pa",R634&lt;&gt;"pa",R635&lt;&gt;"pa",R636&lt;&gt;"pa",R637&lt;&gt;"pa",R638&lt;&gt;"pa",R639&lt;&gt;"pa",R640&lt;&gt;"pa",R641&lt;&gt;"pa",R642&lt;&gt;"pa",R643&lt;&gt;"pa",R644&lt;&gt;"pa",R645&lt;&gt;"pa",R646&lt;&gt;"pa",R647&lt;&gt;"pa",R648&lt;&gt;"pa",R649&lt;&gt;"pa"),"T3-Error",AND(SUM(Q632:Q649)=Q627,R627="")*OR(R632="pa",R633="pa",R634="pa",R635="pa",R636="pa",R637="pa",R638="pa",R639="pa",R640="pa",R641="pa",R642="pa",R643="pa",R644="pa",R645="pa",R646="pa",R647="pa",R648="pa",R649="pa"),"T1-Error",SUM(Q632:Q649)=Q627,"")</f>
        <v/>
      </c>
      <c r="R631" s="14"/>
      <c r="S631" s="102" t="str" cm="1">
        <f t="array" ref="S631">_xlfn.IFS(AND(S627="",S632="",S633="",S634="",S635="",S636="",S637="",S638="",S639="",S640="",S641="",S642="",S643="",S644="",S645="",S646="",S647="",S648="",S649=""),"",SUM(S632:S649)&lt;S627*AND(T632="",T633="",T634="",T635="",T636="",T637="",T638="",T639="",T640="",T641="",T642="",T643="",T644="",T645="",T646="",T647="",T648="",T649="",S632&lt;&gt;"",S633&lt;&gt;"",S634&lt;&gt;"",S635&lt;&gt;"",S636&lt;&gt;"",S637&lt;&gt;"",S638&lt;&gt;"",S639&lt;&gt;"",S640&lt;&gt;"",S641&lt;&gt;"",S642&lt;&gt;"",S643&lt;&gt;"",S644&lt;&gt;"",S645&lt;&gt;"",S646&lt;&gt;"",S647&lt;&gt;"",S648&lt;&gt;"",S649&lt;&gt;""),"T4-Error",SUM(S632:S649)&gt;S627,"T5-Error",AND(SUM(S632:S649)=S627,T627="",OR(S632="",S633="",S634="",S635="",S636="",S637="",S638="",S639="",S640="",S641="",S642="",S643="",S644="",S645="",S646="",S647="",S648="",S649="")),"T2-Error",OR(S632="",S633="",S634="",S635="",S636="",S637="",S638="",S639="",S640="",S641="",S642="",S643="",S644="",S645="",S646="",S647="",S648="",S649=""),"",SUM(S632:S649)&lt;S627*OR(T632="pa",T633="pa",T634="pa",T635="pa",T636="pa",T637="pa",T638="pa",T639="pa",T640="pa",T641="pa",T642="pa",T643="pa",T644="pa",T645="pa",T646="pa",T647="pa",T648="pa",T649="pa"),"",AND(SUM(S632:S649)=S627,T627="pa",T632&lt;&gt;"pa",T633&lt;&gt;"pa",T634&lt;&gt;"pa",T635&lt;&gt;"pa",T636&lt;&gt;"pa",T637&lt;&gt;"pa",T638&lt;&gt;"pa",T639&lt;&gt;"pa",T640&lt;&gt;"pa",T641&lt;&gt;"pa",T642&lt;&gt;"pa",T643&lt;&gt;"pa",T644&lt;&gt;"pa",T645&lt;&gt;"pa",T646&lt;&gt;"pa",T647&lt;&gt;"pa",T648&lt;&gt;"pa",T649&lt;&gt;"pa"),"T3-Error",AND(SUM(S632:S649)=S627,T627="")*OR(T632="pa",T633="pa",T634="pa",T635="pa",T636="pa",T637="pa",T638="pa",T639="pa",T640="pa",T641="pa",T642="pa",T643="pa",T644="pa",T645="pa",T646="pa",T647="pa",T648="pa",T649="pa"),"T1-Error",SUM(S632:S649)=S627,"")</f>
        <v/>
      </c>
      <c r="T631" s="14"/>
      <c r="U631" s="102" t="str" cm="1">
        <f t="array" ref="U631">_xlfn.IFS(AND(U627="",U632="",U633="",U634="",U635="",U636="",U637="",U638="",U639="",U640="",U641="",U642="",U643="",U644="",U645="",U646="",U647="",U648="",U649=""),"",SUM(U632:U649)&lt;U627*AND(V632="",V633="",V634="",V635="",V636="",V637="",V638="",V639="",V640="",V641="",V642="",V643="",V644="",V645="",V646="",V647="",V648="",V649="",U632&lt;&gt;"",U633&lt;&gt;"",U634&lt;&gt;"",U635&lt;&gt;"",U636&lt;&gt;"",U637&lt;&gt;"",U638&lt;&gt;"",U639&lt;&gt;"",U640&lt;&gt;"",U641&lt;&gt;"",U642&lt;&gt;"",U643&lt;&gt;"",U644&lt;&gt;"",U645&lt;&gt;"",U646&lt;&gt;"",U647&lt;&gt;"",U648&lt;&gt;"",U649&lt;&gt;""),"T4-Error",SUM(U632:U649)&gt;U627,"T5-Error",AND(SUM(U632:U649)=U627,V627="",OR(U632="",U633="",U634="",U635="",U636="",U637="",U638="",U639="",U640="",U641="",U642="",U643="",U644="",U645="",U646="",U647="",U648="",U649="")),"T2-Error",OR(U632="",U633="",U634="",U635="",U636="",U637="",U638="",U639="",U640="",U641="",U642="",U643="",U644="",U645="",U646="",U647="",U648="",U649=""),"",SUM(U632:U649)&lt;U627*OR(V632="pa",V633="pa",V634="pa",V635="pa",V636="pa",V637="pa",V638="pa",V639="pa",V640="pa",V641="pa",V642="pa",V643="pa",V644="pa",V645="pa",V646="pa",V647="pa",V648="pa",V649="pa"),"",AND(SUM(U632:U649)=U627,V627="pa",V632&lt;&gt;"pa",V633&lt;&gt;"pa",V634&lt;&gt;"pa",V635&lt;&gt;"pa",V636&lt;&gt;"pa",V637&lt;&gt;"pa",V638&lt;&gt;"pa",V639&lt;&gt;"pa",V640&lt;&gt;"pa",V641&lt;&gt;"pa",V642&lt;&gt;"pa",V643&lt;&gt;"pa",V644&lt;&gt;"pa",V645&lt;&gt;"pa",V646&lt;&gt;"pa",V647&lt;&gt;"pa",V648&lt;&gt;"pa",V649&lt;&gt;"pa"),"T3-Error",AND(SUM(U632:U649)=U627,V627="")*OR(V632="pa",V633="pa",V634="pa",V635="pa",V636="pa",V637="pa",V638="pa",V639="pa",V640="pa",V641="pa",V642="pa",V643="pa",V644="pa",V645="pa",V646="pa",V647="pa",V648="pa",V649="pa"),"T1-Error",SUM(U632:U649)=U627,"")</f>
        <v/>
      </c>
      <c r="V631" s="14"/>
      <c r="W631" s="102" t="str" cm="1">
        <f t="array" ref="W631">_xlfn.IFS(AND(W627="",W632="",W633="",W634="",W635="",W636="",W637="",W638="",W639="",W640="",W641="",W642="",W643="",W644="",W645="",W646="",W647="",W648="",W649=""),"",SUM(W632:W649)&lt;W627*AND(X632="",X633="",X634="",X635="",X636="",X637="",X638="",X639="",X640="",X641="",X642="",X643="",X644="",X645="",X646="",X647="",X648="",X649="",W632&lt;&gt;"",W633&lt;&gt;"",W634&lt;&gt;"",W635&lt;&gt;"",W636&lt;&gt;"",W637&lt;&gt;"",W638&lt;&gt;"",W639&lt;&gt;"",W640&lt;&gt;"",W641&lt;&gt;"",W642&lt;&gt;"",W643&lt;&gt;"",W644&lt;&gt;"",W645&lt;&gt;"",W646&lt;&gt;"",W647&lt;&gt;"",W648&lt;&gt;"",W649&lt;&gt;""),"T4-Error",SUM(W632:W649)&gt;W627,"T5-Error",AND(SUM(W632:W649)=W627,X627="",OR(W632="",W633="",W634="",W635="",W636="",W637="",W638="",W639="",W640="",W641="",W642="",W643="",W644="",W645="",W646="",W647="",W648="",W649="")),"T2-Error",OR(W632="",W633="",W634="",W635="",W636="",W637="",W638="",W639="",W640="",W641="",W642="",W643="",W644="",W645="",W646="",W647="",W648="",W649=""),"",SUM(W632:W649)&lt;W627*OR(X632="pa",X633="pa",X634="pa",X635="pa",X636="pa",X637="pa",X638="pa",X639="pa",X640="pa",X641="pa",X642="pa",X643="pa",X644="pa",X645="pa",X646="pa",X647="pa",X648="pa",X649="pa"),"",AND(SUM(W632:W649)=W627,X627="pa",X632&lt;&gt;"pa",X633&lt;&gt;"pa",X634&lt;&gt;"pa",X635&lt;&gt;"pa",X636&lt;&gt;"pa",X637&lt;&gt;"pa",X638&lt;&gt;"pa",X639&lt;&gt;"pa",X640&lt;&gt;"pa",X641&lt;&gt;"pa",X642&lt;&gt;"pa",X643&lt;&gt;"pa",X644&lt;&gt;"pa",X645&lt;&gt;"pa",X646&lt;&gt;"pa",X647&lt;&gt;"pa",X648&lt;&gt;"pa",X649&lt;&gt;"pa"),"T3-Error",AND(SUM(W632:W649)=W627,X627="")*OR(X632="pa",X633="pa",X634="pa",X635="pa",X636="pa",X637="pa",X638="pa",X639="pa",X640="pa",X641="pa",X642="pa",X643="pa",X644="pa",X645="pa",X646="pa",X647="pa",X648="pa",X649="pa"),"T1-Error",SUM(W632:W649)=W627,"")</f>
        <v/>
      </c>
      <c r="X631" s="14"/>
      <c r="Y631" s="102" t="str" cm="1">
        <f t="array" ref="Y631">_xlfn.IFS(AND(Y627="",Y632="",Y633="",Y634="",Y635="",Y636="",Y637="",Y638="",Y639="",Y640="",Y641="",Y642="",Y643="",Y644="",Y645="",Y646="",Y647="",Y648="",Y649=""),"",SUM(Y632:Y649)&lt;Y627*AND(Z632="",Z633="",Z634="",Z635="",Z636="",Z637="",Z638="",Z639="",Z640="",Z641="",Z642="",Z643="",Z644="",Z645="",Z646="",Z647="",Z648="",Z649="",Y632&lt;&gt;"",Y633&lt;&gt;"",Y634&lt;&gt;"",Y635&lt;&gt;"",Y636&lt;&gt;"",Y637&lt;&gt;"",Y638&lt;&gt;"",Y639&lt;&gt;"",Y640&lt;&gt;"",Y641&lt;&gt;"",Y642&lt;&gt;"",Y643&lt;&gt;"",Y644&lt;&gt;"",Y645&lt;&gt;"",Y646&lt;&gt;"",Y647&lt;&gt;"",Y648&lt;&gt;"",Y649&lt;&gt;""),"T4-Error",SUM(Y632:Y649)&gt;Y627,"T5-Error",AND(SUM(Y632:Y649)=Y627,Z627="",OR(Y632="",Y633="",Y634="",Y635="",Y636="",Y637="",Y638="",Y639="",Y640="",Y641="",Y642="",Y643="",Y644="",Y645="",Y646="",Y647="",Y648="",Y649="")),"T2-Error",OR(Y632="",Y633="",Y634="",Y635="",Y636="",Y637="",Y638="",Y639="",Y640="",Y641="",Y642="",Y643="",Y644="",Y645="",Y646="",Y647="",Y648="",Y649=""),"",SUM(Y632:Y649)&lt;Y627*OR(Z632="pa",Z633="pa",Z634="pa",Z635="pa",Z636="pa",Z637="pa",Z638="pa",Z639="pa",Z640="pa",Z641="pa",Z642="pa",Z643="pa",Z644="pa",Z645="pa",Z646="pa",Z647="pa",Z648="pa",Z649="pa"),"",AND(SUM(Y632:Y649)=Y627,Z627="pa",Z632&lt;&gt;"pa",Z633&lt;&gt;"pa",Z634&lt;&gt;"pa",Z635&lt;&gt;"pa",Z636&lt;&gt;"pa",Z637&lt;&gt;"pa",Z638&lt;&gt;"pa",Z639&lt;&gt;"pa",Z640&lt;&gt;"pa",Z641&lt;&gt;"pa",Z642&lt;&gt;"pa",Z643&lt;&gt;"pa",Z644&lt;&gt;"pa",Z645&lt;&gt;"pa",Z646&lt;&gt;"pa",Z647&lt;&gt;"pa",Z648&lt;&gt;"pa",Z649&lt;&gt;"pa"),"T3-Error",AND(SUM(Y632:Y649)=Y627,Z627="")*OR(Z632="pa",Z633="pa",Z634="pa",Z635="pa",Z636="pa",Z637="pa",Z638="pa",Z639="pa",Z640="pa",Z641="pa",Z642="pa",Z643="pa",Z644="pa",Z645="pa",Z646="pa",Z647="pa",Z648="pa",Z649="pa"),"T1-Error",SUM(Y632:Y649)=Y627,"")</f>
        <v/>
      </c>
      <c r="Z631" s="14"/>
      <c r="AA631" s="206"/>
      <c r="AB631" s="189"/>
      <c r="AC631" s="196"/>
      <c r="AD631" s="206"/>
      <c r="AF631" s="193"/>
      <c r="AH631" s="193"/>
      <c r="AI631" s="237"/>
      <c r="AJ631" s="237"/>
      <c r="AK631" s="237"/>
      <c r="AL631" s="409"/>
      <c r="AM631" s="237"/>
      <c r="AN631" s="409"/>
    </row>
    <row r="632" spans="1:40" customFormat="1" ht="15" x14ac:dyDescent="0.2">
      <c r="A632" s="248" t="s">
        <v>217</v>
      </c>
      <c r="B632" s="248"/>
      <c r="C632" s="34" t="s">
        <v>53</v>
      </c>
      <c r="D632" s="24" t="s">
        <v>51</v>
      </c>
      <c r="E632" s="10"/>
      <c r="F632" s="13"/>
      <c r="G632" s="10"/>
      <c r="H632" s="13"/>
      <c r="I632" s="10"/>
      <c r="J632" s="13"/>
      <c r="K632" s="10"/>
      <c r="L632" s="13"/>
      <c r="M632" s="10"/>
      <c r="N632" s="13"/>
      <c r="O632" s="10">
        <v>4</v>
      </c>
      <c r="P632" s="13"/>
      <c r="Q632" s="10">
        <v>7</v>
      </c>
      <c r="R632" s="13"/>
      <c r="S632" s="10">
        <v>6</v>
      </c>
      <c r="T632" s="13"/>
      <c r="U632" s="10">
        <v>8</v>
      </c>
      <c r="V632" s="13"/>
      <c r="W632" s="10">
        <v>6</v>
      </c>
      <c r="X632" s="13"/>
      <c r="Y632" s="10"/>
      <c r="Z632" s="13"/>
      <c r="AA632" s="205"/>
      <c r="AB632" s="200"/>
      <c r="AC632" s="257"/>
      <c r="AD632" s="205"/>
      <c r="AF632" s="258"/>
      <c r="AH632" s="258"/>
      <c r="AI632" s="259"/>
      <c r="AJ632" s="259"/>
      <c r="AK632" s="259"/>
      <c r="AL632" s="413"/>
      <c r="AM632" s="259"/>
      <c r="AN632" s="413"/>
    </row>
    <row r="633" spans="1:40" customFormat="1" ht="15" x14ac:dyDescent="0.2">
      <c r="A633" s="244" t="s">
        <v>218</v>
      </c>
      <c r="B633" s="244"/>
      <c r="C633" s="35" t="s">
        <v>54</v>
      </c>
      <c r="D633" s="24" t="s">
        <v>51</v>
      </c>
      <c r="E633" s="10"/>
      <c r="F633" s="13"/>
      <c r="G633" s="10"/>
      <c r="H633" s="13"/>
      <c r="I633" s="10"/>
      <c r="J633" s="13"/>
      <c r="K633" s="10"/>
      <c r="L633" s="13"/>
      <c r="M633" s="10"/>
      <c r="N633" s="13"/>
      <c r="O633" s="10">
        <v>4</v>
      </c>
      <c r="P633" s="13"/>
      <c r="Q633" s="10">
        <v>7</v>
      </c>
      <c r="R633" s="13"/>
      <c r="S633" s="10">
        <v>3</v>
      </c>
      <c r="T633" s="13"/>
      <c r="U633" s="10">
        <v>5</v>
      </c>
      <c r="V633" s="13"/>
      <c r="W633" s="10">
        <v>6</v>
      </c>
      <c r="X633" s="13"/>
      <c r="Y633" s="10"/>
      <c r="Z633" s="13"/>
      <c r="AA633" s="205"/>
      <c r="AB633" s="200"/>
      <c r="AC633" s="257"/>
      <c r="AD633" s="205"/>
      <c r="AF633" s="258"/>
      <c r="AH633" s="258"/>
      <c r="AI633" s="259"/>
      <c r="AJ633" s="259"/>
      <c r="AK633" s="259"/>
      <c r="AL633" s="413"/>
      <c r="AM633" s="259"/>
      <c r="AN633" s="413"/>
    </row>
    <row r="634" spans="1:40" customFormat="1" ht="15" x14ac:dyDescent="0.2">
      <c r="A634" s="244" t="s">
        <v>219</v>
      </c>
      <c r="B634" s="244"/>
      <c r="C634" s="35" t="s">
        <v>55</v>
      </c>
      <c r="D634" s="24" t="s">
        <v>51</v>
      </c>
      <c r="E634" s="10"/>
      <c r="F634" s="13"/>
      <c r="G634" s="10"/>
      <c r="H634" s="13"/>
      <c r="I634" s="10"/>
      <c r="J634" s="13"/>
      <c r="K634" s="10"/>
      <c r="L634" s="13"/>
      <c r="M634" s="10"/>
      <c r="N634" s="13"/>
      <c r="O634" s="10">
        <v>1</v>
      </c>
      <c r="P634" s="13"/>
      <c r="Q634" s="10">
        <v>3</v>
      </c>
      <c r="R634" s="13"/>
      <c r="S634" s="10">
        <v>3</v>
      </c>
      <c r="T634" s="13"/>
      <c r="U634" s="10">
        <v>2</v>
      </c>
      <c r="V634" s="13"/>
      <c r="W634" s="10">
        <v>2</v>
      </c>
      <c r="X634" s="13"/>
      <c r="Y634" s="10"/>
      <c r="Z634" s="13"/>
      <c r="AA634" s="205"/>
      <c r="AB634" s="200"/>
      <c r="AC634" s="257"/>
      <c r="AD634" s="205"/>
      <c r="AF634" s="258"/>
      <c r="AH634" s="258"/>
      <c r="AI634" s="259"/>
      <c r="AJ634" s="259"/>
      <c r="AK634" s="259"/>
      <c r="AL634" s="413"/>
      <c r="AM634" s="259"/>
      <c r="AN634" s="413"/>
    </row>
    <row r="635" spans="1:40" customFormat="1" ht="15" x14ac:dyDescent="0.2">
      <c r="A635" s="244" t="s">
        <v>220</v>
      </c>
      <c r="B635" s="244"/>
      <c r="C635" s="35" t="s">
        <v>56</v>
      </c>
      <c r="D635" s="24" t="s">
        <v>51</v>
      </c>
      <c r="E635" s="10"/>
      <c r="F635" s="13"/>
      <c r="G635" s="10"/>
      <c r="H635" s="13"/>
      <c r="I635" s="10"/>
      <c r="J635" s="13"/>
      <c r="K635" s="10"/>
      <c r="L635" s="13"/>
      <c r="M635" s="10"/>
      <c r="N635" s="13"/>
      <c r="O635" s="10">
        <v>2</v>
      </c>
      <c r="P635" s="13"/>
      <c r="Q635" s="10">
        <v>0</v>
      </c>
      <c r="R635" s="13"/>
      <c r="S635" s="10">
        <v>0</v>
      </c>
      <c r="T635" s="13"/>
      <c r="U635" s="10">
        <v>1</v>
      </c>
      <c r="V635" s="13"/>
      <c r="W635" s="10">
        <v>1</v>
      </c>
      <c r="X635" s="13"/>
      <c r="Y635" s="10"/>
      <c r="Z635" s="13"/>
      <c r="AA635" s="205"/>
      <c r="AB635" s="200"/>
      <c r="AC635" s="257"/>
      <c r="AD635" s="205"/>
      <c r="AF635" s="258"/>
      <c r="AH635" s="258"/>
      <c r="AI635" s="259"/>
      <c r="AJ635" s="259"/>
      <c r="AK635" s="259"/>
      <c r="AL635" s="413"/>
      <c r="AM635" s="259"/>
      <c r="AN635" s="413"/>
    </row>
    <row r="636" spans="1:40" customFormat="1" ht="15" x14ac:dyDescent="0.2">
      <c r="A636" s="244" t="s">
        <v>221</v>
      </c>
      <c r="B636" s="244"/>
      <c r="C636" s="35" t="s">
        <v>57</v>
      </c>
      <c r="D636" s="24" t="s">
        <v>51</v>
      </c>
      <c r="E636" s="10"/>
      <c r="F636" s="13"/>
      <c r="G636" s="10"/>
      <c r="H636" s="13"/>
      <c r="I636" s="10"/>
      <c r="J636" s="13"/>
      <c r="K636" s="10"/>
      <c r="L636" s="13"/>
      <c r="M636" s="10"/>
      <c r="N636" s="13"/>
      <c r="O636" s="10">
        <v>0</v>
      </c>
      <c r="P636" s="13"/>
      <c r="Q636" s="10">
        <v>0</v>
      </c>
      <c r="R636" s="13"/>
      <c r="S636" s="10">
        <v>0</v>
      </c>
      <c r="T636" s="13"/>
      <c r="U636" s="10">
        <v>1</v>
      </c>
      <c r="V636" s="13"/>
      <c r="W636" s="10">
        <v>0</v>
      </c>
      <c r="X636" s="13"/>
      <c r="Y636" s="10"/>
      <c r="Z636" s="13"/>
      <c r="AA636" s="205"/>
      <c r="AB636" s="200"/>
      <c r="AC636" s="257"/>
      <c r="AD636" s="205"/>
      <c r="AF636" s="258"/>
      <c r="AH636" s="258"/>
      <c r="AI636" s="259"/>
      <c r="AJ636" s="259"/>
      <c r="AK636" s="259"/>
      <c r="AL636" s="413"/>
      <c r="AM636" s="259"/>
      <c r="AN636" s="413"/>
    </row>
    <row r="637" spans="1:40" customFormat="1" ht="15" x14ac:dyDescent="0.2">
      <c r="A637" s="244" t="s">
        <v>222</v>
      </c>
      <c r="B637" s="244"/>
      <c r="C637" s="35" t="s">
        <v>58</v>
      </c>
      <c r="D637" s="24" t="s">
        <v>51</v>
      </c>
      <c r="E637" s="10"/>
      <c r="F637" s="13"/>
      <c r="G637" s="10"/>
      <c r="H637" s="13"/>
      <c r="I637" s="10"/>
      <c r="J637" s="13"/>
      <c r="K637" s="10"/>
      <c r="L637" s="13"/>
      <c r="M637" s="10"/>
      <c r="N637" s="13"/>
      <c r="O637" s="10">
        <v>0</v>
      </c>
      <c r="P637" s="13"/>
      <c r="Q637" s="10">
        <v>0</v>
      </c>
      <c r="R637" s="13"/>
      <c r="S637" s="10">
        <v>2</v>
      </c>
      <c r="T637" s="13"/>
      <c r="U637" s="10">
        <v>0</v>
      </c>
      <c r="V637" s="13"/>
      <c r="W637" s="10">
        <v>1</v>
      </c>
      <c r="X637" s="13"/>
      <c r="Y637" s="10"/>
      <c r="Z637" s="13"/>
      <c r="AA637" s="205"/>
      <c r="AB637" s="200"/>
      <c r="AC637" s="257"/>
      <c r="AD637" s="205"/>
      <c r="AF637" s="258"/>
      <c r="AH637" s="258"/>
      <c r="AI637" s="259"/>
      <c r="AJ637" s="259"/>
      <c r="AK637" s="259"/>
      <c r="AL637" s="413"/>
      <c r="AM637" s="259"/>
      <c r="AN637" s="413"/>
    </row>
    <row r="638" spans="1:40" customFormat="1" ht="15" x14ac:dyDescent="0.2">
      <c r="A638" s="244" t="s">
        <v>223</v>
      </c>
      <c r="B638" s="244"/>
      <c r="C638" s="35" t="s">
        <v>59</v>
      </c>
      <c r="D638" s="24" t="s">
        <v>51</v>
      </c>
      <c r="E638" s="10"/>
      <c r="F638" s="13"/>
      <c r="G638" s="10"/>
      <c r="H638" s="13"/>
      <c r="I638" s="10"/>
      <c r="J638" s="13"/>
      <c r="K638" s="10"/>
      <c r="L638" s="13"/>
      <c r="M638" s="10"/>
      <c r="N638" s="13"/>
      <c r="O638" s="10">
        <v>1</v>
      </c>
      <c r="P638" s="13"/>
      <c r="Q638" s="10">
        <v>1</v>
      </c>
      <c r="R638" s="13"/>
      <c r="S638" s="10">
        <v>3</v>
      </c>
      <c r="T638" s="13"/>
      <c r="U638" s="10">
        <v>0</v>
      </c>
      <c r="V638" s="13"/>
      <c r="W638" s="10">
        <v>1</v>
      </c>
      <c r="X638" s="13"/>
      <c r="Y638" s="10"/>
      <c r="Z638" s="13"/>
      <c r="AA638" s="205"/>
      <c r="AB638" s="200"/>
      <c r="AC638" s="257"/>
      <c r="AD638" s="205"/>
      <c r="AF638" s="258"/>
      <c r="AH638" s="258"/>
      <c r="AI638" s="259"/>
      <c r="AJ638" s="259"/>
      <c r="AK638" s="259"/>
      <c r="AL638" s="413"/>
      <c r="AM638" s="259"/>
      <c r="AN638" s="413"/>
    </row>
    <row r="639" spans="1:40" customFormat="1" ht="15" x14ac:dyDescent="0.2">
      <c r="A639" s="244" t="s">
        <v>224</v>
      </c>
      <c r="B639" s="244"/>
      <c r="C639" s="35" t="s">
        <v>60</v>
      </c>
      <c r="D639" s="24" t="s">
        <v>51</v>
      </c>
      <c r="E639" s="10"/>
      <c r="F639" s="13"/>
      <c r="G639" s="10"/>
      <c r="H639" s="13"/>
      <c r="I639" s="10"/>
      <c r="J639" s="13"/>
      <c r="K639" s="10"/>
      <c r="L639" s="13"/>
      <c r="M639" s="10"/>
      <c r="N639" s="13"/>
      <c r="O639" s="10">
        <v>1</v>
      </c>
      <c r="P639" s="13"/>
      <c r="Q639" s="10">
        <v>1</v>
      </c>
      <c r="R639" s="13"/>
      <c r="S639" s="10">
        <v>0</v>
      </c>
      <c r="T639" s="13"/>
      <c r="U639" s="10">
        <v>0</v>
      </c>
      <c r="V639" s="13"/>
      <c r="W639" s="10">
        <v>1</v>
      </c>
      <c r="X639" s="13"/>
      <c r="Y639" s="10"/>
      <c r="Z639" s="13"/>
      <c r="AA639" s="205"/>
      <c r="AB639" s="200"/>
      <c r="AC639" s="257"/>
      <c r="AD639" s="205"/>
      <c r="AF639" s="258"/>
      <c r="AH639" s="258"/>
      <c r="AI639" s="259"/>
      <c r="AJ639" s="259"/>
      <c r="AK639" s="259"/>
      <c r="AL639" s="413"/>
      <c r="AM639" s="259"/>
      <c r="AN639" s="413"/>
    </row>
    <row r="640" spans="1:40" customFormat="1" ht="15" x14ac:dyDescent="0.2">
      <c r="A640" s="244" t="s">
        <v>225</v>
      </c>
      <c r="B640" s="244"/>
      <c r="C640" s="35" t="s">
        <v>61</v>
      </c>
      <c r="D640" s="24" t="s">
        <v>51</v>
      </c>
      <c r="E640" s="10"/>
      <c r="F640" s="13"/>
      <c r="G640" s="10"/>
      <c r="H640" s="13"/>
      <c r="I640" s="10"/>
      <c r="J640" s="13"/>
      <c r="K640" s="10"/>
      <c r="L640" s="13"/>
      <c r="M640" s="10"/>
      <c r="N640" s="13"/>
      <c r="O640" s="10">
        <v>0</v>
      </c>
      <c r="P640" s="13"/>
      <c r="Q640" s="10">
        <v>0</v>
      </c>
      <c r="R640" s="13"/>
      <c r="S640" s="10">
        <v>0</v>
      </c>
      <c r="T640" s="13"/>
      <c r="U640" s="10">
        <v>0</v>
      </c>
      <c r="V640" s="13"/>
      <c r="W640" s="10">
        <v>1</v>
      </c>
      <c r="X640" s="13"/>
      <c r="Y640" s="10"/>
      <c r="Z640" s="13"/>
      <c r="AA640" s="205"/>
      <c r="AB640" s="200"/>
      <c r="AC640" s="257"/>
      <c r="AD640" s="205"/>
      <c r="AF640" s="258"/>
      <c r="AH640" s="258"/>
      <c r="AI640" s="259"/>
      <c r="AJ640" s="259"/>
      <c r="AK640" s="259"/>
      <c r="AL640" s="413"/>
      <c r="AM640" s="259"/>
      <c r="AN640" s="413"/>
    </row>
    <row r="641" spans="1:40" customFormat="1" ht="15" x14ac:dyDescent="0.2">
      <c r="A641" s="244" t="s">
        <v>226</v>
      </c>
      <c r="B641" s="244"/>
      <c r="C641" s="35" t="s">
        <v>62</v>
      </c>
      <c r="D641" s="24" t="s">
        <v>51</v>
      </c>
      <c r="E641" s="10"/>
      <c r="F641" s="13"/>
      <c r="G641" s="10"/>
      <c r="H641" s="13"/>
      <c r="I641" s="10"/>
      <c r="J641" s="13"/>
      <c r="K641" s="10"/>
      <c r="L641" s="13"/>
      <c r="M641" s="10"/>
      <c r="N641" s="13"/>
      <c r="O641" s="10">
        <v>1</v>
      </c>
      <c r="P641" s="13"/>
      <c r="Q641" s="10">
        <v>0</v>
      </c>
      <c r="R641" s="13"/>
      <c r="S641" s="10">
        <v>0</v>
      </c>
      <c r="T641" s="13"/>
      <c r="U641" s="10">
        <v>2</v>
      </c>
      <c r="V641" s="13"/>
      <c r="W641" s="10">
        <v>0</v>
      </c>
      <c r="X641" s="13"/>
      <c r="Y641" s="10"/>
      <c r="Z641" s="13"/>
      <c r="AA641" s="205"/>
      <c r="AB641" s="200"/>
      <c r="AC641" s="257"/>
      <c r="AD641" s="205"/>
      <c r="AF641" s="258"/>
      <c r="AH641" s="258"/>
      <c r="AI641" s="259"/>
      <c r="AJ641" s="259"/>
      <c r="AK641" s="259"/>
      <c r="AL641" s="413"/>
      <c r="AM641" s="259"/>
      <c r="AN641" s="413"/>
    </row>
    <row r="642" spans="1:40" customFormat="1" ht="15" x14ac:dyDescent="0.2">
      <c r="A642" s="244" t="s">
        <v>227</v>
      </c>
      <c r="B642" s="244"/>
      <c r="C642" s="35" t="s">
        <v>63</v>
      </c>
      <c r="D642" s="24" t="s">
        <v>51</v>
      </c>
      <c r="E642" s="10"/>
      <c r="F642" s="13"/>
      <c r="G642" s="10"/>
      <c r="H642" s="13"/>
      <c r="I642" s="10"/>
      <c r="J642" s="13"/>
      <c r="K642" s="10"/>
      <c r="L642" s="13"/>
      <c r="M642" s="10"/>
      <c r="N642" s="13"/>
      <c r="O642" s="10">
        <v>0</v>
      </c>
      <c r="P642" s="13"/>
      <c r="Q642" s="10">
        <v>0</v>
      </c>
      <c r="R642" s="13"/>
      <c r="S642" s="10">
        <v>0</v>
      </c>
      <c r="T642" s="13"/>
      <c r="U642" s="10">
        <v>0</v>
      </c>
      <c r="V642" s="13"/>
      <c r="W642" s="10">
        <v>0</v>
      </c>
      <c r="X642" s="13"/>
      <c r="Y642" s="10"/>
      <c r="Z642" s="13"/>
      <c r="AA642" s="205"/>
      <c r="AB642" s="200"/>
      <c r="AC642" s="257"/>
      <c r="AD642" s="205"/>
      <c r="AF642" s="258"/>
      <c r="AH642" s="258"/>
      <c r="AI642" s="259"/>
      <c r="AJ642" s="259"/>
      <c r="AK642" s="259"/>
      <c r="AL642" s="413"/>
      <c r="AM642" s="259"/>
      <c r="AN642" s="413"/>
    </row>
    <row r="643" spans="1:40" customFormat="1" ht="15" x14ac:dyDescent="0.2">
      <c r="A643" s="244" t="s">
        <v>228</v>
      </c>
      <c r="B643" s="244"/>
      <c r="C643" s="35" t="s">
        <v>64</v>
      </c>
      <c r="D643" s="24" t="s">
        <v>51</v>
      </c>
      <c r="E643" s="10"/>
      <c r="F643" s="13"/>
      <c r="G643" s="10"/>
      <c r="H643" s="13"/>
      <c r="I643" s="10"/>
      <c r="J643" s="13"/>
      <c r="K643" s="10"/>
      <c r="L643" s="13"/>
      <c r="M643" s="10"/>
      <c r="N643" s="13"/>
      <c r="O643" s="10">
        <v>1</v>
      </c>
      <c r="P643" s="13"/>
      <c r="Q643" s="10">
        <v>0</v>
      </c>
      <c r="R643" s="13"/>
      <c r="S643" s="10">
        <v>1</v>
      </c>
      <c r="T643" s="13"/>
      <c r="U643" s="10">
        <v>0</v>
      </c>
      <c r="V643" s="13"/>
      <c r="W643" s="10">
        <v>0</v>
      </c>
      <c r="X643" s="13"/>
      <c r="Y643" s="10"/>
      <c r="Z643" s="13"/>
      <c r="AA643" s="205"/>
      <c r="AB643" s="200"/>
      <c r="AC643" s="257"/>
      <c r="AD643" s="205"/>
      <c r="AF643" s="258"/>
      <c r="AH643" s="258"/>
      <c r="AI643" s="259"/>
      <c r="AJ643" s="259"/>
      <c r="AK643" s="259"/>
      <c r="AL643" s="413"/>
      <c r="AM643" s="259"/>
      <c r="AN643" s="413"/>
    </row>
    <row r="644" spans="1:40" customFormat="1" ht="15" x14ac:dyDescent="0.2">
      <c r="A644" s="244" t="s">
        <v>229</v>
      </c>
      <c r="B644" s="244"/>
      <c r="C644" s="35" t="s">
        <v>65</v>
      </c>
      <c r="D644" s="24" t="s">
        <v>51</v>
      </c>
      <c r="E644" s="10"/>
      <c r="F644" s="13"/>
      <c r="G644" s="10"/>
      <c r="H644" s="13"/>
      <c r="I644" s="10"/>
      <c r="J644" s="13"/>
      <c r="K644" s="10"/>
      <c r="L644" s="13"/>
      <c r="M644" s="10"/>
      <c r="N644" s="13"/>
      <c r="O644" s="10">
        <v>0</v>
      </c>
      <c r="P644" s="13"/>
      <c r="Q644" s="10">
        <v>1</v>
      </c>
      <c r="R644" s="13"/>
      <c r="S644" s="10">
        <v>0</v>
      </c>
      <c r="T644" s="13"/>
      <c r="U644" s="10">
        <v>0</v>
      </c>
      <c r="V644" s="13"/>
      <c r="W644" s="10">
        <v>1</v>
      </c>
      <c r="X644" s="13"/>
      <c r="Y644" s="10"/>
      <c r="Z644" s="13"/>
      <c r="AA644" s="205"/>
      <c r="AB644" s="200"/>
      <c r="AC644" s="257"/>
      <c r="AD644" s="205"/>
      <c r="AF644" s="258"/>
      <c r="AH644" s="258"/>
      <c r="AI644" s="259"/>
      <c r="AJ644" s="259"/>
      <c r="AK644" s="259"/>
      <c r="AL644" s="413"/>
      <c r="AM644" s="259"/>
      <c r="AN644" s="413"/>
    </row>
    <row r="645" spans="1:40" customFormat="1" ht="15" x14ac:dyDescent="0.2">
      <c r="A645" s="244" t="s">
        <v>230</v>
      </c>
      <c r="B645" s="244"/>
      <c r="C645" s="35" t="s">
        <v>66</v>
      </c>
      <c r="D645" s="24" t="s">
        <v>51</v>
      </c>
      <c r="E645" s="10"/>
      <c r="F645" s="13"/>
      <c r="G645" s="10"/>
      <c r="H645" s="13"/>
      <c r="I645" s="10"/>
      <c r="J645" s="13"/>
      <c r="K645" s="10"/>
      <c r="L645" s="13"/>
      <c r="M645" s="10"/>
      <c r="N645" s="13"/>
      <c r="O645" s="10">
        <v>1</v>
      </c>
      <c r="P645" s="13"/>
      <c r="Q645" s="10">
        <v>0</v>
      </c>
      <c r="R645" s="13"/>
      <c r="S645" s="10">
        <v>1</v>
      </c>
      <c r="T645" s="13"/>
      <c r="U645" s="10">
        <v>0</v>
      </c>
      <c r="V645" s="13"/>
      <c r="W645" s="10">
        <v>0</v>
      </c>
      <c r="X645" s="13"/>
      <c r="Y645" s="10"/>
      <c r="Z645" s="13"/>
      <c r="AA645" s="205"/>
      <c r="AB645" s="200"/>
      <c r="AC645" s="257"/>
      <c r="AD645" s="205"/>
      <c r="AF645" s="258"/>
      <c r="AH645" s="258"/>
      <c r="AI645" s="259"/>
      <c r="AJ645" s="259"/>
      <c r="AK645" s="259"/>
      <c r="AL645" s="413"/>
      <c r="AM645" s="259"/>
      <c r="AN645" s="413"/>
    </row>
    <row r="646" spans="1:40" customFormat="1" ht="15" x14ac:dyDescent="0.2">
      <c r="A646" s="244" t="s">
        <v>231</v>
      </c>
      <c r="B646" s="244"/>
      <c r="C646" s="35" t="s">
        <v>67</v>
      </c>
      <c r="D646" s="24" t="s">
        <v>51</v>
      </c>
      <c r="E646" s="10"/>
      <c r="F646" s="13"/>
      <c r="G646" s="10"/>
      <c r="H646" s="13"/>
      <c r="I646" s="10"/>
      <c r="J646" s="13"/>
      <c r="K646" s="10"/>
      <c r="L646" s="13"/>
      <c r="M646" s="10"/>
      <c r="N646" s="13"/>
      <c r="O646" s="10">
        <v>0</v>
      </c>
      <c r="P646" s="13"/>
      <c r="Q646" s="10">
        <v>0</v>
      </c>
      <c r="R646" s="13"/>
      <c r="S646" s="10">
        <v>0</v>
      </c>
      <c r="T646" s="13"/>
      <c r="U646" s="10">
        <v>0</v>
      </c>
      <c r="V646" s="13"/>
      <c r="W646" s="10">
        <v>0</v>
      </c>
      <c r="X646" s="13"/>
      <c r="Y646" s="10"/>
      <c r="Z646" s="13"/>
      <c r="AA646" s="205"/>
      <c r="AB646" s="200"/>
      <c r="AC646" s="257"/>
      <c r="AD646" s="205"/>
      <c r="AF646" s="258"/>
      <c r="AH646" s="258"/>
      <c r="AI646" s="259"/>
      <c r="AJ646" s="259"/>
      <c r="AK646" s="259"/>
      <c r="AL646" s="413"/>
      <c r="AM646" s="259"/>
      <c r="AN646" s="413"/>
    </row>
    <row r="647" spans="1:40" customFormat="1" ht="15" x14ac:dyDescent="0.2">
      <c r="A647" s="244" t="s">
        <v>232</v>
      </c>
      <c r="B647" s="244"/>
      <c r="C647" s="35" t="s">
        <v>68</v>
      </c>
      <c r="D647" s="24" t="s">
        <v>51</v>
      </c>
      <c r="E647" s="10"/>
      <c r="F647" s="13"/>
      <c r="G647" s="10"/>
      <c r="H647" s="13"/>
      <c r="I647" s="10"/>
      <c r="J647" s="13"/>
      <c r="K647" s="10"/>
      <c r="L647" s="13"/>
      <c r="M647" s="10"/>
      <c r="N647" s="13"/>
      <c r="O647" s="10">
        <v>0</v>
      </c>
      <c r="P647" s="13"/>
      <c r="Q647" s="10">
        <v>0</v>
      </c>
      <c r="R647" s="13"/>
      <c r="S647" s="10">
        <v>0</v>
      </c>
      <c r="T647" s="13"/>
      <c r="U647" s="10">
        <v>0</v>
      </c>
      <c r="V647" s="13"/>
      <c r="W647" s="10">
        <v>1</v>
      </c>
      <c r="X647" s="13"/>
      <c r="Y647" s="10"/>
      <c r="Z647" s="13"/>
      <c r="AA647" s="205"/>
      <c r="AB647" s="200"/>
      <c r="AC647" s="257"/>
      <c r="AD647" s="205"/>
      <c r="AF647" s="258"/>
      <c r="AH647" s="258"/>
      <c r="AI647" s="259"/>
      <c r="AJ647" s="259"/>
      <c r="AK647" s="259"/>
      <c r="AL647" s="413"/>
      <c r="AM647" s="259"/>
      <c r="AN647" s="413"/>
    </row>
    <row r="648" spans="1:40" customFormat="1" ht="15" x14ac:dyDescent="0.2">
      <c r="A648" s="244" t="s">
        <v>233</v>
      </c>
      <c r="B648" s="244"/>
      <c r="C648" s="35" t="s">
        <v>69</v>
      </c>
      <c r="D648" s="24" t="s">
        <v>51</v>
      </c>
      <c r="E648" s="10"/>
      <c r="F648" s="13"/>
      <c r="G648" s="10"/>
      <c r="H648" s="13"/>
      <c r="I648" s="10"/>
      <c r="J648" s="13"/>
      <c r="K648" s="10"/>
      <c r="L648" s="13"/>
      <c r="M648" s="10"/>
      <c r="N648" s="13"/>
      <c r="O648" s="10">
        <v>0</v>
      </c>
      <c r="P648" s="13"/>
      <c r="Q648" s="10">
        <v>0</v>
      </c>
      <c r="R648" s="13"/>
      <c r="S648" s="10">
        <v>0</v>
      </c>
      <c r="T648" s="13"/>
      <c r="U648" s="10">
        <v>0</v>
      </c>
      <c r="V648" s="13"/>
      <c r="W648" s="10">
        <v>0</v>
      </c>
      <c r="X648" s="13"/>
      <c r="Y648" s="10"/>
      <c r="Z648" s="13"/>
      <c r="AA648" s="205"/>
      <c r="AB648" s="200"/>
      <c r="AC648" s="257"/>
      <c r="AD648" s="205"/>
      <c r="AF648" s="258"/>
      <c r="AH648" s="258"/>
      <c r="AI648" s="259"/>
      <c r="AJ648" s="259"/>
      <c r="AK648" s="259"/>
      <c r="AL648" s="413"/>
      <c r="AM648" s="259"/>
      <c r="AN648" s="413"/>
    </row>
    <row r="649" spans="1:40" customFormat="1" ht="15" x14ac:dyDescent="0.2">
      <c r="A649" s="244" t="s">
        <v>234</v>
      </c>
      <c r="B649" s="244"/>
      <c r="C649" s="35" t="s">
        <v>70</v>
      </c>
      <c r="D649" s="24" t="s">
        <v>51</v>
      </c>
      <c r="E649" s="10"/>
      <c r="F649" s="13"/>
      <c r="G649" s="10"/>
      <c r="H649" s="13"/>
      <c r="I649" s="10"/>
      <c r="J649" s="13"/>
      <c r="K649" s="10"/>
      <c r="L649" s="13"/>
      <c r="M649" s="10"/>
      <c r="N649" s="13"/>
      <c r="O649" s="10">
        <v>1</v>
      </c>
      <c r="P649" s="13"/>
      <c r="Q649" s="10">
        <v>1</v>
      </c>
      <c r="R649" s="13"/>
      <c r="S649" s="10">
        <v>0</v>
      </c>
      <c r="T649" s="13"/>
      <c r="U649" s="10">
        <v>0</v>
      </c>
      <c r="V649" s="13"/>
      <c r="W649" s="10">
        <v>0</v>
      </c>
      <c r="X649" s="13"/>
      <c r="Y649" s="10"/>
      <c r="Z649" s="13"/>
      <c r="AA649" s="205"/>
      <c r="AB649" s="200"/>
      <c r="AC649" s="257"/>
      <c r="AD649" s="205"/>
      <c r="AF649" s="258"/>
      <c r="AH649" s="258"/>
      <c r="AI649" s="259"/>
      <c r="AJ649" s="259"/>
      <c r="AK649" s="259"/>
      <c r="AL649" s="413"/>
      <c r="AM649" s="259"/>
      <c r="AN649" s="413"/>
    </row>
    <row r="650" spans="1:40" s="23" customFormat="1" ht="15.75" x14ac:dyDescent="0.2">
      <c r="A650" s="255"/>
      <c r="B650" s="262"/>
      <c r="C650" s="105"/>
      <c r="D650" s="106"/>
      <c r="E650" s="102" t="str" cm="1">
        <f t="array" ref="E650">_xlfn.IFS(OR(E651="",E627="",E651=0,E627=0),"",E651&gt;E627,"T6-Error",E651=E627,"T6-Alert",E651&lt;E627,"")</f>
        <v/>
      </c>
      <c r="F650" s="101"/>
      <c r="G650" s="102" t="str" cm="1">
        <f t="array" ref="G650">_xlfn.IFS(OR(G651="",G627="",G651=0,G627=0),"",G651&gt;G627,"T6-Error",G651=G627,"T6-Alert",G651&lt;G627,"")</f>
        <v/>
      </c>
      <c r="H650" s="101"/>
      <c r="I650" s="102" t="str" cm="1">
        <f t="array" ref="I650">_xlfn.IFS(OR(I651="",I627="",I651=0,I627=0),"",I651&gt;I627,"T6-Error",I651=I627,"T6-Alert",I651&lt;I627,"")</f>
        <v/>
      </c>
      <c r="J650" s="101"/>
      <c r="K650" s="102" t="str" cm="1">
        <f t="array" ref="K650">_xlfn.IFS(OR(K651="",K627="",K651=0,K627=0),"",K651&gt;K627,"T6-Error",K651=K627,"T6-Alert",K651&lt;K627,"")</f>
        <v/>
      </c>
      <c r="L650" s="101"/>
      <c r="M650" s="102" t="str" cm="1">
        <f t="array" ref="M650">_xlfn.IFS(OR(M651="",M627="",M651=0,M627=0),"",M651&gt;M627,"T6-Error",M651=M627,"T6-Alert",M651&lt;M627,"")</f>
        <v/>
      </c>
      <c r="N650" s="101"/>
      <c r="O650" s="102" t="str" cm="1">
        <f t="array" ref="O650">_xlfn.IFS(OR(O651="",O627="",O651=0,O627=0),"",O651&gt;O627,"T6-Error",O651=O627,"T6-Alert",O651&lt;O627,"")</f>
        <v/>
      </c>
      <c r="P650" s="101"/>
      <c r="Q650" s="102" t="str" cm="1">
        <f t="array" ref="Q650">_xlfn.IFS(OR(Q651="",Q627="",Q651=0,Q627=0),"",Q651&gt;Q627,"T6-Error",Q651=Q627,"T6-Alert",Q651&lt;Q627,"")</f>
        <v/>
      </c>
      <c r="R650" s="101"/>
      <c r="S650" s="102" t="str" cm="1">
        <f t="array" ref="S650">_xlfn.IFS(OR(S651="",S627="",S651=0,S627=0),"",S651&gt;S627,"T6-Error",S651=S627,"T6-Alert",S651&lt;S627,"")</f>
        <v/>
      </c>
      <c r="T650" s="101"/>
      <c r="U650" s="102" t="str" cm="1">
        <f t="array" ref="U650">_xlfn.IFS(OR(U651="",U627="",U651=0,U627=0),"",U651&gt;U627,"T6-Error",U651=U627,"T6-Alert",U651&lt;U627,"")</f>
        <v/>
      </c>
      <c r="V650" s="101"/>
      <c r="W650" s="102" t="str" cm="1">
        <f t="array" ref="W650">_xlfn.IFS(OR(W651="",W627="",W651=0,W627=0),"",W651&gt;W627,"T6-Error",W651=W627,"T6-Alert",W651&lt;W627,"")</f>
        <v/>
      </c>
      <c r="X650" s="101"/>
      <c r="Y650" s="102" t="str" cm="1">
        <f t="array" ref="Y650">_xlfn.IFS(OR(Y651="",Y627="",Y651=0,Y627=0),"",Y651&gt;Y627,"T6-Error",Y651=Y627,"T6-Alert",Y651&lt;Y627,"")</f>
        <v/>
      </c>
      <c r="Z650" s="101"/>
      <c r="AA650" s="201"/>
      <c r="AB650" s="202"/>
      <c r="AC650" s="202"/>
      <c r="AD650" s="201"/>
      <c r="AF650" s="192"/>
      <c r="AH650" s="192"/>
      <c r="AI650" s="236"/>
      <c r="AJ650" s="236"/>
      <c r="AK650" s="236"/>
      <c r="AL650" s="408"/>
      <c r="AM650" s="236"/>
      <c r="AN650" s="408"/>
    </row>
    <row r="651" spans="1:40" ht="31.5" x14ac:dyDescent="0.2">
      <c r="A651" s="283" t="s">
        <v>381</v>
      </c>
      <c r="B651" s="266"/>
      <c r="C651" s="104" t="s">
        <v>114</v>
      </c>
      <c r="D651" s="24" t="s">
        <v>51</v>
      </c>
      <c r="E651" s="10"/>
      <c r="F651" s="13"/>
      <c r="G651" s="10"/>
      <c r="H651" s="13"/>
      <c r="I651" s="10"/>
      <c r="J651" s="13"/>
      <c r="K651" s="10"/>
      <c r="L651" s="13"/>
      <c r="M651" s="10"/>
      <c r="N651" s="13"/>
      <c r="O651" s="10"/>
      <c r="P651" s="13"/>
      <c r="Q651" s="10"/>
      <c r="R651" s="13"/>
      <c r="S651" s="10">
        <v>2</v>
      </c>
      <c r="T651" s="13"/>
      <c r="U651" s="10">
        <v>6</v>
      </c>
      <c r="V651" s="13"/>
      <c r="W651" s="10">
        <v>1</v>
      </c>
      <c r="X651" s="13"/>
      <c r="Y651" s="10"/>
      <c r="Z651" s="13"/>
      <c r="AA651" s="205"/>
      <c r="AB651" s="196"/>
      <c r="AC651" s="196"/>
      <c r="AD651" s="205"/>
      <c r="AF651" s="193"/>
      <c r="AH651" s="193"/>
      <c r="AI651" s="237"/>
      <c r="AJ651" s="237"/>
      <c r="AK651" s="237"/>
      <c r="AL651" s="409"/>
      <c r="AM651" s="237"/>
      <c r="AN651" s="409"/>
    </row>
    <row r="652" spans="1:40" ht="15.75" x14ac:dyDescent="0.25">
      <c r="A652" s="267"/>
      <c r="B652" s="285"/>
      <c r="C652" s="105" t="s">
        <v>208</v>
      </c>
      <c r="D652" s="33"/>
      <c r="E652" s="102" t="str" cm="1">
        <f t="array" ref="E652">_xlfn.IFS(AND(E651="",E653="",E654=""),"",SUM(E653:E654)&lt;E651*AND(F653="",F654="",E653&lt;&gt;"",E654&lt;&gt;""),"T4-Error",SUM(E653:E654)&gt;E651,"T5-Error",AND(SUM(E653:E654)=E651,F651="",OR(E653="",E654="")),"T2-Error",OR(E653="",E654=""),"",SUM(E653:E654)&lt;E651*OR(F653="pa",F654="pa"),"",AND(SUM(E653:E654)=E651,F651="pa",F653&lt;&gt;"pa",F654&lt;&gt;"pa"),"T3-Error",AND(SUM(E653:E654)=E651,F651="")*OR(F653="pa",F654="pa"),"T1-Error",SUM(E653:E654)=E651,"")</f>
        <v/>
      </c>
      <c r="F652" s="101"/>
      <c r="G652" s="102" t="str" cm="1">
        <f t="array" ref="G652">_xlfn.IFS(AND(G651="",G653="",G654=""),"",SUM(G653:G654)&lt;G651*AND(H653="",H654="",G653&lt;&gt;"",G654&lt;&gt;""),"T4-Error",SUM(G653:G654)&gt;G651,"T5-Error",AND(SUM(G653:G654)=G651,H651="",OR(G653="",G654="")),"T2-Error",OR(G653="",G654=""),"",SUM(G653:G654)&lt;G651*OR(H653="pa",H654="pa"),"",AND(SUM(G653:G654)=G651,H651="pa",H653&lt;&gt;"pa",H654&lt;&gt;"pa"),"T3-Error",AND(SUM(G653:G654)=G651,H651="")*OR(H653="pa",H654="pa"),"T1-Error",SUM(G653:G654)=G651,"")</f>
        <v/>
      </c>
      <c r="H652" s="101"/>
      <c r="I652" s="102" t="str" cm="1">
        <f t="array" ref="I652">_xlfn.IFS(AND(I651="",I653="",I654=""),"",SUM(I653:I654)&lt;I651*AND(J653="",J654="",I653&lt;&gt;"",I654&lt;&gt;""),"T4-Error",SUM(I653:I654)&gt;I651,"T5-Error",AND(SUM(I653:I654)=I651,J651="",OR(I653="",I654="")),"T2-Error",OR(I653="",I654=""),"",SUM(I653:I654)&lt;I651*OR(J653="pa",J654="pa"),"",AND(SUM(I653:I654)=I651,J651="pa",J653&lt;&gt;"pa",J654&lt;&gt;"pa"),"T3-Error",AND(SUM(I653:I654)=I651,J651="")*OR(J653="pa",J654="pa"),"T1-Error",SUM(I653:I654)=I651,"")</f>
        <v/>
      </c>
      <c r="J652" s="101"/>
      <c r="K652" s="102" t="str" cm="1">
        <f t="array" ref="K652">_xlfn.IFS(AND(K651="",K653="",K654=""),"",SUM(K653:K654)&lt;K651*AND(L653="",L654="",K653&lt;&gt;"",K654&lt;&gt;""),"T4-Error",SUM(K653:K654)&gt;K651,"T5-Error",AND(SUM(K653:K654)=K651,L651="",OR(K653="",K654="")),"T2-Error",OR(K653="",K654=""),"",SUM(K653:K654)&lt;K651*OR(L653="pa",L654="pa"),"",AND(SUM(K653:K654)=K651,L651="pa",L653&lt;&gt;"pa",L654&lt;&gt;"pa"),"T3-Error",AND(SUM(K653:K654)=K651,L651="")*OR(L653="pa",L654="pa"),"T1-Error",SUM(K653:K654)=K651,"")</f>
        <v/>
      </c>
      <c r="L652" s="101"/>
      <c r="M652" s="102" t="str" cm="1">
        <f t="array" ref="M652">_xlfn.IFS(AND(M651="",M653="",M654=""),"",SUM(M653:M654)&lt;M651*AND(N653="",N654="",M653&lt;&gt;"",M654&lt;&gt;""),"T4-Error",SUM(M653:M654)&gt;M651,"T5-Error",AND(SUM(M653:M654)=M651,N651="",OR(M653="",M654="")),"T2-Error",OR(M653="",M654=""),"",SUM(M653:M654)&lt;M651*OR(N653="pa",N654="pa"),"",AND(SUM(M653:M654)=M651,N651="pa",N653&lt;&gt;"pa",N654&lt;&gt;"pa"),"T3-Error",AND(SUM(M653:M654)=M651,N651="")*OR(N653="pa",N654="pa"),"T1-Error",SUM(M653:M654)=M651,"")</f>
        <v/>
      </c>
      <c r="N652" s="101"/>
      <c r="O652" s="102" t="str" cm="1">
        <f t="array" ref="O652">_xlfn.IFS(AND(O651="",O653="",O654=""),"",SUM(O653:O654)&lt;O651*AND(P653="",P654="",O653&lt;&gt;"",O654&lt;&gt;""),"T4-Error",SUM(O653:O654)&gt;O651,"T5-Error",AND(SUM(O653:O654)=O651,P651="",OR(O653="",O654="")),"T2-Error",OR(O653="",O654=""),"",SUM(O653:O654)&lt;O651*OR(P653="pa",P654="pa"),"",AND(SUM(O653:O654)=O651,P651="pa",P653&lt;&gt;"pa",P654&lt;&gt;"pa"),"T3-Error",AND(SUM(O653:O654)=O651,P651="")*OR(P653="pa",P654="pa"),"T1-Error",SUM(O653:O654)=O651,"")</f>
        <v/>
      </c>
      <c r="P652" s="101"/>
      <c r="Q652" s="102" t="str" cm="1">
        <f t="array" ref="Q652">_xlfn.IFS(AND(Q651="",Q653="",Q654=""),"",SUM(Q653:Q654)&lt;Q651*AND(R653="",R654="",Q653&lt;&gt;"",Q654&lt;&gt;""),"T4-Error",SUM(Q653:Q654)&gt;Q651,"T5-Error",AND(SUM(Q653:Q654)=Q651,R651="",OR(Q653="",Q654="")),"T2-Error",OR(Q653="",Q654=""),"",SUM(Q653:Q654)&lt;Q651*OR(R653="pa",R654="pa"),"",AND(SUM(Q653:Q654)=Q651,R651="pa",R653&lt;&gt;"pa",R654&lt;&gt;"pa"),"T3-Error",AND(SUM(Q653:Q654)=Q651,R651="")*OR(R653="pa",R654="pa"),"T1-Error",SUM(Q653:Q654)=Q651,"")</f>
        <v/>
      </c>
      <c r="R652" s="101"/>
      <c r="S652" s="102" t="str" cm="1">
        <f t="array" ref="S652">_xlfn.IFS(AND(S651="",S653="",S654=""),"",SUM(S653:S654)&lt;S651*AND(T653="",T654="",S653&lt;&gt;"",S654&lt;&gt;""),"T4-Error",SUM(S653:S654)&gt;S651,"T5-Error",AND(SUM(S653:S654)=S651,T651="",OR(S653="",S654="")),"T2-Error",OR(S653="",S654=""),"",SUM(S653:S654)&lt;S651*OR(T653="pa",T654="pa"),"",AND(SUM(S653:S654)=S651,T651="pa",T653&lt;&gt;"pa",T654&lt;&gt;"pa"),"T3-Error",AND(SUM(S653:S654)=S651,T651="")*OR(T653="pa",T654="pa"),"T1-Error",SUM(S653:S654)=S651,"")</f>
        <v/>
      </c>
      <c r="T652" s="101"/>
      <c r="U652" s="102" t="str" cm="1">
        <f t="array" ref="U652">_xlfn.IFS(AND(U651="",U653="",U654=""),"",SUM(U653:U654)&lt;U651*AND(V653="",V654="",U653&lt;&gt;"",U654&lt;&gt;""),"T4-Error",SUM(U653:U654)&gt;U651,"T5-Error",AND(SUM(U653:U654)=U651,V651="",OR(U653="",U654="")),"T2-Error",OR(U653="",U654=""),"",SUM(U653:U654)&lt;U651*OR(V653="pa",V654="pa"),"",AND(SUM(U653:U654)=U651,V651="pa",V653&lt;&gt;"pa",V654&lt;&gt;"pa"),"T3-Error",AND(SUM(U653:U654)=U651,V651="")*OR(V653="pa",V654="pa"),"T1-Error",SUM(U653:U654)=U651,"")</f>
        <v/>
      </c>
      <c r="V652" s="101"/>
      <c r="W652" s="102" t="str" cm="1">
        <f t="array" ref="W652">_xlfn.IFS(AND(W651="",W653="",W654=""),"",SUM(W653:W654)&lt;W651*AND(X653="",X654="",W653&lt;&gt;"",W654&lt;&gt;""),"T4-Error",SUM(W653:W654)&gt;W651,"T5-Error",AND(SUM(W653:W654)=W651,X651="",OR(W653="",W654="")),"T2-Error",OR(W653="",W654=""),"",SUM(W653:W654)&lt;W651*OR(X653="pa",X654="pa"),"",AND(SUM(W653:W654)=W651,X651="pa",X653&lt;&gt;"pa",X654&lt;&gt;"pa"),"T3-Error",AND(SUM(W653:W654)=W651,X651="")*OR(X653="pa",X654="pa"),"T1-Error",SUM(W653:W654)=W651,"")</f>
        <v/>
      </c>
      <c r="X652" s="101"/>
      <c r="Y652" s="102" t="str" cm="1">
        <f t="array" ref="Y652">_xlfn.IFS(AND(Y651="",Y653="",Y654=""),"",SUM(Y653:Y654)&lt;Y651*AND(Z653="",Z654="",Y653&lt;&gt;"",Y654&lt;&gt;""),"T4-Error",SUM(Y653:Y654)&gt;Y651,"T5-Error",AND(SUM(Y653:Y654)=Y651,Z651="",OR(Y653="",Y654="")),"T2-Error",OR(Y653="",Y654=""),"",SUM(Y653:Y654)&lt;Y651*OR(Z653="pa",Z654="pa"),"",AND(SUM(Y653:Y654)=Y651,Z651="pa",Z653&lt;&gt;"pa",Z654&lt;&gt;"pa"),"T3-Error",AND(SUM(Y653:Y654)=Y651,Z651="")*OR(Z653="pa",Z654="pa"),"T1-Error",SUM(Y653:Y654)=Y651,"")</f>
        <v/>
      </c>
      <c r="Z652" s="101"/>
      <c r="AA652" s="206"/>
      <c r="AB652" s="189"/>
      <c r="AC652" s="196"/>
      <c r="AD652" s="206"/>
      <c r="AF652" s="193"/>
      <c r="AH652" s="193"/>
      <c r="AI652" s="237"/>
      <c r="AJ652" s="237"/>
      <c r="AK652" s="237"/>
      <c r="AL652" s="409"/>
      <c r="AM652" s="237"/>
      <c r="AN652" s="409"/>
    </row>
    <row r="653" spans="1:40" ht="15" x14ac:dyDescent="0.2">
      <c r="A653" s="282" t="s">
        <v>382</v>
      </c>
      <c r="B653" s="264"/>
      <c r="C653" s="110" t="s">
        <v>210</v>
      </c>
      <c r="D653" s="24" t="s">
        <v>51</v>
      </c>
      <c r="E653" s="10"/>
      <c r="F653" s="13"/>
      <c r="G653" s="10"/>
      <c r="H653" s="13"/>
      <c r="I653" s="10"/>
      <c r="J653" s="13"/>
      <c r="K653" s="10"/>
      <c r="L653" s="13"/>
      <c r="M653" s="10"/>
      <c r="N653" s="13"/>
      <c r="O653" s="10"/>
      <c r="P653" s="13"/>
      <c r="Q653" s="10"/>
      <c r="R653" s="13"/>
      <c r="S653" s="10">
        <v>2</v>
      </c>
      <c r="T653" s="13"/>
      <c r="U653" s="10">
        <v>2</v>
      </c>
      <c r="V653" s="13"/>
      <c r="W653" s="10">
        <v>1</v>
      </c>
      <c r="X653" s="13"/>
      <c r="Y653" s="10"/>
      <c r="Z653" s="13"/>
      <c r="AA653" s="205"/>
      <c r="AB653" s="196"/>
      <c r="AC653" s="196"/>
      <c r="AD653" s="205"/>
      <c r="AF653" s="193"/>
      <c r="AH653" s="193"/>
      <c r="AI653" s="237"/>
      <c r="AJ653" s="237"/>
      <c r="AK653" s="237"/>
      <c r="AL653" s="409"/>
      <c r="AM653" s="237"/>
      <c r="AN653" s="409"/>
    </row>
    <row r="654" spans="1:40" ht="15" x14ac:dyDescent="0.2">
      <c r="A654" s="283" t="s">
        <v>383</v>
      </c>
      <c r="B654" s="266"/>
      <c r="C654" s="110" t="s">
        <v>213</v>
      </c>
      <c r="D654" s="24" t="s">
        <v>51</v>
      </c>
      <c r="E654" s="10"/>
      <c r="F654" s="13"/>
      <c r="G654" s="10"/>
      <c r="H654" s="13"/>
      <c r="I654" s="10"/>
      <c r="J654" s="13"/>
      <c r="K654" s="10"/>
      <c r="L654" s="13"/>
      <c r="M654" s="10"/>
      <c r="N654" s="13"/>
      <c r="O654" s="10"/>
      <c r="P654" s="13"/>
      <c r="Q654" s="10"/>
      <c r="R654" s="13"/>
      <c r="S654" s="10">
        <v>0</v>
      </c>
      <c r="T654" s="13"/>
      <c r="U654" s="10">
        <v>4</v>
      </c>
      <c r="V654" s="13"/>
      <c r="W654" s="10">
        <v>0</v>
      </c>
      <c r="X654" s="13"/>
      <c r="Y654" s="10"/>
      <c r="Z654" s="13"/>
      <c r="AA654" s="205"/>
      <c r="AB654" s="196"/>
      <c r="AC654" s="196"/>
      <c r="AD654" s="205"/>
      <c r="AF654" s="193"/>
      <c r="AH654" s="193"/>
      <c r="AI654" s="237"/>
      <c r="AJ654" s="237"/>
      <c r="AK654" s="237"/>
      <c r="AL654" s="409"/>
      <c r="AM654" s="237"/>
      <c r="AN654" s="409"/>
    </row>
    <row r="655" spans="1:40" ht="15.75" x14ac:dyDescent="0.25">
      <c r="A655" s="267"/>
      <c r="B655" s="285"/>
      <c r="C655" s="105" t="s">
        <v>52</v>
      </c>
      <c r="D655" s="33"/>
      <c r="E655" s="102" t="str" cm="1">
        <f t="array" ref="E655">_xlfn.IFS(AND(E651="",E656="",E657="",E658="",E659="",E660="",E661="",E662="",E663="",E664="",E665="",E666="",E667="",E668="",E669="",E670="",E671="",E672="",E673=""),"",SUM(E656:E673)&lt;E651*AND(F656="",F657="",F658="",F659="",F660="",F661="",F662="",F663="",F664="",F665="",F666="",F667="",F668="",F669="",F670="",F671="",F672="",F673="",E656&lt;&gt;"",E657&lt;&gt;"",E658&lt;&gt;"",E659&lt;&gt;"",E660&lt;&gt;"",E661&lt;&gt;"",E662&lt;&gt;"",E663&lt;&gt;"",E664&lt;&gt;"",E665&lt;&gt;"",E666&lt;&gt;"",E667&lt;&gt;"",E668&lt;&gt;"",E669&lt;&gt;"",E670&lt;&gt;"",E671&lt;&gt;"",E672&lt;&gt;"",E673&lt;&gt;""),"T4-Error",SUM(E656:E673)&gt;E651,"T5-Error",AND(SUM(E656:E673)=E651,F651="",OR(E656="",E657="",E658="",E659="",E660="",E661="",E662="",E663="",E664="",E665="",E666="",E667="",E668="",E669="",E670="",E671="",E672="",E673="")),"T2-Error",OR(E656="",E657="",E658="",E659="",E660="",E661="",E662="",E663="",E664="",E665="",E666="",E667="",E668="",E669="",E670="",E671="",E672="",E673=""),"",SUM(E656:E673)&lt;E651*OR(F656="pa",F657="pa",F658="pa",F659="pa",F660="pa",F661="pa",F662="pa",F663="pa",F664="pa",F665="pa",F666="pa",F667="pa",F668="pa",F669="pa",F670="pa",F671="pa",F672="pa",F673="pa"),"",AND(SUM(E656:E673)=E651,F651="pa",F656&lt;&gt;"pa",F657&lt;&gt;"pa",F658&lt;&gt;"pa",F659&lt;&gt;"pa",F660&lt;&gt;"pa",F661&lt;&gt;"pa",F662&lt;&gt;"pa",F663&lt;&gt;"pa",F664&lt;&gt;"pa",F665&lt;&gt;"pa",F666&lt;&gt;"pa",F667&lt;&gt;"pa",F668&lt;&gt;"pa",F669&lt;&gt;"pa",F670&lt;&gt;"pa",F671&lt;&gt;"pa",F672&lt;&gt;"pa",F673&lt;&gt;"pa"),"T3-Error",AND(SUM(E656:E673)=E651,F651="")*OR(F656="pa",F657="pa",F658="pa",F659="pa",F660="pa",F661="pa",F662="pa",F663="pa",F664="pa",F665="pa",F666="pa",F667="pa",F668="pa",F669="pa",F670="pa",F671="pa",F672="pa",F673="pa"),"T1-Error",SUM(E656:E673)=E651,"")</f>
        <v/>
      </c>
      <c r="F655" s="101"/>
      <c r="G655" s="102" t="str" cm="1">
        <f t="array" ref="G655">_xlfn.IFS(AND(G651="",G656="",G657="",G658="",G659="",G660="",G661="",G662="",G663="",G664="",G665="",G666="",G667="",G668="",G669="",G670="",G671="",G672="",G673=""),"",SUM(G656:G673)&lt;G651*AND(H656="",H657="",H658="",H659="",H660="",H661="",H662="",H663="",H664="",H665="",H666="",H667="",H668="",H669="",H670="",H671="",H672="",H673="",G656&lt;&gt;"",G657&lt;&gt;"",G658&lt;&gt;"",G659&lt;&gt;"",G660&lt;&gt;"",G661&lt;&gt;"",G662&lt;&gt;"",G663&lt;&gt;"",G664&lt;&gt;"",G665&lt;&gt;"",G666&lt;&gt;"",G667&lt;&gt;"",G668&lt;&gt;"",G669&lt;&gt;"",G670&lt;&gt;"",G671&lt;&gt;"",G672&lt;&gt;"",G673&lt;&gt;""),"T4-Error",SUM(G656:G673)&gt;G651,"T5-Error",AND(SUM(G656:G673)=G651,H651="",OR(G656="",G657="",G658="",G659="",G660="",G661="",G662="",G663="",G664="",G665="",G666="",G667="",G668="",G669="",G670="",G671="",G672="",G673="")),"T2-Error",OR(G656="",G657="",G658="",G659="",G660="",G661="",G662="",G663="",G664="",G665="",G666="",G667="",G668="",G669="",G670="",G671="",G672="",G673=""),"",SUM(G656:G673)&lt;G651*OR(H656="pa",H657="pa",H658="pa",H659="pa",H660="pa",H661="pa",H662="pa",H663="pa",H664="pa",H665="pa",H666="pa",H667="pa",H668="pa",H669="pa",H670="pa",H671="pa",H672="pa",H673="pa"),"",AND(SUM(G656:G673)=G651,H651="pa",H656&lt;&gt;"pa",H657&lt;&gt;"pa",H658&lt;&gt;"pa",H659&lt;&gt;"pa",H660&lt;&gt;"pa",H661&lt;&gt;"pa",H662&lt;&gt;"pa",H663&lt;&gt;"pa",H664&lt;&gt;"pa",H665&lt;&gt;"pa",H666&lt;&gt;"pa",H667&lt;&gt;"pa",H668&lt;&gt;"pa",H669&lt;&gt;"pa",H670&lt;&gt;"pa",H671&lt;&gt;"pa",H672&lt;&gt;"pa",H673&lt;&gt;"pa"),"T3-Error",AND(SUM(G656:G673)=G651,H651="")*OR(H656="pa",H657="pa",H658="pa",H659="pa",H660="pa",H661="pa",H662="pa",H663="pa",H664="pa",H665="pa",H666="pa",H667="pa",H668="pa",H669="pa",H670="pa",H671="pa",H672="pa",H673="pa"),"T1-Error",SUM(G656:G673)=G651,"")</f>
        <v/>
      </c>
      <c r="H655" s="101"/>
      <c r="I655" s="102" t="str" cm="1">
        <f t="array" ref="I655">_xlfn.IFS(AND(I651="",I656="",I657="",I658="",I659="",I660="",I661="",I662="",I663="",I664="",I665="",I666="",I667="",I668="",I669="",I670="",I671="",I672="",I673=""),"",SUM(I656:I673)&lt;I651*AND(J656="",J657="",J658="",J659="",J660="",J661="",J662="",J663="",J664="",J665="",J666="",J667="",J668="",J669="",J670="",J671="",J672="",J673="",I656&lt;&gt;"",I657&lt;&gt;"",I658&lt;&gt;"",I659&lt;&gt;"",I660&lt;&gt;"",I661&lt;&gt;"",I662&lt;&gt;"",I663&lt;&gt;"",I664&lt;&gt;"",I665&lt;&gt;"",I666&lt;&gt;"",I667&lt;&gt;"",I668&lt;&gt;"",I669&lt;&gt;"",I670&lt;&gt;"",I671&lt;&gt;"",I672&lt;&gt;"",I673&lt;&gt;""),"T4-Error",SUM(I656:I673)&gt;I651,"T5-Error",AND(SUM(I656:I673)=I651,J651="",OR(I656="",I657="",I658="",I659="",I660="",I661="",I662="",I663="",I664="",I665="",I666="",I667="",I668="",I669="",I670="",I671="",I672="",I673="")),"T2-Error",OR(I656="",I657="",I658="",I659="",I660="",I661="",I662="",I663="",I664="",I665="",I666="",I667="",I668="",I669="",I670="",I671="",I672="",I673=""),"",SUM(I656:I673)&lt;I651*OR(J656="pa",J657="pa",J658="pa",J659="pa",J660="pa",J661="pa",J662="pa",J663="pa",J664="pa",J665="pa",J666="pa",J667="pa",J668="pa",J669="pa",J670="pa",J671="pa",J672="pa",J673="pa"),"",AND(SUM(I656:I673)=I651,J651="pa",J656&lt;&gt;"pa",J657&lt;&gt;"pa",J658&lt;&gt;"pa",J659&lt;&gt;"pa",J660&lt;&gt;"pa",J661&lt;&gt;"pa",J662&lt;&gt;"pa",J663&lt;&gt;"pa",J664&lt;&gt;"pa",J665&lt;&gt;"pa",J666&lt;&gt;"pa",J667&lt;&gt;"pa",J668&lt;&gt;"pa",J669&lt;&gt;"pa",J670&lt;&gt;"pa",J671&lt;&gt;"pa",J672&lt;&gt;"pa",J673&lt;&gt;"pa"),"T3-Error",AND(SUM(I656:I673)=I651,J651="")*OR(J656="pa",J657="pa",J658="pa",J659="pa",J660="pa",J661="pa",J662="pa",J663="pa",J664="pa",J665="pa",J666="pa",J667="pa",J668="pa",J669="pa",J670="pa",J671="pa",J672="pa",J673="pa"),"T1-Error",SUM(I656:I673)=I651,"")</f>
        <v/>
      </c>
      <c r="J655" s="101"/>
      <c r="K655" s="102" t="str" cm="1">
        <f t="array" ref="K655">_xlfn.IFS(AND(K651="",K656="",K657="",K658="",K659="",K660="",K661="",K662="",K663="",K664="",K665="",K666="",K667="",K668="",K669="",K670="",K671="",K672="",K673=""),"",SUM(K656:K673)&lt;K651*AND(L656="",L657="",L658="",L659="",L660="",L661="",L662="",L663="",L664="",L665="",L666="",L667="",L668="",L669="",L670="",L671="",L672="",L673="",K656&lt;&gt;"",K657&lt;&gt;"",K658&lt;&gt;"",K659&lt;&gt;"",K660&lt;&gt;"",K661&lt;&gt;"",K662&lt;&gt;"",K663&lt;&gt;"",K664&lt;&gt;"",K665&lt;&gt;"",K666&lt;&gt;"",K667&lt;&gt;"",K668&lt;&gt;"",K669&lt;&gt;"",K670&lt;&gt;"",K671&lt;&gt;"",K672&lt;&gt;"",K673&lt;&gt;""),"T4-Error",SUM(K656:K673)&gt;K651,"T5-Error",AND(SUM(K656:K673)=K651,L651="",OR(K656="",K657="",K658="",K659="",K660="",K661="",K662="",K663="",K664="",K665="",K666="",K667="",K668="",K669="",K670="",K671="",K672="",K673="")),"T2-Error",OR(K656="",K657="",K658="",K659="",K660="",K661="",K662="",K663="",K664="",K665="",K666="",K667="",K668="",K669="",K670="",K671="",K672="",K673=""),"",SUM(K656:K673)&lt;K651*OR(L656="pa",L657="pa",L658="pa",L659="pa",L660="pa",L661="pa",L662="pa",L663="pa",L664="pa",L665="pa",L666="pa",L667="pa",L668="pa",L669="pa",L670="pa",L671="pa",L672="pa",L673="pa"),"",AND(SUM(K656:K673)=K651,L651="pa",L656&lt;&gt;"pa",L657&lt;&gt;"pa",L658&lt;&gt;"pa",L659&lt;&gt;"pa",L660&lt;&gt;"pa",L661&lt;&gt;"pa",L662&lt;&gt;"pa",L663&lt;&gt;"pa",L664&lt;&gt;"pa",L665&lt;&gt;"pa",L666&lt;&gt;"pa",L667&lt;&gt;"pa",L668&lt;&gt;"pa",L669&lt;&gt;"pa",L670&lt;&gt;"pa",L671&lt;&gt;"pa",L672&lt;&gt;"pa",L673&lt;&gt;"pa"),"T3-Error",AND(SUM(K656:K673)=K651,L651="")*OR(L656="pa",L657="pa",L658="pa",L659="pa",L660="pa",L661="pa",L662="pa",L663="pa",L664="pa",L665="pa",L666="pa",L667="pa",L668="pa",L669="pa",L670="pa",L671="pa",L672="pa",L673="pa"),"T1-Error",SUM(K656:K673)=K651,"")</f>
        <v/>
      </c>
      <c r="L655" s="101"/>
      <c r="M655" s="102" t="str" cm="1">
        <f t="array" ref="M655">_xlfn.IFS(AND(M651="",M656="",M657="",M658="",M659="",M660="",M661="",M662="",M663="",M664="",M665="",M666="",M667="",M668="",M669="",M670="",M671="",M672="",M673=""),"",SUM(M656:M673)&lt;M651*AND(N656="",N657="",N658="",N659="",N660="",N661="",N662="",N663="",N664="",N665="",N666="",N667="",N668="",N669="",N670="",N671="",N672="",N673="",M656&lt;&gt;"",M657&lt;&gt;"",M658&lt;&gt;"",M659&lt;&gt;"",M660&lt;&gt;"",M661&lt;&gt;"",M662&lt;&gt;"",M663&lt;&gt;"",M664&lt;&gt;"",M665&lt;&gt;"",M666&lt;&gt;"",M667&lt;&gt;"",M668&lt;&gt;"",M669&lt;&gt;"",M670&lt;&gt;"",M671&lt;&gt;"",M672&lt;&gt;"",M673&lt;&gt;""),"T4-Error",SUM(M656:M673)&gt;M651,"T5-Error",AND(SUM(M656:M673)=M651,N651="",OR(M656="",M657="",M658="",M659="",M660="",M661="",M662="",M663="",M664="",M665="",M666="",M667="",M668="",M669="",M670="",M671="",M672="",M673="")),"T2-Error",OR(M656="",M657="",M658="",M659="",M660="",M661="",M662="",M663="",M664="",M665="",M666="",M667="",M668="",M669="",M670="",M671="",M672="",M673=""),"",SUM(M656:M673)&lt;M651*OR(N656="pa",N657="pa",N658="pa",N659="pa",N660="pa",N661="pa",N662="pa",N663="pa",N664="pa",N665="pa",N666="pa",N667="pa",N668="pa",N669="pa",N670="pa",N671="pa",N672="pa",N673="pa"),"",AND(SUM(M656:M673)=M651,N651="pa",N656&lt;&gt;"pa",N657&lt;&gt;"pa",N658&lt;&gt;"pa",N659&lt;&gt;"pa",N660&lt;&gt;"pa",N661&lt;&gt;"pa",N662&lt;&gt;"pa",N663&lt;&gt;"pa",N664&lt;&gt;"pa",N665&lt;&gt;"pa",N666&lt;&gt;"pa",N667&lt;&gt;"pa",N668&lt;&gt;"pa",N669&lt;&gt;"pa",N670&lt;&gt;"pa",N671&lt;&gt;"pa",N672&lt;&gt;"pa",N673&lt;&gt;"pa"),"T3-Error",AND(SUM(M656:M673)=M651,N651="")*OR(N656="pa",N657="pa",N658="pa",N659="pa",N660="pa",N661="pa",N662="pa",N663="pa",N664="pa",N665="pa",N666="pa",N667="pa",N668="pa",N669="pa",N670="pa",N671="pa",N672="pa",N673="pa"),"T1-Error",SUM(M656:M673)=M651,"")</f>
        <v/>
      </c>
      <c r="N655" s="101"/>
      <c r="O655" s="102" t="str" cm="1">
        <f t="array" ref="O655">_xlfn.IFS(AND(O651="",O656="",O657="",O658="",O659="",O660="",O661="",O662="",O663="",O664="",O665="",O666="",O667="",O668="",O669="",O670="",O671="",O672="",O673=""),"",SUM(O656:O673)&lt;O651*AND(P656="",P657="",P658="",P659="",P660="",P661="",P662="",P663="",P664="",P665="",P666="",P667="",P668="",P669="",P670="",P671="",P672="",P673="",O656&lt;&gt;"",O657&lt;&gt;"",O658&lt;&gt;"",O659&lt;&gt;"",O660&lt;&gt;"",O661&lt;&gt;"",O662&lt;&gt;"",O663&lt;&gt;"",O664&lt;&gt;"",O665&lt;&gt;"",O666&lt;&gt;"",O667&lt;&gt;"",O668&lt;&gt;"",O669&lt;&gt;"",O670&lt;&gt;"",O671&lt;&gt;"",O672&lt;&gt;"",O673&lt;&gt;""),"T4-Error",SUM(O656:O673)&gt;O651,"T5-Error",AND(SUM(O656:O673)=O651,P651="",OR(O656="",O657="",O658="",O659="",O660="",O661="",O662="",O663="",O664="",O665="",O666="",O667="",O668="",O669="",O670="",O671="",O672="",O673="")),"T2-Error",OR(O656="",O657="",O658="",O659="",O660="",O661="",O662="",O663="",O664="",O665="",O666="",O667="",O668="",O669="",O670="",O671="",O672="",O673=""),"",SUM(O656:O673)&lt;O651*OR(P656="pa",P657="pa",P658="pa",P659="pa",P660="pa",P661="pa",P662="pa",P663="pa",P664="pa",P665="pa",P666="pa",P667="pa",P668="pa",P669="pa",P670="pa",P671="pa",P672="pa",P673="pa"),"",AND(SUM(O656:O673)=O651,P651="pa",P656&lt;&gt;"pa",P657&lt;&gt;"pa",P658&lt;&gt;"pa",P659&lt;&gt;"pa",P660&lt;&gt;"pa",P661&lt;&gt;"pa",P662&lt;&gt;"pa",P663&lt;&gt;"pa",P664&lt;&gt;"pa",P665&lt;&gt;"pa",P666&lt;&gt;"pa",P667&lt;&gt;"pa",P668&lt;&gt;"pa",P669&lt;&gt;"pa",P670&lt;&gt;"pa",P671&lt;&gt;"pa",P672&lt;&gt;"pa",P673&lt;&gt;"pa"),"T3-Error",AND(SUM(O656:O673)=O651,P651="")*OR(P656="pa",P657="pa",P658="pa",P659="pa",P660="pa",P661="pa",P662="pa",P663="pa",P664="pa",P665="pa",P666="pa",P667="pa",P668="pa",P669="pa",P670="pa",P671="pa",P672="pa",P673="pa"),"T1-Error",SUM(O656:O673)=O651,"")</f>
        <v/>
      </c>
      <c r="P655" s="101"/>
      <c r="Q655" s="102" t="str" cm="1">
        <f t="array" ref="Q655">_xlfn.IFS(AND(Q651="",Q656="",Q657="",Q658="",Q659="",Q660="",Q661="",Q662="",Q663="",Q664="",Q665="",Q666="",Q667="",Q668="",Q669="",Q670="",Q671="",Q672="",Q673=""),"",SUM(Q656:Q673)&lt;Q651*AND(R656="",R657="",R658="",R659="",R660="",R661="",R662="",R663="",R664="",R665="",R666="",R667="",R668="",R669="",R670="",R671="",R672="",R673="",Q656&lt;&gt;"",Q657&lt;&gt;"",Q658&lt;&gt;"",Q659&lt;&gt;"",Q660&lt;&gt;"",Q661&lt;&gt;"",Q662&lt;&gt;"",Q663&lt;&gt;"",Q664&lt;&gt;"",Q665&lt;&gt;"",Q666&lt;&gt;"",Q667&lt;&gt;"",Q668&lt;&gt;"",Q669&lt;&gt;"",Q670&lt;&gt;"",Q671&lt;&gt;"",Q672&lt;&gt;"",Q673&lt;&gt;""),"T4-Error",SUM(Q656:Q673)&gt;Q651,"T5-Error",AND(SUM(Q656:Q673)=Q651,R651="",OR(Q656="",Q657="",Q658="",Q659="",Q660="",Q661="",Q662="",Q663="",Q664="",Q665="",Q666="",Q667="",Q668="",Q669="",Q670="",Q671="",Q672="",Q673="")),"T2-Error",OR(Q656="",Q657="",Q658="",Q659="",Q660="",Q661="",Q662="",Q663="",Q664="",Q665="",Q666="",Q667="",Q668="",Q669="",Q670="",Q671="",Q672="",Q673=""),"",SUM(Q656:Q673)&lt;Q651*OR(R656="pa",R657="pa",R658="pa",R659="pa",R660="pa",R661="pa",R662="pa",R663="pa",R664="pa",R665="pa",R666="pa",R667="pa",R668="pa",R669="pa",R670="pa",R671="pa",R672="pa",R673="pa"),"",AND(SUM(Q656:Q673)=Q651,R651="pa",R656&lt;&gt;"pa",R657&lt;&gt;"pa",R658&lt;&gt;"pa",R659&lt;&gt;"pa",R660&lt;&gt;"pa",R661&lt;&gt;"pa",R662&lt;&gt;"pa",R663&lt;&gt;"pa",R664&lt;&gt;"pa",R665&lt;&gt;"pa",R666&lt;&gt;"pa",R667&lt;&gt;"pa",R668&lt;&gt;"pa",R669&lt;&gt;"pa",R670&lt;&gt;"pa",R671&lt;&gt;"pa",R672&lt;&gt;"pa",R673&lt;&gt;"pa"),"T3-Error",AND(SUM(Q656:Q673)=Q651,R651="")*OR(R656="pa",R657="pa",R658="pa",R659="pa",R660="pa",R661="pa",R662="pa",R663="pa",R664="pa",R665="pa",R666="pa",R667="pa",R668="pa",R669="pa",R670="pa",R671="pa",R672="pa",R673="pa"),"T1-Error",SUM(Q656:Q673)=Q651,"")</f>
        <v/>
      </c>
      <c r="R655" s="101"/>
      <c r="S655" s="102" t="str" cm="1">
        <f t="array" ref="S655">_xlfn.IFS(AND(S651="",S656="",S657="",S658="",S659="",S660="",S661="",S662="",S663="",S664="",S665="",S666="",S667="",S668="",S669="",S670="",S671="",S672="",S673=""),"",SUM(S656:S673)&lt;S651*AND(T656="",T657="",T658="",T659="",T660="",T661="",T662="",T663="",T664="",T665="",T666="",T667="",T668="",T669="",T670="",T671="",T672="",T673="",S656&lt;&gt;"",S657&lt;&gt;"",S658&lt;&gt;"",S659&lt;&gt;"",S660&lt;&gt;"",S661&lt;&gt;"",S662&lt;&gt;"",S663&lt;&gt;"",S664&lt;&gt;"",S665&lt;&gt;"",S666&lt;&gt;"",S667&lt;&gt;"",S668&lt;&gt;"",S669&lt;&gt;"",S670&lt;&gt;"",S671&lt;&gt;"",S672&lt;&gt;"",S673&lt;&gt;""),"T4-Error",SUM(S656:S673)&gt;S651,"T5-Error",AND(SUM(S656:S673)=S651,T651="",OR(S656="",S657="",S658="",S659="",S660="",S661="",S662="",S663="",S664="",S665="",S666="",S667="",S668="",S669="",S670="",S671="",S672="",S673="")),"T2-Error",OR(S656="",S657="",S658="",S659="",S660="",S661="",S662="",S663="",S664="",S665="",S666="",S667="",S668="",S669="",S670="",S671="",S672="",S673=""),"",SUM(S656:S673)&lt;S651*OR(T656="pa",T657="pa",T658="pa",T659="pa",T660="pa",T661="pa",T662="pa",T663="pa",T664="pa",T665="pa",T666="pa",T667="pa",T668="pa",T669="pa",T670="pa",T671="pa",T672="pa",T673="pa"),"",AND(SUM(S656:S673)=S651,T651="pa",T656&lt;&gt;"pa",T657&lt;&gt;"pa",T658&lt;&gt;"pa",T659&lt;&gt;"pa",T660&lt;&gt;"pa",T661&lt;&gt;"pa",T662&lt;&gt;"pa",T663&lt;&gt;"pa",T664&lt;&gt;"pa",T665&lt;&gt;"pa",T666&lt;&gt;"pa",T667&lt;&gt;"pa",T668&lt;&gt;"pa",T669&lt;&gt;"pa",T670&lt;&gt;"pa",T671&lt;&gt;"pa",T672&lt;&gt;"pa",T673&lt;&gt;"pa"),"T3-Error",AND(SUM(S656:S673)=S651,T651="")*OR(T656="pa",T657="pa",T658="pa",T659="pa",T660="pa",T661="pa",T662="pa",T663="pa",T664="pa",T665="pa",T666="pa",T667="pa",T668="pa",T669="pa",T670="pa",T671="pa",T672="pa",T673="pa"),"T1-Error",SUM(S656:S673)=S651,"")</f>
        <v/>
      </c>
      <c r="T655" s="101"/>
      <c r="U655" s="102" t="str" cm="1">
        <f t="array" ref="U655">_xlfn.IFS(AND(U651="",U656="",U657="",U658="",U659="",U660="",U661="",U662="",U663="",U664="",U665="",U666="",U667="",U668="",U669="",U670="",U671="",U672="",U673=""),"",SUM(U656:U673)&lt;U651*AND(V656="",V657="",V658="",V659="",V660="",V661="",V662="",V663="",V664="",V665="",V666="",V667="",V668="",V669="",V670="",V671="",V672="",V673="",U656&lt;&gt;"",U657&lt;&gt;"",U658&lt;&gt;"",U659&lt;&gt;"",U660&lt;&gt;"",U661&lt;&gt;"",U662&lt;&gt;"",U663&lt;&gt;"",U664&lt;&gt;"",U665&lt;&gt;"",U666&lt;&gt;"",U667&lt;&gt;"",U668&lt;&gt;"",U669&lt;&gt;"",U670&lt;&gt;"",U671&lt;&gt;"",U672&lt;&gt;"",U673&lt;&gt;""),"T4-Error",SUM(U656:U673)&gt;U651,"T5-Error",AND(SUM(U656:U673)=U651,V651="",OR(U656="",U657="",U658="",U659="",U660="",U661="",U662="",U663="",U664="",U665="",U666="",U667="",U668="",U669="",U670="",U671="",U672="",U673="")),"T2-Error",OR(U656="",U657="",U658="",U659="",U660="",U661="",U662="",U663="",U664="",U665="",U666="",U667="",U668="",U669="",U670="",U671="",U672="",U673=""),"",SUM(U656:U673)&lt;U651*OR(V656="pa",V657="pa",V658="pa",V659="pa",V660="pa",V661="pa",V662="pa",V663="pa",V664="pa",V665="pa",V666="pa",V667="pa",V668="pa",V669="pa",V670="pa",V671="pa",V672="pa",V673="pa"),"",AND(SUM(U656:U673)=U651,V651="pa",V656&lt;&gt;"pa",V657&lt;&gt;"pa",V658&lt;&gt;"pa",V659&lt;&gt;"pa",V660&lt;&gt;"pa",V661&lt;&gt;"pa",V662&lt;&gt;"pa",V663&lt;&gt;"pa",V664&lt;&gt;"pa",V665&lt;&gt;"pa",V666&lt;&gt;"pa",V667&lt;&gt;"pa",V668&lt;&gt;"pa",V669&lt;&gt;"pa",V670&lt;&gt;"pa",V671&lt;&gt;"pa",V672&lt;&gt;"pa",V673&lt;&gt;"pa"),"T3-Error",AND(SUM(U656:U673)=U651,V651="")*OR(V656="pa",V657="pa",V658="pa",V659="pa",V660="pa",V661="pa",V662="pa",V663="pa",V664="pa",V665="pa",V666="pa",V667="pa",V668="pa",V669="pa",V670="pa",V671="pa",V672="pa",V673="pa"),"T1-Error",SUM(U656:U673)=U651,"")</f>
        <v/>
      </c>
      <c r="V655" s="101"/>
      <c r="W655" s="102" t="str" cm="1">
        <f t="array" ref="W655">_xlfn.IFS(AND(W651="",W656="",W657="",W658="",W659="",W660="",W661="",W662="",W663="",W664="",W665="",W666="",W667="",W668="",W669="",W670="",W671="",W672="",W673=""),"",SUM(W656:W673)&lt;W651*AND(X656="",X657="",X658="",X659="",X660="",X661="",X662="",X663="",X664="",X665="",X666="",X667="",X668="",X669="",X670="",X671="",X672="",X673="",W656&lt;&gt;"",W657&lt;&gt;"",W658&lt;&gt;"",W659&lt;&gt;"",W660&lt;&gt;"",W661&lt;&gt;"",W662&lt;&gt;"",W663&lt;&gt;"",W664&lt;&gt;"",W665&lt;&gt;"",W666&lt;&gt;"",W667&lt;&gt;"",W668&lt;&gt;"",W669&lt;&gt;"",W670&lt;&gt;"",W671&lt;&gt;"",W672&lt;&gt;"",W673&lt;&gt;""),"T4-Error",SUM(W656:W673)&gt;W651,"T5-Error",AND(SUM(W656:W673)=W651,X651="",OR(W656="",W657="",W658="",W659="",W660="",W661="",W662="",W663="",W664="",W665="",W666="",W667="",W668="",W669="",W670="",W671="",W672="",W673="")),"T2-Error",OR(W656="",W657="",W658="",W659="",W660="",W661="",W662="",W663="",W664="",W665="",W666="",W667="",W668="",W669="",W670="",W671="",W672="",W673=""),"",SUM(W656:W673)&lt;W651*OR(X656="pa",X657="pa",X658="pa",X659="pa",X660="pa",X661="pa",X662="pa",X663="pa",X664="pa",X665="pa",X666="pa",X667="pa",X668="pa",X669="pa",X670="pa",X671="pa",X672="pa",X673="pa"),"",AND(SUM(W656:W673)=W651,X651="pa",X656&lt;&gt;"pa",X657&lt;&gt;"pa",X658&lt;&gt;"pa",X659&lt;&gt;"pa",X660&lt;&gt;"pa",X661&lt;&gt;"pa",X662&lt;&gt;"pa",X663&lt;&gt;"pa",X664&lt;&gt;"pa",X665&lt;&gt;"pa",X666&lt;&gt;"pa",X667&lt;&gt;"pa",X668&lt;&gt;"pa",X669&lt;&gt;"pa",X670&lt;&gt;"pa",X671&lt;&gt;"pa",X672&lt;&gt;"pa",X673&lt;&gt;"pa"),"T3-Error",AND(SUM(W656:W673)=W651,X651="")*OR(X656="pa",X657="pa",X658="pa",X659="pa",X660="pa",X661="pa",X662="pa",X663="pa",X664="pa",X665="pa",X666="pa",X667="pa",X668="pa",X669="pa",X670="pa",X671="pa",X672="pa",X673="pa"),"T1-Error",SUM(W656:W673)=W651,"")</f>
        <v/>
      </c>
      <c r="X655" s="101"/>
      <c r="Y655" s="102" t="str" cm="1">
        <f t="array" ref="Y655">_xlfn.IFS(AND(Y651="",Y656="",Y657="",Y658="",Y659="",Y660="",Y661="",Y662="",Y663="",Y664="",Y665="",Y666="",Y667="",Y668="",Y669="",Y670="",Y671="",Y672="",Y673=""),"",SUM(Y656:Y673)&lt;Y651*AND(Z656="",Z657="",Z658="",Z659="",Z660="",Z661="",Z662="",Z663="",Z664="",Z665="",Z666="",Z667="",Z668="",Z669="",Z670="",Z671="",Z672="",Z673="",Y656&lt;&gt;"",Y657&lt;&gt;"",Y658&lt;&gt;"",Y659&lt;&gt;"",Y660&lt;&gt;"",Y661&lt;&gt;"",Y662&lt;&gt;"",Y663&lt;&gt;"",Y664&lt;&gt;"",Y665&lt;&gt;"",Y666&lt;&gt;"",Y667&lt;&gt;"",Y668&lt;&gt;"",Y669&lt;&gt;"",Y670&lt;&gt;"",Y671&lt;&gt;"",Y672&lt;&gt;"",Y673&lt;&gt;""),"T4-Error",SUM(Y656:Y673)&gt;Y651,"T5-Error",AND(SUM(Y656:Y673)=Y651,Z651="",OR(Y656="",Y657="",Y658="",Y659="",Y660="",Y661="",Y662="",Y663="",Y664="",Y665="",Y666="",Y667="",Y668="",Y669="",Y670="",Y671="",Y672="",Y673="")),"T2-Error",OR(Y656="",Y657="",Y658="",Y659="",Y660="",Y661="",Y662="",Y663="",Y664="",Y665="",Y666="",Y667="",Y668="",Y669="",Y670="",Y671="",Y672="",Y673=""),"",SUM(Y656:Y673)&lt;Y651*OR(Z656="pa",Z657="pa",Z658="pa",Z659="pa",Z660="pa",Z661="pa",Z662="pa",Z663="pa",Z664="pa",Z665="pa",Z666="pa",Z667="pa",Z668="pa",Z669="pa",Z670="pa",Z671="pa",Z672="pa",Z673="pa"),"",AND(SUM(Y656:Y673)=Y651,Z651="pa",Z656&lt;&gt;"pa",Z657&lt;&gt;"pa",Z658&lt;&gt;"pa",Z659&lt;&gt;"pa",Z660&lt;&gt;"pa",Z661&lt;&gt;"pa",Z662&lt;&gt;"pa",Z663&lt;&gt;"pa",Z664&lt;&gt;"pa",Z665&lt;&gt;"pa",Z666&lt;&gt;"pa",Z667&lt;&gt;"pa",Z668&lt;&gt;"pa",Z669&lt;&gt;"pa",Z670&lt;&gt;"pa",Z671&lt;&gt;"pa",Z672&lt;&gt;"pa",Z673&lt;&gt;"pa"),"T3-Error",AND(SUM(Y656:Y673)=Y651,Z651="")*OR(Z656="pa",Z657="pa",Z658="pa",Z659="pa",Z660="pa",Z661="pa",Z662="pa",Z663="pa",Z664="pa",Z665="pa",Z666="pa",Z667="pa",Z668="pa",Z669="pa",Z670="pa",Z671="pa",Z672="pa",Z673="pa"),"T1-Error",SUM(Y656:Y673)=Y651,"")</f>
        <v/>
      </c>
      <c r="Z655" s="101"/>
      <c r="AA655" s="206"/>
      <c r="AB655" s="189"/>
      <c r="AC655" s="196"/>
      <c r="AD655" s="206"/>
      <c r="AF655" s="193"/>
      <c r="AH655" s="193"/>
      <c r="AI655" s="237"/>
      <c r="AJ655" s="237"/>
      <c r="AK655" s="237"/>
      <c r="AL655" s="409"/>
      <c r="AM655" s="237"/>
      <c r="AN655" s="409"/>
    </row>
    <row r="656" spans="1:40" customFormat="1" ht="15" x14ac:dyDescent="0.2">
      <c r="A656" s="248" t="s">
        <v>217</v>
      </c>
      <c r="B656" s="248"/>
      <c r="C656" s="34" t="s">
        <v>53</v>
      </c>
      <c r="D656" s="24" t="s">
        <v>51</v>
      </c>
      <c r="E656" s="10"/>
      <c r="F656" s="13"/>
      <c r="G656" s="10"/>
      <c r="H656" s="13"/>
      <c r="I656" s="10"/>
      <c r="J656" s="13"/>
      <c r="K656" s="10"/>
      <c r="L656" s="13"/>
      <c r="M656" s="10"/>
      <c r="N656" s="13"/>
      <c r="O656" s="10"/>
      <c r="P656" s="13"/>
      <c r="Q656" s="10"/>
      <c r="R656" s="13"/>
      <c r="S656" s="10">
        <v>1</v>
      </c>
      <c r="T656" s="13"/>
      <c r="U656" s="10">
        <v>2</v>
      </c>
      <c r="V656" s="13"/>
      <c r="W656" s="10">
        <v>1</v>
      </c>
      <c r="X656" s="13"/>
      <c r="Y656" s="10"/>
      <c r="Z656" s="13"/>
      <c r="AA656" s="205"/>
      <c r="AB656" s="200"/>
      <c r="AC656" s="257"/>
      <c r="AD656" s="205"/>
      <c r="AF656" s="258"/>
      <c r="AH656" s="258"/>
      <c r="AI656" s="259"/>
      <c r="AJ656" s="259"/>
      <c r="AK656" s="259"/>
      <c r="AL656" s="413"/>
      <c r="AM656" s="259"/>
      <c r="AN656" s="413"/>
    </row>
    <row r="657" spans="1:40" customFormat="1" ht="15" x14ac:dyDescent="0.2">
      <c r="A657" s="244" t="s">
        <v>218</v>
      </c>
      <c r="B657" s="244"/>
      <c r="C657" s="35" t="s">
        <v>54</v>
      </c>
      <c r="D657" s="24" t="s">
        <v>51</v>
      </c>
      <c r="E657" s="10"/>
      <c r="F657" s="13"/>
      <c r="G657" s="10"/>
      <c r="H657" s="13"/>
      <c r="I657" s="10"/>
      <c r="J657" s="13"/>
      <c r="K657" s="10"/>
      <c r="L657" s="13"/>
      <c r="M657" s="10"/>
      <c r="N657" s="13"/>
      <c r="O657" s="10"/>
      <c r="P657" s="13"/>
      <c r="Q657" s="10"/>
      <c r="R657" s="13"/>
      <c r="S657" s="10">
        <v>1</v>
      </c>
      <c r="T657" s="13"/>
      <c r="U657" s="10">
        <v>0</v>
      </c>
      <c r="V657" s="13"/>
      <c r="W657" s="10">
        <v>0</v>
      </c>
      <c r="X657" s="13"/>
      <c r="Y657" s="10"/>
      <c r="Z657" s="13"/>
      <c r="AA657" s="205"/>
      <c r="AB657" s="200"/>
      <c r="AC657" s="257"/>
      <c r="AD657" s="205"/>
      <c r="AF657" s="258"/>
      <c r="AH657" s="258"/>
      <c r="AI657" s="259"/>
      <c r="AJ657" s="259"/>
      <c r="AK657" s="259"/>
      <c r="AL657" s="413"/>
      <c r="AM657" s="259"/>
      <c r="AN657" s="413"/>
    </row>
    <row r="658" spans="1:40" customFormat="1" ht="15" x14ac:dyDescent="0.2">
      <c r="A658" s="244" t="s">
        <v>219</v>
      </c>
      <c r="B658" s="244"/>
      <c r="C658" s="35" t="s">
        <v>55</v>
      </c>
      <c r="D658" s="24" t="s">
        <v>51</v>
      </c>
      <c r="E658" s="10"/>
      <c r="F658" s="13"/>
      <c r="G658" s="10"/>
      <c r="H658" s="13"/>
      <c r="I658" s="10"/>
      <c r="J658" s="13"/>
      <c r="K658" s="10"/>
      <c r="L658" s="13"/>
      <c r="M658" s="10"/>
      <c r="N658" s="13"/>
      <c r="O658" s="10"/>
      <c r="P658" s="13"/>
      <c r="Q658" s="10"/>
      <c r="R658" s="13"/>
      <c r="S658" s="10">
        <v>0</v>
      </c>
      <c r="T658" s="13"/>
      <c r="U658" s="10">
        <v>1</v>
      </c>
      <c r="V658" s="13"/>
      <c r="W658" s="10">
        <v>0</v>
      </c>
      <c r="X658" s="13"/>
      <c r="Y658" s="10"/>
      <c r="Z658" s="13"/>
      <c r="AA658" s="205"/>
      <c r="AB658" s="200"/>
      <c r="AC658" s="257"/>
      <c r="AD658" s="205"/>
      <c r="AF658" s="258"/>
      <c r="AH658" s="258"/>
      <c r="AI658" s="259"/>
      <c r="AJ658" s="259"/>
      <c r="AK658" s="259"/>
      <c r="AL658" s="413"/>
      <c r="AM658" s="259"/>
      <c r="AN658" s="413"/>
    </row>
    <row r="659" spans="1:40" customFormat="1" ht="15" x14ac:dyDescent="0.2">
      <c r="A659" s="244" t="s">
        <v>220</v>
      </c>
      <c r="B659" s="244"/>
      <c r="C659" s="35" t="s">
        <v>56</v>
      </c>
      <c r="D659" s="24" t="s">
        <v>51</v>
      </c>
      <c r="E659" s="10"/>
      <c r="F659" s="13"/>
      <c r="G659" s="10"/>
      <c r="H659" s="13"/>
      <c r="I659" s="10"/>
      <c r="J659" s="13"/>
      <c r="K659" s="10"/>
      <c r="L659" s="13"/>
      <c r="M659" s="10"/>
      <c r="N659" s="13"/>
      <c r="O659" s="10"/>
      <c r="P659" s="13"/>
      <c r="Q659" s="10"/>
      <c r="R659" s="13"/>
      <c r="S659" s="10">
        <v>0</v>
      </c>
      <c r="T659" s="13"/>
      <c r="U659" s="10">
        <v>0</v>
      </c>
      <c r="V659" s="13"/>
      <c r="W659" s="10">
        <v>0</v>
      </c>
      <c r="X659" s="13"/>
      <c r="Y659" s="10"/>
      <c r="Z659" s="13"/>
      <c r="AA659" s="205"/>
      <c r="AB659" s="200"/>
      <c r="AC659" s="257"/>
      <c r="AD659" s="205"/>
      <c r="AF659" s="258"/>
      <c r="AH659" s="258"/>
      <c r="AI659" s="259"/>
      <c r="AJ659" s="259"/>
      <c r="AK659" s="259"/>
      <c r="AL659" s="413"/>
      <c r="AM659" s="259"/>
      <c r="AN659" s="413"/>
    </row>
    <row r="660" spans="1:40" customFormat="1" ht="15" x14ac:dyDescent="0.2">
      <c r="A660" s="244" t="s">
        <v>221</v>
      </c>
      <c r="B660" s="244"/>
      <c r="C660" s="35" t="s">
        <v>57</v>
      </c>
      <c r="D660" s="24" t="s">
        <v>51</v>
      </c>
      <c r="E660" s="10"/>
      <c r="F660" s="13"/>
      <c r="G660" s="10"/>
      <c r="H660" s="13"/>
      <c r="I660" s="10"/>
      <c r="J660" s="13"/>
      <c r="K660" s="10"/>
      <c r="L660" s="13"/>
      <c r="M660" s="10"/>
      <c r="N660" s="13"/>
      <c r="O660" s="10"/>
      <c r="P660" s="13"/>
      <c r="Q660" s="10"/>
      <c r="R660" s="13"/>
      <c r="S660" s="10">
        <v>0</v>
      </c>
      <c r="T660" s="13"/>
      <c r="U660" s="10">
        <v>1</v>
      </c>
      <c r="V660" s="13"/>
      <c r="W660" s="10">
        <v>0</v>
      </c>
      <c r="X660" s="13"/>
      <c r="Y660" s="10"/>
      <c r="Z660" s="13"/>
      <c r="AA660" s="205"/>
      <c r="AB660" s="200"/>
      <c r="AC660" s="257"/>
      <c r="AD660" s="205"/>
      <c r="AF660" s="258"/>
      <c r="AH660" s="258"/>
      <c r="AI660" s="259"/>
      <c r="AJ660" s="259"/>
      <c r="AK660" s="259"/>
      <c r="AL660" s="413"/>
      <c r="AM660" s="259"/>
      <c r="AN660" s="413"/>
    </row>
    <row r="661" spans="1:40" customFormat="1" ht="15" x14ac:dyDescent="0.2">
      <c r="A661" s="244" t="s">
        <v>222</v>
      </c>
      <c r="B661" s="244"/>
      <c r="C661" s="35" t="s">
        <v>58</v>
      </c>
      <c r="D661" s="24" t="s">
        <v>51</v>
      </c>
      <c r="E661" s="10"/>
      <c r="F661" s="13"/>
      <c r="G661" s="10"/>
      <c r="H661" s="13"/>
      <c r="I661" s="10"/>
      <c r="J661" s="13"/>
      <c r="K661" s="10"/>
      <c r="L661" s="13"/>
      <c r="M661" s="10"/>
      <c r="N661" s="13"/>
      <c r="O661" s="10"/>
      <c r="P661" s="13"/>
      <c r="Q661" s="10"/>
      <c r="R661" s="13"/>
      <c r="S661" s="10">
        <v>0</v>
      </c>
      <c r="T661" s="13"/>
      <c r="U661" s="10">
        <v>0</v>
      </c>
      <c r="V661" s="13"/>
      <c r="W661" s="10">
        <v>0</v>
      </c>
      <c r="X661" s="13"/>
      <c r="Y661" s="10"/>
      <c r="Z661" s="13"/>
      <c r="AA661" s="205"/>
      <c r="AB661" s="200"/>
      <c r="AC661" s="257"/>
      <c r="AD661" s="205"/>
      <c r="AF661" s="258"/>
      <c r="AH661" s="258"/>
      <c r="AI661" s="259"/>
      <c r="AJ661" s="259"/>
      <c r="AK661" s="259"/>
      <c r="AL661" s="413"/>
      <c r="AM661" s="259"/>
      <c r="AN661" s="413"/>
    </row>
    <row r="662" spans="1:40" customFormat="1" ht="15" x14ac:dyDescent="0.2">
      <c r="A662" s="244" t="s">
        <v>223</v>
      </c>
      <c r="B662" s="244"/>
      <c r="C662" s="35" t="s">
        <v>59</v>
      </c>
      <c r="D662" s="24" t="s">
        <v>51</v>
      </c>
      <c r="E662" s="10"/>
      <c r="F662" s="13"/>
      <c r="G662" s="10"/>
      <c r="H662" s="13"/>
      <c r="I662" s="10"/>
      <c r="J662" s="13"/>
      <c r="K662" s="10"/>
      <c r="L662" s="13"/>
      <c r="M662" s="10"/>
      <c r="N662" s="13"/>
      <c r="O662" s="10"/>
      <c r="P662" s="13"/>
      <c r="Q662" s="10"/>
      <c r="R662" s="13"/>
      <c r="S662" s="10">
        <v>0</v>
      </c>
      <c r="T662" s="13"/>
      <c r="U662" s="10">
        <v>0</v>
      </c>
      <c r="V662" s="13"/>
      <c r="W662" s="10">
        <v>0</v>
      </c>
      <c r="X662" s="13"/>
      <c r="Y662" s="10"/>
      <c r="Z662" s="13"/>
      <c r="AA662" s="205"/>
      <c r="AB662" s="200"/>
      <c r="AC662" s="257"/>
      <c r="AD662" s="205"/>
      <c r="AF662" s="258"/>
      <c r="AH662" s="258"/>
      <c r="AI662" s="259"/>
      <c r="AJ662" s="259"/>
      <c r="AK662" s="259"/>
      <c r="AL662" s="413"/>
      <c r="AM662" s="259"/>
      <c r="AN662" s="413"/>
    </row>
    <row r="663" spans="1:40" customFormat="1" ht="15" x14ac:dyDescent="0.2">
      <c r="A663" s="244" t="s">
        <v>224</v>
      </c>
      <c r="B663" s="244"/>
      <c r="C663" s="35" t="s">
        <v>60</v>
      </c>
      <c r="D663" s="24" t="s">
        <v>51</v>
      </c>
      <c r="E663" s="10"/>
      <c r="F663" s="13"/>
      <c r="G663" s="10"/>
      <c r="H663" s="13"/>
      <c r="I663" s="10"/>
      <c r="J663" s="13"/>
      <c r="K663" s="10"/>
      <c r="L663" s="13"/>
      <c r="M663" s="10"/>
      <c r="N663" s="13"/>
      <c r="O663" s="10"/>
      <c r="P663" s="13"/>
      <c r="Q663" s="10"/>
      <c r="R663" s="13"/>
      <c r="S663" s="10">
        <v>0</v>
      </c>
      <c r="T663" s="13"/>
      <c r="U663" s="10">
        <v>0</v>
      </c>
      <c r="V663" s="13"/>
      <c r="W663" s="10">
        <v>0</v>
      </c>
      <c r="X663" s="13"/>
      <c r="Y663" s="10"/>
      <c r="Z663" s="13"/>
      <c r="AA663" s="205"/>
      <c r="AB663" s="200"/>
      <c r="AC663" s="257"/>
      <c r="AD663" s="205"/>
      <c r="AF663" s="258"/>
      <c r="AH663" s="258"/>
      <c r="AI663" s="259"/>
      <c r="AJ663" s="259"/>
      <c r="AK663" s="259"/>
      <c r="AL663" s="413"/>
      <c r="AM663" s="259"/>
      <c r="AN663" s="413"/>
    </row>
    <row r="664" spans="1:40" customFormat="1" ht="15" x14ac:dyDescent="0.2">
      <c r="A664" s="244" t="s">
        <v>225</v>
      </c>
      <c r="B664" s="244"/>
      <c r="C664" s="35" t="s">
        <v>61</v>
      </c>
      <c r="D664" s="24" t="s">
        <v>51</v>
      </c>
      <c r="E664" s="10"/>
      <c r="F664" s="13"/>
      <c r="G664" s="10"/>
      <c r="H664" s="13"/>
      <c r="I664" s="10"/>
      <c r="J664" s="13"/>
      <c r="K664" s="10"/>
      <c r="L664" s="13"/>
      <c r="M664" s="10"/>
      <c r="N664" s="13"/>
      <c r="O664" s="10"/>
      <c r="P664" s="13"/>
      <c r="Q664" s="10"/>
      <c r="R664" s="13"/>
      <c r="S664" s="10">
        <v>0</v>
      </c>
      <c r="T664" s="13"/>
      <c r="U664" s="10">
        <v>0</v>
      </c>
      <c r="V664" s="13"/>
      <c r="W664" s="10">
        <v>0</v>
      </c>
      <c r="X664" s="13"/>
      <c r="Y664" s="10"/>
      <c r="Z664" s="13"/>
      <c r="AA664" s="205"/>
      <c r="AB664" s="200"/>
      <c r="AC664" s="257"/>
      <c r="AD664" s="205"/>
      <c r="AF664" s="258"/>
      <c r="AH664" s="258"/>
      <c r="AI664" s="259"/>
      <c r="AJ664" s="259"/>
      <c r="AK664" s="259"/>
      <c r="AL664" s="413"/>
      <c r="AM664" s="259"/>
      <c r="AN664" s="413"/>
    </row>
    <row r="665" spans="1:40" customFormat="1" ht="15" x14ac:dyDescent="0.2">
      <c r="A665" s="244" t="s">
        <v>226</v>
      </c>
      <c r="B665" s="244"/>
      <c r="C665" s="35" t="s">
        <v>62</v>
      </c>
      <c r="D665" s="24" t="s">
        <v>51</v>
      </c>
      <c r="E665" s="10"/>
      <c r="F665" s="13"/>
      <c r="G665" s="10"/>
      <c r="H665" s="13"/>
      <c r="I665" s="10"/>
      <c r="J665" s="13"/>
      <c r="K665" s="10"/>
      <c r="L665" s="13"/>
      <c r="M665" s="10"/>
      <c r="N665" s="13"/>
      <c r="O665" s="10"/>
      <c r="P665" s="13"/>
      <c r="Q665" s="10"/>
      <c r="R665" s="13"/>
      <c r="S665" s="10">
        <v>0</v>
      </c>
      <c r="T665" s="13"/>
      <c r="U665" s="10">
        <v>2</v>
      </c>
      <c r="V665" s="13"/>
      <c r="W665" s="10">
        <v>0</v>
      </c>
      <c r="X665" s="13"/>
      <c r="Y665" s="10"/>
      <c r="Z665" s="13"/>
      <c r="AA665" s="205"/>
      <c r="AB665" s="200"/>
      <c r="AC665" s="257"/>
      <c r="AD665" s="205"/>
      <c r="AF665" s="258"/>
      <c r="AH665" s="258"/>
      <c r="AI665" s="259"/>
      <c r="AJ665" s="259"/>
      <c r="AK665" s="259"/>
      <c r="AL665" s="413"/>
      <c r="AM665" s="259"/>
      <c r="AN665" s="413"/>
    </row>
    <row r="666" spans="1:40" customFormat="1" ht="15" x14ac:dyDescent="0.2">
      <c r="A666" s="244" t="s">
        <v>227</v>
      </c>
      <c r="B666" s="244"/>
      <c r="C666" s="35" t="s">
        <v>63</v>
      </c>
      <c r="D666" s="24" t="s">
        <v>51</v>
      </c>
      <c r="E666" s="10"/>
      <c r="F666" s="13"/>
      <c r="G666" s="10"/>
      <c r="H666" s="13"/>
      <c r="I666" s="10"/>
      <c r="J666" s="13"/>
      <c r="K666" s="10"/>
      <c r="L666" s="13"/>
      <c r="M666" s="10"/>
      <c r="N666" s="13"/>
      <c r="O666" s="10"/>
      <c r="P666" s="13"/>
      <c r="Q666" s="10"/>
      <c r="R666" s="13"/>
      <c r="S666" s="10">
        <v>0</v>
      </c>
      <c r="T666" s="13"/>
      <c r="U666" s="10">
        <v>0</v>
      </c>
      <c r="V666" s="13"/>
      <c r="W666" s="10">
        <v>0</v>
      </c>
      <c r="X666" s="13"/>
      <c r="Y666" s="10"/>
      <c r="Z666" s="13"/>
      <c r="AA666" s="205"/>
      <c r="AB666" s="200"/>
      <c r="AC666" s="257"/>
      <c r="AD666" s="205"/>
      <c r="AF666" s="258"/>
      <c r="AH666" s="258"/>
      <c r="AI666" s="259"/>
      <c r="AJ666" s="259"/>
      <c r="AK666" s="259"/>
      <c r="AL666" s="413"/>
      <c r="AM666" s="259"/>
      <c r="AN666" s="413"/>
    </row>
    <row r="667" spans="1:40" customFormat="1" ht="15" x14ac:dyDescent="0.2">
      <c r="A667" s="244" t="s">
        <v>228</v>
      </c>
      <c r="B667" s="244"/>
      <c r="C667" s="35" t="s">
        <v>64</v>
      </c>
      <c r="D667" s="24" t="s">
        <v>51</v>
      </c>
      <c r="E667" s="10"/>
      <c r="F667" s="13"/>
      <c r="G667" s="10"/>
      <c r="H667" s="13"/>
      <c r="I667" s="10"/>
      <c r="J667" s="13"/>
      <c r="K667" s="10"/>
      <c r="L667" s="13"/>
      <c r="M667" s="10"/>
      <c r="N667" s="13"/>
      <c r="O667" s="10"/>
      <c r="P667" s="13"/>
      <c r="Q667" s="10"/>
      <c r="R667" s="13"/>
      <c r="S667" s="10">
        <v>0</v>
      </c>
      <c r="T667" s="13"/>
      <c r="U667" s="10">
        <v>0</v>
      </c>
      <c r="V667" s="13"/>
      <c r="W667" s="10">
        <v>0</v>
      </c>
      <c r="X667" s="13"/>
      <c r="Y667" s="10"/>
      <c r="Z667" s="13"/>
      <c r="AA667" s="205"/>
      <c r="AB667" s="200"/>
      <c r="AC667" s="257"/>
      <c r="AD667" s="205"/>
      <c r="AF667" s="258"/>
      <c r="AH667" s="258"/>
      <c r="AI667" s="259"/>
      <c r="AJ667" s="259"/>
      <c r="AK667" s="259"/>
      <c r="AL667" s="413"/>
      <c r="AM667" s="259"/>
      <c r="AN667" s="413"/>
    </row>
    <row r="668" spans="1:40" customFormat="1" ht="15" x14ac:dyDescent="0.2">
      <c r="A668" s="244" t="s">
        <v>229</v>
      </c>
      <c r="B668" s="244"/>
      <c r="C668" s="35" t="s">
        <v>65</v>
      </c>
      <c r="D668" s="24" t="s">
        <v>51</v>
      </c>
      <c r="E668" s="10"/>
      <c r="F668" s="13"/>
      <c r="G668" s="10"/>
      <c r="H668" s="13"/>
      <c r="I668" s="10"/>
      <c r="J668" s="13"/>
      <c r="K668" s="10"/>
      <c r="L668" s="13"/>
      <c r="M668" s="10"/>
      <c r="N668" s="13"/>
      <c r="O668" s="10"/>
      <c r="P668" s="13"/>
      <c r="Q668" s="10"/>
      <c r="R668" s="13"/>
      <c r="S668" s="10">
        <v>0</v>
      </c>
      <c r="T668" s="13"/>
      <c r="U668" s="10">
        <v>0</v>
      </c>
      <c r="V668" s="13"/>
      <c r="W668" s="10">
        <v>0</v>
      </c>
      <c r="X668" s="13"/>
      <c r="Y668" s="10"/>
      <c r="Z668" s="13"/>
      <c r="AA668" s="205"/>
      <c r="AB668" s="200"/>
      <c r="AC668" s="257"/>
      <c r="AD668" s="205"/>
      <c r="AF668" s="258"/>
      <c r="AH668" s="258"/>
      <c r="AI668" s="259"/>
      <c r="AJ668" s="259"/>
      <c r="AK668" s="259"/>
      <c r="AL668" s="413"/>
      <c r="AM668" s="259"/>
      <c r="AN668" s="413"/>
    </row>
    <row r="669" spans="1:40" customFormat="1" ht="15" x14ac:dyDescent="0.2">
      <c r="A669" s="244" t="s">
        <v>230</v>
      </c>
      <c r="B669" s="244"/>
      <c r="C669" s="35" t="s">
        <v>66</v>
      </c>
      <c r="D669" s="24" t="s">
        <v>51</v>
      </c>
      <c r="E669" s="10"/>
      <c r="F669" s="13"/>
      <c r="G669" s="10"/>
      <c r="H669" s="13"/>
      <c r="I669" s="10"/>
      <c r="J669" s="13"/>
      <c r="K669" s="10"/>
      <c r="L669" s="13"/>
      <c r="M669" s="10"/>
      <c r="N669" s="13"/>
      <c r="O669" s="10"/>
      <c r="P669" s="13"/>
      <c r="Q669" s="10"/>
      <c r="R669" s="13"/>
      <c r="S669" s="10">
        <v>0</v>
      </c>
      <c r="T669" s="13"/>
      <c r="U669" s="10">
        <v>0</v>
      </c>
      <c r="V669" s="13"/>
      <c r="W669" s="10">
        <v>0</v>
      </c>
      <c r="X669" s="13"/>
      <c r="Y669" s="10"/>
      <c r="Z669" s="13"/>
      <c r="AA669" s="205"/>
      <c r="AB669" s="200"/>
      <c r="AC669" s="257"/>
      <c r="AD669" s="205"/>
      <c r="AF669" s="258"/>
      <c r="AH669" s="258"/>
      <c r="AI669" s="259"/>
      <c r="AJ669" s="259"/>
      <c r="AK669" s="259"/>
      <c r="AL669" s="413"/>
      <c r="AM669" s="259"/>
      <c r="AN669" s="413"/>
    </row>
    <row r="670" spans="1:40" customFormat="1" ht="15" x14ac:dyDescent="0.2">
      <c r="A670" s="244" t="s">
        <v>231</v>
      </c>
      <c r="B670" s="244"/>
      <c r="C670" s="35" t="s">
        <v>67</v>
      </c>
      <c r="D670" s="24" t="s">
        <v>51</v>
      </c>
      <c r="E670" s="10"/>
      <c r="F670" s="13"/>
      <c r="G670" s="10"/>
      <c r="H670" s="13"/>
      <c r="I670" s="10"/>
      <c r="J670" s="13"/>
      <c r="K670" s="10"/>
      <c r="L670" s="13"/>
      <c r="M670" s="10"/>
      <c r="N670" s="13"/>
      <c r="O670" s="10"/>
      <c r="P670" s="13"/>
      <c r="Q670" s="10"/>
      <c r="R670" s="13"/>
      <c r="S670" s="10">
        <v>0</v>
      </c>
      <c r="T670" s="13"/>
      <c r="U670" s="10">
        <v>0</v>
      </c>
      <c r="V670" s="13"/>
      <c r="W670" s="10">
        <v>0</v>
      </c>
      <c r="X670" s="13"/>
      <c r="Y670" s="10"/>
      <c r="Z670" s="13"/>
      <c r="AA670" s="205"/>
      <c r="AB670" s="200"/>
      <c r="AC670" s="257"/>
      <c r="AD670" s="205"/>
      <c r="AF670" s="258"/>
      <c r="AH670" s="258"/>
      <c r="AI670" s="259"/>
      <c r="AJ670" s="259"/>
      <c r="AK670" s="259"/>
      <c r="AL670" s="413"/>
      <c r="AM670" s="259"/>
      <c r="AN670" s="413"/>
    </row>
    <row r="671" spans="1:40" customFormat="1" ht="15" x14ac:dyDescent="0.2">
      <c r="A671" s="244" t="s">
        <v>232</v>
      </c>
      <c r="B671" s="244"/>
      <c r="C671" s="35" t="s">
        <v>68</v>
      </c>
      <c r="D671" s="24" t="s">
        <v>51</v>
      </c>
      <c r="E671" s="10"/>
      <c r="F671" s="13"/>
      <c r="G671" s="10"/>
      <c r="H671" s="13"/>
      <c r="I671" s="10"/>
      <c r="J671" s="13"/>
      <c r="K671" s="10"/>
      <c r="L671" s="13"/>
      <c r="M671" s="10"/>
      <c r="N671" s="13"/>
      <c r="O671" s="10"/>
      <c r="P671" s="13"/>
      <c r="Q671" s="10"/>
      <c r="R671" s="13"/>
      <c r="S671" s="10">
        <v>0</v>
      </c>
      <c r="T671" s="13"/>
      <c r="U671" s="10">
        <v>0</v>
      </c>
      <c r="V671" s="13"/>
      <c r="W671" s="10">
        <v>0</v>
      </c>
      <c r="X671" s="13"/>
      <c r="Y671" s="10"/>
      <c r="Z671" s="13"/>
      <c r="AA671" s="205"/>
      <c r="AB671" s="200"/>
      <c r="AC671" s="257"/>
      <c r="AD671" s="205"/>
      <c r="AF671" s="258"/>
      <c r="AH671" s="258"/>
      <c r="AI671" s="259"/>
      <c r="AJ671" s="259"/>
      <c r="AK671" s="259"/>
      <c r="AL671" s="413"/>
      <c r="AM671" s="259"/>
      <c r="AN671" s="413"/>
    </row>
    <row r="672" spans="1:40" customFormat="1" ht="15" x14ac:dyDescent="0.2">
      <c r="A672" s="244" t="s">
        <v>233</v>
      </c>
      <c r="B672" s="244"/>
      <c r="C672" s="35" t="s">
        <v>69</v>
      </c>
      <c r="D672" s="24" t="s">
        <v>51</v>
      </c>
      <c r="E672" s="10"/>
      <c r="F672" s="13"/>
      <c r="G672" s="10"/>
      <c r="H672" s="13"/>
      <c r="I672" s="10"/>
      <c r="J672" s="13"/>
      <c r="K672" s="10"/>
      <c r="L672" s="13"/>
      <c r="M672" s="10"/>
      <c r="N672" s="13"/>
      <c r="O672" s="10"/>
      <c r="P672" s="13"/>
      <c r="Q672" s="10"/>
      <c r="R672" s="13"/>
      <c r="S672" s="10">
        <v>0</v>
      </c>
      <c r="T672" s="13"/>
      <c r="U672" s="10">
        <v>0</v>
      </c>
      <c r="V672" s="13"/>
      <c r="W672" s="10">
        <v>0</v>
      </c>
      <c r="X672" s="13"/>
      <c r="Y672" s="10"/>
      <c r="Z672" s="13"/>
      <c r="AA672" s="205"/>
      <c r="AB672" s="200"/>
      <c r="AC672" s="257"/>
      <c r="AD672" s="205"/>
      <c r="AF672" s="258"/>
      <c r="AH672" s="258"/>
      <c r="AI672" s="259"/>
      <c r="AJ672" s="259"/>
      <c r="AK672" s="259"/>
      <c r="AL672" s="413"/>
      <c r="AM672" s="259"/>
      <c r="AN672" s="413"/>
    </row>
    <row r="673" spans="1:40" customFormat="1" ht="15" x14ac:dyDescent="0.2">
      <c r="A673" s="244" t="s">
        <v>234</v>
      </c>
      <c r="B673" s="244"/>
      <c r="C673" s="35" t="s">
        <v>70</v>
      </c>
      <c r="D673" s="24" t="s">
        <v>51</v>
      </c>
      <c r="E673" s="10"/>
      <c r="F673" s="13"/>
      <c r="G673" s="10"/>
      <c r="H673" s="13"/>
      <c r="I673" s="10"/>
      <c r="J673" s="13"/>
      <c r="K673" s="10"/>
      <c r="L673" s="13"/>
      <c r="M673" s="10"/>
      <c r="N673" s="13"/>
      <c r="O673" s="10"/>
      <c r="P673" s="13"/>
      <c r="Q673" s="10"/>
      <c r="R673" s="13"/>
      <c r="S673" s="10">
        <v>0</v>
      </c>
      <c r="T673" s="13"/>
      <c r="U673" s="10">
        <v>0</v>
      </c>
      <c r="V673" s="13"/>
      <c r="W673" s="10">
        <v>0</v>
      </c>
      <c r="X673" s="13"/>
      <c r="Y673" s="10"/>
      <c r="Z673" s="13"/>
      <c r="AA673" s="205"/>
      <c r="AB673" s="200"/>
      <c r="AC673" s="257"/>
      <c r="AD673" s="205"/>
      <c r="AF673" s="258"/>
      <c r="AH673" s="258"/>
      <c r="AI673" s="259"/>
      <c r="AJ673" s="259"/>
      <c r="AK673" s="259"/>
      <c r="AL673" s="413"/>
      <c r="AM673" s="259"/>
      <c r="AN673" s="413"/>
    </row>
    <row r="674" spans="1:40" ht="75" x14ac:dyDescent="0.2">
      <c r="A674" s="287" t="s">
        <v>371</v>
      </c>
      <c r="B674" s="269"/>
      <c r="C674" s="104" t="s">
        <v>384</v>
      </c>
      <c r="D674" s="24" t="s">
        <v>51</v>
      </c>
      <c r="E674" s="178">
        <v>72</v>
      </c>
      <c r="F674" s="179"/>
      <c r="G674" s="178">
        <v>98</v>
      </c>
      <c r="H674" s="179"/>
      <c r="I674" s="178">
        <v>100</v>
      </c>
      <c r="J674" s="179"/>
      <c r="K674" s="178">
        <v>43</v>
      </c>
      <c r="L674" s="13"/>
      <c r="M674" s="10">
        <v>54</v>
      </c>
      <c r="N674" s="13"/>
      <c r="O674" s="10">
        <v>16</v>
      </c>
      <c r="P674" s="13" t="s">
        <v>172</v>
      </c>
      <c r="Q674" s="10">
        <v>21</v>
      </c>
      <c r="R674" s="13"/>
      <c r="S674" s="10">
        <v>19</v>
      </c>
      <c r="T674" s="13"/>
      <c r="U674" s="10">
        <v>18</v>
      </c>
      <c r="V674" s="13"/>
      <c r="W674" s="10">
        <v>21</v>
      </c>
      <c r="X674" s="13"/>
      <c r="Y674" s="10"/>
      <c r="Z674" s="13"/>
      <c r="AA674" s="205"/>
      <c r="AB674" s="196"/>
      <c r="AC674" s="196"/>
      <c r="AD674" s="205" t="s">
        <v>373</v>
      </c>
      <c r="AF674" s="220" t="s">
        <v>374</v>
      </c>
      <c r="AH674" s="220" t="s">
        <v>375</v>
      </c>
      <c r="AI674" s="237"/>
      <c r="AJ674" s="237"/>
      <c r="AK674" s="237"/>
      <c r="AL674" s="409"/>
      <c r="AM674" s="237"/>
      <c r="AN674" s="409"/>
    </row>
    <row r="675" spans="1:40" ht="15.75" x14ac:dyDescent="0.25">
      <c r="A675" s="267"/>
      <c r="B675" s="285"/>
      <c r="C675" s="105" t="s">
        <v>378</v>
      </c>
      <c r="D675" s="33"/>
      <c r="E675" s="102" t="str" cm="1">
        <f t="array" ref="E675">_xlfn.IFS(AND(E674="",E676="",E677=""),"",SUM(E676:E677)&lt;E674*AND(F676="",F677="",E676&lt;&gt;"",E677&lt;&gt;""),"T4-Error",SUM(E676:E677)&gt;E674,"T5-Error",AND(SUM(E676:E677)=E674,F674="",OR(E676="",E677="")),"T2-Error",OR(E676="",E677=""),"",SUM(E676:E677)&lt;E674*OR(F676="pa",F677="pa"),"",AND(SUM(E676:E677)=E674,F674="pa",F676&lt;&gt;"pa",F677&lt;&gt;"pa"),"T3-Error",AND(SUM(E676:E677)=E674,F674="")*OR(F676="pa",F677="pa"),"T1-Error",SUM(E676:E677)=E674,"")</f>
        <v/>
      </c>
      <c r="F675" s="14"/>
      <c r="G675" s="102" t="str" cm="1">
        <f t="array" ref="G675">_xlfn.IFS(AND(G674="",G676="",G677=""),"",SUM(G676:G677)&lt;G674*AND(H676="",H677="",G676&lt;&gt;"",G677&lt;&gt;""),"T4-Error",SUM(G676:G677)&gt;G674,"T5-Error",AND(SUM(G676:G677)=G674,H674="",OR(G676="",G677="")),"T2-Error",OR(G676="",G677=""),"",SUM(G676:G677)&lt;G674*OR(H676="pa",H677="pa"),"",AND(SUM(G676:G677)=G674,H674="pa",H676&lt;&gt;"pa",H677&lt;&gt;"pa"),"T3-Error",AND(SUM(G676:G677)=G674,H674="")*OR(H676="pa",H677="pa"),"T1-Error",SUM(G676:G677)=G674,"")</f>
        <v/>
      </c>
      <c r="H675" s="14"/>
      <c r="I675" s="102" t="str" cm="1">
        <f t="array" ref="I675">_xlfn.IFS(AND(I674="",I676="",I677=""),"",SUM(I676:I677)&lt;I674*AND(J676="",J677="",I676&lt;&gt;"",I677&lt;&gt;""),"T4-Error",SUM(I676:I677)&gt;I674,"T5-Error",AND(SUM(I676:I677)=I674,J674="",OR(I676="",I677="")),"T2-Error",OR(I676="",I677=""),"",SUM(I676:I677)&lt;I674*OR(J676="pa",J677="pa"),"",AND(SUM(I676:I677)=I674,J674="pa",J676&lt;&gt;"pa",J677&lt;&gt;"pa"),"T3-Error",AND(SUM(I676:I677)=I674,J674="")*OR(J676="pa",J677="pa"),"T1-Error",SUM(I676:I677)=I674,"")</f>
        <v/>
      </c>
      <c r="J675" s="14"/>
      <c r="K675" s="102" t="str" cm="1">
        <f t="array" ref="K675">_xlfn.IFS(AND(K674="",K676="",K677=""),"",SUM(K676:K677)&lt;K674*AND(L676="",L677="",K676&lt;&gt;"",K677&lt;&gt;""),"T4-Error",SUM(K676:K677)&gt;K674,"T5-Error",AND(SUM(K676:K677)=K674,L674="",OR(K676="",K677="")),"T2-Error",OR(K676="",K677=""),"",SUM(K676:K677)&lt;K674*OR(L676="pa",L677="pa"),"",AND(SUM(K676:K677)=K674,L674="pa",L676&lt;&gt;"pa",L677&lt;&gt;"pa"),"T3-Error",AND(SUM(K676:K677)=K674,L674="")*OR(L676="pa",L677="pa"),"T1-Error",SUM(K676:K677)=K674,"")</f>
        <v/>
      </c>
      <c r="L675" s="14"/>
      <c r="M675" s="102" t="str" cm="1">
        <f t="array" ref="M675">_xlfn.IFS(AND(M674="",M676="",M677=""),"",SUM(M676:M677)&lt;M674*AND(N676="",N677="",M676&lt;&gt;"",M677&lt;&gt;""),"T4-Error",SUM(M676:M677)&gt;M674,"T5-Error",AND(SUM(M676:M677)=M674,N674="",OR(M676="",M677="")),"T2-Error",OR(M676="",M677=""),"",SUM(M676:M677)&lt;M674*OR(N676="pa",N677="pa"),"",AND(SUM(M676:M677)=M674,N674="pa",N676&lt;&gt;"pa",N677&lt;&gt;"pa"),"T3-Error",AND(SUM(M676:M677)=M674,N674="")*OR(N676="pa",N677="pa"),"T1-Error",SUM(M676:M677)=M674,"")</f>
        <v/>
      </c>
      <c r="N675" s="14"/>
      <c r="O675" s="102" t="str" cm="1">
        <f t="array" ref="O675">_xlfn.IFS(AND(O674="",O676="",O677=""),"",SUM(O676:O677)&lt;O674*AND(P676="",P677="",O676&lt;&gt;"",O677&lt;&gt;""),"T4-Error",SUM(O676:O677)&gt;O674,"T5-Error",AND(SUM(O676:O677)=O674,P674="",OR(O676="",O677="")),"T2-Error",OR(O676="",O677=""),"",SUM(O676:O677)&lt;O674*OR(P676="pa",P677="pa"),"",AND(SUM(O676:O677)=O674,P674="pa",P676&lt;&gt;"pa",P677&lt;&gt;"pa"),"T3-Error",AND(SUM(O676:O677)=O674,P674="")*OR(P676="pa",P677="pa"),"T1-Error",SUM(O676:O677)=O674,"")</f>
        <v/>
      </c>
      <c r="P675" s="14"/>
      <c r="Q675" s="102" t="str" cm="1">
        <f t="array" ref="Q675">_xlfn.IFS(AND(Q674="",Q676="",Q677=""),"",SUM(Q676:Q677)&lt;Q674*AND(R676="",R677="",Q676&lt;&gt;"",Q677&lt;&gt;""),"T4-Error",SUM(Q676:Q677)&gt;Q674,"T5-Error",AND(SUM(Q676:Q677)=Q674,R674="",OR(Q676="",Q677="")),"T2-Error",OR(Q676="",Q677=""),"",SUM(Q676:Q677)&lt;Q674*OR(R676="pa",R677="pa"),"",AND(SUM(Q676:Q677)=Q674,R674="pa",R676&lt;&gt;"pa",R677&lt;&gt;"pa"),"T3-Error",AND(SUM(Q676:Q677)=Q674,R674="")*OR(R676="pa",R677="pa"),"T1-Error",SUM(Q676:Q677)=Q674,"")</f>
        <v/>
      </c>
      <c r="R675" s="14"/>
      <c r="S675" s="102" t="str" cm="1">
        <f t="array" ref="S675">_xlfn.IFS(AND(S674="",S676="",S677=""),"",SUM(S676:S677)&lt;S674*AND(T676="",T677="",S676&lt;&gt;"",S677&lt;&gt;""),"T4-Error",SUM(S676:S677)&gt;S674,"T5-Error",AND(SUM(S676:S677)=S674,T674="",OR(S676="",S677="")),"T2-Error",OR(S676="",S677=""),"",SUM(S676:S677)&lt;S674*OR(T676="pa",T677="pa"),"",AND(SUM(S676:S677)=S674,T674="pa",T676&lt;&gt;"pa",T677&lt;&gt;"pa"),"T3-Error",AND(SUM(S676:S677)=S674,T674="")*OR(T676="pa",T677="pa"),"T1-Error",SUM(S676:S677)=S674,"")</f>
        <v/>
      </c>
      <c r="T675" s="14"/>
      <c r="U675" s="102" t="str" cm="1">
        <f t="array" ref="U675">_xlfn.IFS(AND(U674="",U676="",U677=""),"",SUM(U676:U677)&lt;U674*AND(V676="",V677="",U676&lt;&gt;"",U677&lt;&gt;""),"T4-Error",SUM(U676:U677)&gt;U674,"T5-Error",AND(SUM(U676:U677)=U674,V674="",OR(U676="",U677="")),"T2-Error",OR(U676="",U677=""),"",SUM(U676:U677)&lt;U674*OR(V676="pa",V677="pa"),"",AND(SUM(U676:U677)=U674,V674="pa",V676&lt;&gt;"pa",V677&lt;&gt;"pa"),"T3-Error",AND(SUM(U676:U677)=U674,V674="")*OR(V676="pa",V677="pa"),"T1-Error",SUM(U676:U677)=U674,"")</f>
        <v/>
      </c>
      <c r="V675" s="14"/>
      <c r="W675" s="102" t="str" cm="1">
        <f t="array" ref="W675">_xlfn.IFS(AND(W674="",W676="",W677=""),"",SUM(W676:W677)&lt;W674*AND(X676="",X677="",W676&lt;&gt;"",W677&lt;&gt;""),"T4-Error",SUM(W676:W677)&gt;W674,"T5-Error",AND(SUM(W676:W677)=W674,X674="",OR(W676="",W677="")),"T2-Error",OR(W676="",W677=""),"",SUM(W676:W677)&lt;W674*OR(X676="pa",X677="pa"),"",AND(SUM(W676:W677)=W674,X674="pa",X676&lt;&gt;"pa",X677&lt;&gt;"pa"),"T3-Error",AND(SUM(W676:W677)=W674,X674="")*OR(X676="pa",X677="pa"),"T1-Error",SUM(W676:W677)=W674,"")</f>
        <v/>
      </c>
      <c r="X675" s="14"/>
      <c r="Y675" s="102" t="str" cm="1">
        <f t="array" ref="Y675">_xlfn.IFS(AND(Y674="",Y676="",Y677=""),"",SUM(Y676:Y677)&lt;Y674*AND(Z676="",Z677="",Y676&lt;&gt;"",Y677&lt;&gt;""),"T4-Error",SUM(Y676:Y677)&gt;Y674,"T5-Error",AND(SUM(Y676:Y677)=Y674,Z674="",OR(Y676="",Y677="")),"T2-Error",OR(Y676="",Y677=""),"",SUM(Y676:Y677)&lt;Y674*OR(Z676="pa",Z677="pa"),"",AND(SUM(Y676:Y677)=Y674,Z674="pa",Z676&lt;&gt;"pa",Z677&lt;&gt;"pa"),"T3-Error",AND(SUM(Y676:Y677)=Y674,Z674="")*OR(Z676="pa",Z677="pa"),"T1-Error",SUM(Y676:Y677)=Y674,"")</f>
        <v/>
      </c>
      <c r="Z675" s="14"/>
      <c r="AA675" s="206"/>
      <c r="AB675" s="189"/>
      <c r="AC675" s="196"/>
      <c r="AD675" s="206"/>
      <c r="AF675" s="193"/>
      <c r="AH675" s="193"/>
      <c r="AI675" s="237"/>
      <c r="AJ675" s="237"/>
      <c r="AK675" s="237"/>
      <c r="AL675" s="409"/>
      <c r="AM675" s="237"/>
      <c r="AN675" s="409"/>
    </row>
    <row r="676" spans="1:40" ht="15" x14ac:dyDescent="0.2">
      <c r="A676" s="282" t="s">
        <v>379</v>
      </c>
      <c r="B676" s="264"/>
      <c r="C676" s="110" t="s">
        <v>210</v>
      </c>
      <c r="D676" s="24" t="s">
        <v>51</v>
      </c>
      <c r="E676" s="10"/>
      <c r="F676" s="13"/>
      <c r="G676" s="10"/>
      <c r="H676" s="13"/>
      <c r="I676" s="10"/>
      <c r="J676" s="13"/>
      <c r="K676" s="10"/>
      <c r="L676" s="13"/>
      <c r="M676" s="10"/>
      <c r="N676" s="13"/>
      <c r="O676" s="10"/>
      <c r="P676" s="13"/>
      <c r="Q676" s="10">
        <v>9</v>
      </c>
      <c r="R676" s="13"/>
      <c r="S676" s="10">
        <v>9</v>
      </c>
      <c r="T676" s="13"/>
      <c r="U676" s="10">
        <v>13</v>
      </c>
      <c r="V676" s="13"/>
      <c r="W676" s="10">
        <v>13</v>
      </c>
      <c r="X676" s="13"/>
      <c r="Y676" s="10"/>
      <c r="Z676" s="13"/>
      <c r="AA676" s="205"/>
      <c r="AB676" s="196"/>
      <c r="AC676" s="196"/>
      <c r="AD676" s="205"/>
      <c r="AF676" s="193"/>
      <c r="AH676" s="193"/>
      <c r="AI676" s="237"/>
      <c r="AJ676" s="237"/>
      <c r="AK676" s="237"/>
      <c r="AL676" s="409"/>
      <c r="AM676" s="237"/>
      <c r="AN676" s="409"/>
    </row>
    <row r="677" spans="1:40" ht="15" x14ac:dyDescent="0.2">
      <c r="A677" s="283" t="s">
        <v>380</v>
      </c>
      <c r="B677" s="266"/>
      <c r="C677" s="110" t="s">
        <v>213</v>
      </c>
      <c r="D677" s="24" t="s">
        <v>51</v>
      </c>
      <c r="E677" s="10"/>
      <c r="F677" s="13"/>
      <c r="G677" s="10"/>
      <c r="H677" s="13"/>
      <c r="I677" s="10"/>
      <c r="J677" s="13"/>
      <c r="K677" s="10"/>
      <c r="L677" s="13"/>
      <c r="M677" s="10"/>
      <c r="N677" s="13"/>
      <c r="O677" s="10"/>
      <c r="P677" s="13"/>
      <c r="Q677" s="10">
        <v>12</v>
      </c>
      <c r="R677" s="13"/>
      <c r="S677" s="10">
        <v>10</v>
      </c>
      <c r="T677" s="13"/>
      <c r="U677" s="10">
        <v>5</v>
      </c>
      <c r="V677" s="13"/>
      <c r="W677" s="10">
        <v>8</v>
      </c>
      <c r="X677" s="13"/>
      <c r="Y677" s="10"/>
      <c r="Z677" s="13"/>
      <c r="AA677" s="205"/>
      <c r="AB677" s="196"/>
      <c r="AC677" s="196"/>
      <c r="AD677" s="205"/>
      <c r="AF677" s="193"/>
      <c r="AH677" s="193"/>
      <c r="AI677" s="237"/>
      <c r="AJ677" s="237"/>
      <c r="AK677" s="237"/>
      <c r="AL677" s="409"/>
      <c r="AM677" s="237"/>
      <c r="AN677" s="409"/>
    </row>
    <row r="678" spans="1:40" ht="15.75" x14ac:dyDescent="0.25">
      <c r="A678" s="267"/>
      <c r="B678" s="285"/>
      <c r="C678" s="105" t="s">
        <v>240</v>
      </c>
      <c r="D678" s="33"/>
      <c r="E678" s="102" t="str" cm="1">
        <f t="array" ref="E678">_xlfn.IFS(AND(E674="",E679="",E680="",E681="",E682="",E683="",E684="",E685="",E686="",E687="",E688="",E689="",E690="",E691="",E692="",E693="",E694="",E695="",E696=""),"",SUM(E679:E696)&lt;E674*AND(F679="",F680="",F681="",F682="",F683="",F684="",F685="",F686="",F687="",F688="",F689="",F690="",F691="",F692="",F693="",F694="",F695="",F696="",E679&lt;&gt;"",E680&lt;&gt;"",E681&lt;&gt;"",E682&lt;&gt;"",E683&lt;&gt;"",E684&lt;&gt;"",E685&lt;&gt;"",E686&lt;&gt;"",E687&lt;&gt;"",E688&lt;&gt;"",E689&lt;&gt;"",E690&lt;&gt;"",E691&lt;&gt;"",E692&lt;&gt;"",E693&lt;&gt;"",E694&lt;&gt;"",E695&lt;&gt;"",E696&lt;&gt;""),"T4-Error",SUM(E679:E696)&gt;E674,"T5-Error",AND(SUM(E679:E696)=E674,F674="",OR(E679="",E680="",E681="",E682="",E683="",E684="",E685="",E686="",E687="",E688="",E689="",E690="",E691="",E692="",E693="",E694="",E695="",E696="")),"T2-Error",OR(E679="",E680="",E681="",E682="",E683="",E684="",E685="",E686="",E687="",E688="",E689="",E690="",E691="",E692="",E693="",E694="",E695="",E696=""),"",SUM(E679:E696)&lt;E674*OR(F679="pa",F680="pa",F681="pa",F682="pa",F683="pa",F684="pa",F685="pa",F686="pa",F687="pa",F688="pa",F689="pa",F690="pa",F691="pa",F692="pa",F693="pa",F694="pa",F695="pa",F696="pa"),"",AND(SUM(E679:E696)=E674,F674="pa",F679&lt;&gt;"pa",F680&lt;&gt;"pa",F681&lt;&gt;"pa",F682&lt;&gt;"pa",F683&lt;&gt;"pa",F684&lt;&gt;"pa",F685&lt;&gt;"pa",F686&lt;&gt;"pa",F687&lt;&gt;"pa",F688&lt;&gt;"pa",F689&lt;&gt;"pa",F690&lt;&gt;"pa",F691&lt;&gt;"pa",F692&lt;&gt;"pa",F693&lt;&gt;"pa",F694&lt;&gt;"pa",F695&lt;&gt;"pa",F696&lt;&gt;"pa"),"T3-Error",AND(SUM(E679:E696)=E674,F674="")*OR(F679="pa",F680="pa",F681="pa",F682="pa",F683="pa",F684="pa",F685="pa",F686="pa",F687="pa",F688="pa",F689="pa",F690="pa",F691="pa",F692="pa",F693="pa",F694="pa",F695="pa",F696="pa"),"T1-Error",SUM(E679:E696)=E674,"")</f>
        <v/>
      </c>
      <c r="F678" s="14"/>
      <c r="G678" s="102" t="str" cm="1">
        <f t="array" ref="G678">_xlfn.IFS(AND(G674="",G679="",G680="",G681="",G682="",G683="",G684="",G685="",G686="",G687="",G688="",G689="",G690="",G691="",G692="",G693="",G694="",G695="",G696=""),"",SUM(G679:G696)&lt;G674*AND(H679="",H680="",H681="",H682="",H683="",H684="",H685="",H686="",H687="",H688="",H689="",H690="",H691="",H692="",H693="",H694="",H695="",H696="",G679&lt;&gt;"",G680&lt;&gt;"",G681&lt;&gt;"",G682&lt;&gt;"",G683&lt;&gt;"",G684&lt;&gt;"",G685&lt;&gt;"",G686&lt;&gt;"",G687&lt;&gt;"",G688&lt;&gt;"",G689&lt;&gt;"",G690&lt;&gt;"",G691&lt;&gt;"",G692&lt;&gt;"",G693&lt;&gt;"",G694&lt;&gt;"",G695&lt;&gt;"",G696&lt;&gt;""),"T4-Error",SUM(G679:G696)&gt;G674,"T5-Error",AND(SUM(G679:G696)=G674,H674="",OR(G679="",G680="",G681="",G682="",G683="",G684="",G685="",G686="",G687="",G688="",G689="",G690="",G691="",G692="",G693="",G694="",G695="",G696="")),"T2-Error",OR(G679="",G680="",G681="",G682="",G683="",G684="",G685="",G686="",G687="",G688="",G689="",G690="",G691="",G692="",G693="",G694="",G695="",G696=""),"",SUM(G679:G696)&lt;G674*OR(H679="pa",H680="pa",H681="pa",H682="pa",H683="pa",H684="pa",H685="pa",H686="pa",H687="pa",H688="pa",H689="pa",H690="pa",H691="pa",H692="pa",H693="pa",H694="pa",H695="pa",H696="pa"),"",AND(SUM(G679:G696)=G674,H674="pa",H679&lt;&gt;"pa",H680&lt;&gt;"pa",H681&lt;&gt;"pa",H682&lt;&gt;"pa",H683&lt;&gt;"pa",H684&lt;&gt;"pa",H685&lt;&gt;"pa",H686&lt;&gt;"pa",H687&lt;&gt;"pa",H688&lt;&gt;"pa",H689&lt;&gt;"pa",H690&lt;&gt;"pa",H691&lt;&gt;"pa",H692&lt;&gt;"pa",H693&lt;&gt;"pa",H694&lt;&gt;"pa",H695&lt;&gt;"pa",H696&lt;&gt;"pa"),"T3-Error",AND(SUM(G679:G696)=G674,H674="")*OR(H679="pa",H680="pa",H681="pa",H682="pa",H683="pa",H684="pa",H685="pa",H686="pa",H687="pa",H688="pa",H689="pa",H690="pa",H691="pa",H692="pa",H693="pa",H694="pa",H695="pa",H696="pa"),"T1-Error",SUM(G679:G696)=G674,"")</f>
        <v/>
      </c>
      <c r="H678" s="14"/>
      <c r="I678" s="102" t="str" cm="1">
        <f t="array" ref="I678">_xlfn.IFS(AND(I674="",I679="",I680="",I681="",I682="",I683="",I684="",I685="",I686="",I687="",I688="",I689="",I690="",I691="",I692="",I693="",I694="",I695="",I696=""),"",SUM(I679:I696)&lt;I674*AND(J679="",J680="",J681="",J682="",J683="",J684="",J685="",J686="",J687="",J688="",J689="",J690="",J691="",J692="",J693="",J694="",J695="",J696="",I679&lt;&gt;"",I680&lt;&gt;"",I681&lt;&gt;"",I682&lt;&gt;"",I683&lt;&gt;"",I684&lt;&gt;"",I685&lt;&gt;"",I686&lt;&gt;"",I687&lt;&gt;"",I688&lt;&gt;"",I689&lt;&gt;"",I690&lt;&gt;"",I691&lt;&gt;"",I692&lt;&gt;"",I693&lt;&gt;"",I694&lt;&gt;"",I695&lt;&gt;"",I696&lt;&gt;""),"T4-Error",SUM(I679:I696)&gt;I674,"T5-Error",AND(SUM(I679:I696)=I674,J674="",OR(I679="",I680="",I681="",I682="",I683="",I684="",I685="",I686="",I687="",I688="",I689="",I690="",I691="",I692="",I693="",I694="",I695="",I696="")),"T2-Error",OR(I679="",I680="",I681="",I682="",I683="",I684="",I685="",I686="",I687="",I688="",I689="",I690="",I691="",I692="",I693="",I694="",I695="",I696=""),"",SUM(I679:I696)&lt;I674*OR(J679="pa",J680="pa",J681="pa",J682="pa",J683="pa",J684="pa",J685="pa",J686="pa",J687="pa",J688="pa",J689="pa",J690="pa",J691="pa",J692="pa",J693="pa",J694="pa",J695="pa",J696="pa"),"",AND(SUM(I679:I696)=I674,J674="pa",J679&lt;&gt;"pa",J680&lt;&gt;"pa",J681&lt;&gt;"pa",J682&lt;&gt;"pa",J683&lt;&gt;"pa",J684&lt;&gt;"pa",J685&lt;&gt;"pa",J686&lt;&gt;"pa",J687&lt;&gt;"pa",J688&lt;&gt;"pa",J689&lt;&gt;"pa",J690&lt;&gt;"pa",J691&lt;&gt;"pa",J692&lt;&gt;"pa",J693&lt;&gt;"pa",J694&lt;&gt;"pa",J695&lt;&gt;"pa",J696&lt;&gt;"pa"),"T3-Error",AND(SUM(I679:I696)=I674,J674="")*OR(J679="pa",J680="pa",J681="pa",J682="pa",J683="pa",J684="pa",J685="pa",J686="pa",J687="pa",J688="pa",J689="pa",J690="pa",J691="pa",J692="pa",J693="pa",J694="pa",J695="pa",J696="pa"),"T1-Error",SUM(I679:I696)=I674,"")</f>
        <v/>
      </c>
      <c r="J678" s="14"/>
      <c r="K678" s="102" t="str" cm="1">
        <f t="array" ref="K678">_xlfn.IFS(AND(K674="",K679="",K680="",K681="",K682="",K683="",K684="",K685="",K686="",K687="",K688="",K689="",K690="",K691="",K692="",K693="",K694="",K695="",K696=""),"",SUM(K679:K696)&lt;K674*AND(L679="",L680="",L681="",L682="",L683="",L684="",L685="",L686="",L687="",L688="",L689="",L690="",L691="",L692="",L693="",L694="",L695="",L696="",K679&lt;&gt;"",K680&lt;&gt;"",K681&lt;&gt;"",K682&lt;&gt;"",K683&lt;&gt;"",K684&lt;&gt;"",K685&lt;&gt;"",K686&lt;&gt;"",K687&lt;&gt;"",K688&lt;&gt;"",K689&lt;&gt;"",K690&lt;&gt;"",K691&lt;&gt;"",K692&lt;&gt;"",K693&lt;&gt;"",K694&lt;&gt;"",K695&lt;&gt;"",K696&lt;&gt;""),"T4-Error",SUM(K679:K696)&gt;K674,"T5-Error",AND(SUM(K679:K696)=K674,L674="",OR(K679="",K680="",K681="",K682="",K683="",K684="",K685="",K686="",K687="",K688="",K689="",K690="",K691="",K692="",K693="",K694="",K695="",K696="")),"T2-Error",OR(K679="",K680="",K681="",K682="",K683="",K684="",K685="",K686="",K687="",K688="",K689="",K690="",K691="",K692="",K693="",K694="",K695="",K696=""),"",SUM(K679:K696)&lt;K674*OR(L679="pa",L680="pa",L681="pa",L682="pa",L683="pa",L684="pa",L685="pa",L686="pa",L687="pa",L688="pa",L689="pa",L690="pa",L691="pa",L692="pa",L693="pa",L694="pa",L695="pa",L696="pa"),"",AND(SUM(K679:K696)=K674,L674="pa",L679&lt;&gt;"pa",L680&lt;&gt;"pa",L681&lt;&gt;"pa",L682&lt;&gt;"pa",L683&lt;&gt;"pa",L684&lt;&gt;"pa",L685&lt;&gt;"pa",L686&lt;&gt;"pa",L687&lt;&gt;"pa",L688&lt;&gt;"pa",L689&lt;&gt;"pa",L690&lt;&gt;"pa",L691&lt;&gt;"pa",L692&lt;&gt;"pa",L693&lt;&gt;"pa",L694&lt;&gt;"pa",L695&lt;&gt;"pa",L696&lt;&gt;"pa"),"T3-Error",AND(SUM(K679:K696)=K674,L674="")*OR(L679="pa",L680="pa",L681="pa",L682="pa",L683="pa",L684="pa",L685="pa",L686="pa",L687="pa",L688="pa",L689="pa",L690="pa",L691="pa",L692="pa",L693="pa",L694="pa",L695="pa",L696="pa"),"T1-Error",SUM(K679:K696)=K674,"")</f>
        <v/>
      </c>
      <c r="L678" s="14"/>
      <c r="M678" s="102" t="str" cm="1">
        <f t="array" ref="M678">_xlfn.IFS(AND(M674="",M679="",M680="",M681="",M682="",M683="",M684="",M685="",M686="",M687="",M688="",M689="",M690="",M691="",M692="",M693="",M694="",M695="",M696=""),"",SUM(M679:M696)&lt;M674*AND(N679="",N680="",N681="",N682="",N683="",N684="",N685="",N686="",N687="",N688="",N689="",N690="",N691="",N692="",N693="",N694="",N695="",N696="",M679&lt;&gt;"",M680&lt;&gt;"",M681&lt;&gt;"",M682&lt;&gt;"",M683&lt;&gt;"",M684&lt;&gt;"",M685&lt;&gt;"",M686&lt;&gt;"",M687&lt;&gt;"",M688&lt;&gt;"",M689&lt;&gt;"",M690&lt;&gt;"",M691&lt;&gt;"",M692&lt;&gt;"",M693&lt;&gt;"",M694&lt;&gt;"",M695&lt;&gt;"",M696&lt;&gt;""),"T4-Error",SUM(M679:M696)&gt;M674,"T5-Error",AND(SUM(M679:M696)=M674,N674="",OR(M679="",M680="",M681="",M682="",M683="",M684="",M685="",M686="",M687="",M688="",M689="",M690="",M691="",M692="",M693="",M694="",M695="",M696="")),"T2-Error",OR(M679="",M680="",M681="",M682="",M683="",M684="",M685="",M686="",M687="",M688="",M689="",M690="",M691="",M692="",M693="",M694="",M695="",M696=""),"",SUM(M679:M696)&lt;M674*OR(N679="pa",N680="pa",N681="pa",N682="pa",N683="pa",N684="pa",N685="pa",N686="pa",N687="pa",N688="pa",N689="pa",N690="pa",N691="pa",N692="pa",N693="pa",N694="pa",N695="pa",N696="pa"),"",AND(SUM(M679:M696)=M674,N674="pa",N679&lt;&gt;"pa",N680&lt;&gt;"pa",N681&lt;&gt;"pa",N682&lt;&gt;"pa",N683&lt;&gt;"pa",N684&lt;&gt;"pa",N685&lt;&gt;"pa",N686&lt;&gt;"pa",N687&lt;&gt;"pa",N688&lt;&gt;"pa",N689&lt;&gt;"pa",N690&lt;&gt;"pa",N691&lt;&gt;"pa",N692&lt;&gt;"pa",N693&lt;&gt;"pa",N694&lt;&gt;"pa",N695&lt;&gt;"pa",N696&lt;&gt;"pa"),"T3-Error",AND(SUM(M679:M696)=M674,N674="")*OR(N679="pa",N680="pa",N681="pa",N682="pa",N683="pa",N684="pa",N685="pa",N686="pa",N687="pa",N688="pa",N689="pa",N690="pa",N691="pa",N692="pa",N693="pa",N694="pa",N695="pa",N696="pa"),"T1-Error",SUM(M679:M696)=M674,"")</f>
        <v/>
      </c>
      <c r="N678" s="14"/>
      <c r="O678" s="102" t="str" cm="1">
        <f t="array" ref="O678">_xlfn.IFS(AND(O674="",O679="",O680="",O681="",O682="",O683="",O684="",O685="",O686="",O687="",O688="",O689="",O690="",O691="",O692="",O693="",O694="",O695="",O696=""),"",SUM(O679:O696)&lt;O674*AND(P679="",P680="",P681="",P682="",P683="",P684="",P685="",P686="",P687="",P688="",P689="",P690="",P691="",P692="",P693="",P694="",P695="",P696="",O679&lt;&gt;"",O680&lt;&gt;"",O681&lt;&gt;"",O682&lt;&gt;"",O683&lt;&gt;"",O684&lt;&gt;"",O685&lt;&gt;"",O686&lt;&gt;"",O687&lt;&gt;"",O688&lt;&gt;"",O689&lt;&gt;"",O690&lt;&gt;"",O691&lt;&gt;"",O692&lt;&gt;"",O693&lt;&gt;"",O694&lt;&gt;"",O695&lt;&gt;"",O696&lt;&gt;""),"T4-Error",SUM(O679:O696)&gt;O674,"T5-Error",AND(SUM(O679:O696)=O674,P674="",OR(O679="",O680="",O681="",O682="",O683="",O684="",O685="",O686="",O687="",O688="",O689="",O690="",O691="",O692="",O693="",O694="",O695="",O696="")),"T2-Error",OR(O679="",O680="",O681="",O682="",O683="",O684="",O685="",O686="",O687="",O688="",O689="",O690="",O691="",O692="",O693="",O694="",O695="",O696=""),"",SUM(O679:O696)&lt;O674*OR(P679="pa",P680="pa",P681="pa",P682="pa",P683="pa",P684="pa",P685="pa",P686="pa",P687="pa",P688="pa",P689="pa",P690="pa",P691="pa",P692="pa",P693="pa",P694="pa",P695="pa",P696="pa"),"",AND(SUM(O679:O696)=O674,P674="pa",P679&lt;&gt;"pa",P680&lt;&gt;"pa",P681&lt;&gt;"pa",P682&lt;&gt;"pa",P683&lt;&gt;"pa",P684&lt;&gt;"pa",P685&lt;&gt;"pa",P686&lt;&gt;"pa",P687&lt;&gt;"pa",P688&lt;&gt;"pa",P689&lt;&gt;"pa",P690&lt;&gt;"pa",P691&lt;&gt;"pa",P692&lt;&gt;"pa",P693&lt;&gt;"pa",P694&lt;&gt;"pa",P695&lt;&gt;"pa",P696&lt;&gt;"pa"),"T3-Error",AND(SUM(O679:O696)=O674,P674="")*OR(P679="pa",P680="pa",P681="pa",P682="pa",P683="pa",P684="pa",P685="pa",P686="pa",P687="pa",P688="pa",P689="pa",P690="pa",P691="pa",P692="pa",P693="pa",P694="pa",P695="pa",P696="pa"),"T1-Error",SUM(O679:O696)=O674,"")</f>
        <v/>
      </c>
      <c r="P678" s="14"/>
      <c r="Q678" s="102" t="str" cm="1">
        <f t="array" ref="Q678">_xlfn.IFS(AND(Q674="",Q679="",Q680="",Q681="",Q682="",Q683="",Q684="",Q685="",Q686="",Q687="",Q688="",Q689="",Q690="",Q691="",Q692="",Q693="",Q694="",Q695="",Q696=""),"",SUM(Q679:Q696)&lt;Q674*AND(R679="",R680="",R681="",R682="",R683="",R684="",R685="",R686="",R687="",R688="",R689="",R690="",R691="",R692="",R693="",R694="",R695="",R696="",Q679&lt;&gt;"",Q680&lt;&gt;"",Q681&lt;&gt;"",Q682&lt;&gt;"",Q683&lt;&gt;"",Q684&lt;&gt;"",Q685&lt;&gt;"",Q686&lt;&gt;"",Q687&lt;&gt;"",Q688&lt;&gt;"",Q689&lt;&gt;"",Q690&lt;&gt;"",Q691&lt;&gt;"",Q692&lt;&gt;"",Q693&lt;&gt;"",Q694&lt;&gt;"",Q695&lt;&gt;"",Q696&lt;&gt;""),"T4-Error",SUM(Q679:Q696)&gt;Q674,"T5-Error",AND(SUM(Q679:Q696)=Q674,R674="",OR(Q679="",Q680="",Q681="",Q682="",Q683="",Q684="",Q685="",Q686="",Q687="",Q688="",Q689="",Q690="",Q691="",Q692="",Q693="",Q694="",Q695="",Q696="")),"T2-Error",OR(Q679="",Q680="",Q681="",Q682="",Q683="",Q684="",Q685="",Q686="",Q687="",Q688="",Q689="",Q690="",Q691="",Q692="",Q693="",Q694="",Q695="",Q696=""),"",SUM(Q679:Q696)&lt;Q674*OR(R679="pa",R680="pa",R681="pa",R682="pa",R683="pa",R684="pa",R685="pa",R686="pa",R687="pa",R688="pa",R689="pa",R690="pa",R691="pa",R692="pa",R693="pa",R694="pa",R695="pa",R696="pa"),"",AND(SUM(Q679:Q696)=Q674,R674="pa",R679&lt;&gt;"pa",R680&lt;&gt;"pa",R681&lt;&gt;"pa",R682&lt;&gt;"pa",R683&lt;&gt;"pa",R684&lt;&gt;"pa",R685&lt;&gt;"pa",R686&lt;&gt;"pa",R687&lt;&gt;"pa",R688&lt;&gt;"pa",R689&lt;&gt;"pa",R690&lt;&gt;"pa",R691&lt;&gt;"pa",R692&lt;&gt;"pa",R693&lt;&gt;"pa",R694&lt;&gt;"pa",R695&lt;&gt;"pa",R696&lt;&gt;"pa"),"T3-Error",AND(SUM(Q679:Q696)=Q674,R674="")*OR(R679="pa",R680="pa",R681="pa",R682="pa",R683="pa",R684="pa",R685="pa",R686="pa",R687="pa",R688="pa",R689="pa",R690="pa",R691="pa",R692="pa",R693="pa",R694="pa",R695="pa",R696="pa"),"T1-Error",SUM(Q679:Q696)=Q674,"")</f>
        <v/>
      </c>
      <c r="R678" s="14"/>
      <c r="S678" s="102" t="str" cm="1">
        <f t="array" ref="S678">_xlfn.IFS(AND(S674="",S679="",S680="",S681="",S682="",S683="",S684="",S685="",S686="",S687="",S688="",S689="",S690="",S691="",S692="",S693="",S694="",S695="",S696=""),"",SUM(S679:S696)&lt;S674*AND(T679="",T680="",T681="",T682="",T683="",T684="",T685="",T686="",T687="",T688="",T689="",T690="",T691="",T692="",T693="",T694="",T695="",T696="",S679&lt;&gt;"",S680&lt;&gt;"",S681&lt;&gt;"",S682&lt;&gt;"",S683&lt;&gt;"",S684&lt;&gt;"",S685&lt;&gt;"",S686&lt;&gt;"",S687&lt;&gt;"",S688&lt;&gt;"",S689&lt;&gt;"",S690&lt;&gt;"",S691&lt;&gt;"",S692&lt;&gt;"",S693&lt;&gt;"",S694&lt;&gt;"",S695&lt;&gt;"",S696&lt;&gt;""),"T4-Error",SUM(S679:S696)&gt;S674,"T5-Error",AND(SUM(S679:S696)=S674,T674="",OR(S679="",S680="",S681="",S682="",S683="",S684="",S685="",S686="",S687="",S688="",S689="",S690="",S691="",S692="",S693="",S694="",S695="",S696="")),"T2-Error",OR(S679="",S680="",S681="",S682="",S683="",S684="",S685="",S686="",S687="",S688="",S689="",S690="",S691="",S692="",S693="",S694="",S695="",S696=""),"",SUM(S679:S696)&lt;S674*OR(T679="pa",T680="pa",T681="pa",T682="pa",T683="pa",T684="pa",T685="pa",T686="pa",T687="pa",T688="pa",T689="pa",T690="pa",T691="pa",T692="pa",T693="pa",T694="pa",T695="pa",T696="pa"),"",AND(SUM(S679:S696)=S674,T674="pa",T679&lt;&gt;"pa",T680&lt;&gt;"pa",T681&lt;&gt;"pa",T682&lt;&gt;"pa",T683&lt;&gt;"pa",T684&lt;&gt;"pa",T685&lt;&gt;"pa",T686&lt;&gt;"pa",T687&lt;&gt;"pa",T688&lt;&gt;"pa",T689&lt;&gt;"pa",T690&lt;&gt;"pa",T691&lt;&gt;"pa",T692&lt;&gt;"pa",T693&lt;&gt;"pa",T694&lt;&gt;"pa",T695&lt;&gt;"pa",T696&lt;&gt;"pa"),"T3-Error",AND(SUM(S679:S696)=S674,T674="")*OR(T679="pa",T680="pa",T681="pa",T682="pa",T683="pa",T684="pa",T685="pa",T686="pa",T687="pa",T688="pa",T689="pa",T690="pa",T691="pa",T692="pa",T693="pa",T694="pa",T695="pa",T696="pa"),"T1-Error",SUM(S679:S696)=S674,"")</f>
        <v/>
      </c>
      <c r="T678" s="14"/>
      <c r="U678" s="102" t="str" cm="1">
        <f t="array" ref="U678">_xlfn.IFS(AND(U674="",U679="",U680="",U681="",U682="",U683="",U684="",U685="",U686="",U687="",U688="",U689="",U690="",U691="",U692="",U693="",U694="",U695="",U696=""),"",SUM(U679:U696)&lt;U674*AND(V679="",V680="",V681="",V682="",V683="",V684="",V685="",V686="",V687="",V688="",V689="",V690="",V691="",V692="",V693="",V694="",V695="",V696="",U679&lt;&gt;"",U680&lt;&gt;"",U681&lt;&gt;"",U682&lt;&gt;"",U683&lt;&gt;"",U684&lt;&gt;"",U685&lt;&gt;"",U686&lt;&gt;"",U687&lt;&gt;"",U688&lt;&gt;"",U689&lt;&gt;"",U690&lt;&gt;"",U691&lt;&gt;"",U692&lt;&gt;"",U693&lt;&gt;"",U694&lt;&gt;"",U695&lt;&gt;"",U696&lt;&gt;""),"T4-Error",SUM(U679:U696)&gt;U674,"T5-Error",AND(SUM(U679:U696)=U674,V674="",OR(U679="",U680="",U681="",U682="",U683="",U684="",U685="",U686="",U687="",U688="",U689="",U690="",U691="",U692="",U693="",U694="",U695="",U696="")),"T2-Error",OR(U679="",U680="",U681="",U682="",U683="",U684="",U685="",U686="",U687="",U688="",U689="",U690="",U691="",U692="",U693="",U694="",U695="",U696=""),"",SUM(U679:U696)&lt;U674*OR(V679="pa",V680="pa",V681="pa",V682="pa",V683="pa",V684="pa",V685="pa",V686="pa",V687="pa",V688="pa",V689="pa",V690="pa",V691="pa",V692="pa",V693="pa",V694="pa",V695="pa",V696="pa"),"",AND(SUM(U679:U696)=U674,V674="pa",V679&lt;&gt;"pa",V680&lt;&gt;"pa",V681&lt;&gt;"pa",V682&lt;&gt;"pa",V683&lt;&gt;"pa",V684&lt;&gt;"pa",V685&lt;&gt;"pa",V686&lt;&gt;"pa",V687&lt;&gt;"pa",V688&lt;&gt;"pa",V689&lt;&gt;"pa",V690&lt;&gt;"pa",V691&lt;&gt;"pa",V692&lt;&gt;"pa",V693&lt;&gt;"pa",V694&lt;&gt;"pa",V695&lt;&gt;"pa",V696&lt;&gt;"pa"),"T3-Error",AND(SUM(U679:U696)=U674,V674="")*OR(V679="pa",V680="pa",V681="pa",V682="pa",V683="pa",V684="pa",V685="pa",V686="pa",V687="pa",V688="pa",V689="pa",V690="pa",V691="pa",V692="pa",V693="pa",V694="pa",V695="pa",V696="pa"),"T1-Error",SUM(U679:U696)=U674,"")</f>
        <v/>
      </c>
      <c r="V678" s="14"/>
      <c r="W678" s="102" t="str" cm="1">
        <f t="array" ref="W678">_xlfn.IFS(AND(W674="",W679="",W680="",W681="",W682="",W683="",W684="",W685="",W686="",W687="",W688="",W689="",W690="",W691="",W692="",W693="",W694="",W695="",W696=""),"",SUM(W679:W696)&lt;W674*AND(X679="",X680="",X681="",X682="",X683="",X684="",X685="",X686="",X687="",X688="",X689="",X690="",X691="",X692="",X693="",X694="",X695="",X696="",W679&lt;&gt;"",W680&lt;&gt;"",W681&lt;&gt;"",W682&lt;&gt;"",W683&lt;&gt;"",W684&lt;&gt;"",W685&lt;&gt;"",W686&lt;&gt;"",W687&lt;&gt;"",W688&lt;&gt;"",W689&lt;&gt;"",W690&lt;&gt;"",W691&lt;&gt;"",W692&lt;&gt;"",W693&lt;&gt;"",W694&lt;&gt;"",W695&lt;&gt;"",W696&lt;&gt;""),"T4-Error",SUM(W679:W696)&gt;W674,"T5-Error",AND(SUM(W679:W696)=W674,X674="",OR(W679="",W680="",W681="",W682="",W683="",W684="",W685="",W686="",W687="",W688="",W689="",W690="",W691="",W692="",W693="",W694="",W695="",W696="")),"T2-Error",OR(W679="",W680="",W681="",W682="",W683="",W684="",W685="",W686="",W687="",W688="",W689="",W690="",W691="",W692="",W693="",W694="",W695="",W696=""),"",SUM(W679:W696)&lt;W674*OR(X679="pa",X680="pa",X681="pa",X682="pa",X683="pa",X684="pa",X685="pa",X686="pa",X687="pa",X688="pa",X689="pa",X690="pa",X691="pa",X692="pa",X693="pa",X694="pa",X695="pa",X696="pa"),"",AND(SUM(W679:W696)=W674,X674="pa",X679&lt;&gt;"pa",X680&lt;&gt;"pa",X681&lt;&gt;"pa",X682&lt;&gt;"pa",X683&lt;&gt;"pa",X684&lt;&gt;"pa",X685&lt;&gt;"pa",X686&lt;&gt;"pa",X687&lt;&gt;"pa",X688&lt;&gt;"pa",X689&lt;&gt;"pa",X690&lt;&gt;"pa",X691&lt;&gt;"pa",X692&lt;&gt;"pa",X693&lt;&gt;"pa",X694&lt;&gt;"pa",X695&lt;&gt;"pa",X696&lt;&gt;"pa"),"T3-Error",AND(SUM(W679:W696)=W674,X674="")*OR(X679="pa",X680="pa",X681="pa",X682="pa",X683="pa",X684="pa",X685="pa",X686="pa",X687="pa",X688="pa",X689="pa",X690="pa",X691="pa",X692="pa",X693="pa",X694="pa",X695="pa",X696="pa"),"T1-Error",SUM(W679:W696)=W674,"")</f>
        <v/>
      </c>
      <c r="X678" s="14"/>
      <c r="Y678" s="102" t="str" cm="1">
        <f t="array" ref="Y678">_xlfn.IFS(AND(Y674="",Y679="",Y680="",Y681="",Y682="",Y683="",Y684="",Y685="",Y686="",Y687="",Y688="",Y689="",Y690="",Y691="",Y692="",Y693="",Y694="",Y695="",Y696=""),"",SUM(Y679:Y696)&lt;Y674*AND(Z679="",Z680="",Z681="",Z682="",Z683="",Z684="",Z685="",Z686="",Z687="",Z688="",Z689="",Z690="",Z691="",Z692="",Z693="",Z694="",Z695="",Z696="",Y679&lt;&gt;"",Y680&lt;&gt;"",Y681&lt;&gt;"",Y682&lt;&gt;"",Y683&lt;&gt;"",Y684&lt;&gt;"",Y685&lt;&gt;"",Y686&lt;&gt;"",Y687&lt;&gt;"",Y688&lt;&gt;"",Y689&lt;&gt;"",Y690&lt;&gt;"",Y691&lt;&gt;"",Y692&lt;&gt;"",Y693&lt;&gt;"",Y694&lt;&gt;"",Y695&lt;&gt;"",Y696&lt;&gt;""),"T4-Error",SUM(Y679:Y696)&gt;Y674,"T5-Error",AND(SUM(Y679:Y696)=Y674,Z674="",OR(Y679="",Y680="",Y681="",Y682="",Y683="",Y684="",Y685="",Y686="",Y687="",Y688="",Y689="",Y690="",Y691="",Y692="",Y693="",Y694="",Y695="",Y696="")),"T2-Error",OR(Y679="",Y680="",Y681="",Y682="",Y683="",Y684="",Y685="",Y686="",Y687="",Y688="",Y689="",Y690="",Y691="",Y692="",Y693="",Y694="",Y695="",Y696=""),"",SUM(Y679:Y696)&lt;Y674*OR(Z679="pa",Z680="pa",Z681="pa",Z682="pa",Z683="pa",Z684="pa",Z685="pa",Z686="pa",Z687="pa",Z688="pa",Z689="pa",Z690="pa",Z691="pa",Z692="pa",Z693="pa",Z694="pa",Z695="pa",Z696="pa"),"",AND(SUM(Y679:Y696)=Y674,Z674="pa",Z679&lt;&gt;"pa",Z680&lt;&gt;"pa",Z681&lt;&gt;"pa",Z682&lt;&gt;"pa",Z683&lt;&gt;"pa",Z684&lt;&gt;"pa",Z685&lt;&gt;"pa",Z686&lt;&gt;"pa",Z687&lt;&gt;"pa",Z688&lt;&gt;"pa",Z689&lt;&gt;"pa",Z690&lt;&gt;"pa",Z691&lt;&gt;"pa",Z692&lt;&gt;"pa",Z693&lt;&gt;"pa",Z694&lt;&gt;"pa",Z695&lt;&gt;"pa",Z696&lt;&gt;"pa"),"T3-Error",AND(SUM(Y679:Y696)=Y674,Z674="")*OR(Z679="pa",Z680="pa",Z681="pa",Z682="pa",Z683="pa",Z684="pa",Z685="pa",Z686="pa",Z687="pa",Z688="pa",Z689="pa",Z690="pa",Z691="pa",Z692="pa",Z693="pa",Z694="pa",Z695="pa",Z696="pa"),"T1-Error",SUM(Y679:Y696)=Y674,"")</f>
        <v/>
      </c>
      <c r="Z678" s="14"/>
      <c r="AA678" s="206"/>
      <c r="AB678" s="189"/>
      <c r="AC678" s="196"/>
      <c r="AD678" s="206"/>
      <c r="AF678" s="193"/>
      <c r="AH678" s="193"/>
      <c r="AI678" s="237"/>
      <c r="AJ678" s="237"/>
      <c r="AK678" s="237"/>
      <c r="AL678" s="409"/>
      <c r="AM678" s="237"/>
      <c r="AN678" s="409"/>
    </row>
    <row r="679" spans="1:40" customFormat="1" ht="15" x14ac:dyDescent="0.2">
      <c r="A679" s="248" t="s">
        <v>217</v>
      </c>
      <c r="B679" s="248"/>
      <c r="C679" s="34" t="s">
        <v>53</v>
      </c>
      <c r="D679" s="24" t="s">
        <v>51</v>
      </c>
      <c r="E679" s="10"/>
      <c r="F679" s="13"/>
      <c r="G679" s="10"/>
      <c r="H679" s="13"/>
      <c r="I679" s="10"/>
      <c r="J679" s="13"/>
      <c r="K679" s="10"/>
      <c r="L679" s="13"/>
      <c r="M679" s="10"/>
      <c r="N679" s="13"/>
      <c r="O679" s="10"/>
      <c r="P679" s="13"/>
      <c r="Q679" s="10">
        <v>7</v>
      </c>
      <c r="R679" s="13"/>
      <c r="S679" s="10">
        <v>6</v>
      </c>
      <c r="T679" s="13"/>
      <c r="U679" s="10">
        <v>8</v>
      </c>
      <c r="V679" s="13"/>
      <c r="W679" s="10">
        <v>6</v>
      </c>
      <c r="X679" s="13"/>
      <c r="Y679" s="10"/>
      <c r="Z679" s="13"/>
      <c r="AA679" s="205"/>
      <c r="AB679" s="200"/>
      <c r="AC679" s="257"/>
      <c r="AD679" s="205"/>
      <c r="AF679" s="258"/>
      <c r="AH679" s="258"/>
      <c r="AI679" s="259"/>
      <c r="AJ679" s="259"/>
      <c r="AK679" s="259"/>
      <c r="AL679" s="413"/>
      <c r="AM679" s="259"/>
      <c r="AN679" s="413"/>
    </row>
    <row r="680" spans="1:40" customFormat="1" ht="15" x14ac:dyDescent="0.2">
      <c r="A680" s="244" t="s">
        <v>218</v>
      </c>
      <c r="B680" s="244"/>
      <c r="C680" s="35" t="s">
        <v>54</v>
      </c>
      <c r="D680" s="24" t="s">
        <v>51</v>
      </c>
      <c r="E680" s="10"/>
      <c r="F680" s="13"/>
      <c r="G680" s="10"/>
      <c r="H680" s="13"/>
      <c r="I680" s="10"/>
      <c r="J680" s="13"/>
      <c r="K680" s="10"/>
      <c r="L680" s="13"/>
      <c r="M680" s="10"/>
      <c r="N680" s="13"/>
      <c r="O680" s="10"/>
      <c r="P680" s="13"/>
      <c r="Q680" s="10">
        <v>7</v>
      </c>
      <c r="R680" s="13"/>
      <c r="S680" s="10">
        <v>3</v>
      </c>
      <c r="T680" s="13"/>
      <c r="U680" s="10">
        <v>5</v>
      </c>
      <c r="V680" s="13"/>
      <c r="W680" s="10">
        <v>6</v>
      </c>
      <c r="X680" s="13"/>
      <c r="Y680" s="10"/>
      <c r="Z680" s="13"/>
      <c r="AA680" s="205"/>
      <c r="AB680" s="200"/>
      <c r="AC680" s="257"/>
      <c r="AD680" s="205"/>
      <c r="AF680" s="258"/>
      <c r="AH680" s="258"/>
      <c r="AI680" s="259"/>
      <c r="AJ680" s="259"/>
      <c r="AK680" s="259"/>
      <c r="AL680" s="413"/>
      <c r="AM680" s="259"/>
      <c r="AN680" s="413"/>
    </row>
    <row r="681" spans="1:40" customFormat="1" ht="15" x14ac:dyDescent="0.2">
      <c r="A681" s="244" t="s">
        <v>219</v>
      </c>
      <c r="B681" s="244"/>
      <c r="C681" s="35" t="s">
        <v>55</v>
      </c>
      <c r="D681" s="24" t="s">
        <v>51</v>
      </c>
      <c r="E681" s="10"/>
      <c r="F681" s="13"/>
      <c r="G681" s="10"/>
      <c r="H681" s="13"/>
      <c r="I681" s="10"/>
      <c r="J681" s="13"/>
      <c r="K681" s="10"/>
      <c r="L681" s="13"/>
      <c r="M681" s="10"/>
      <c r="N681" s="13"/>
      <c r="O681" s="10"/>
      <c r="P681" s="13"/>
      <c r="Q681" s="10">
        <v>3</v>
      </c>
      <c r="R681" s="13"/>
      <c r="S681" s="10">
        <v>3</v>
      </c>
      <c r="T681" s="13"/>
      <c r="U681" s="10">
        <v>2</v>
      </c>
      <c r="V681" s="13"/>
      <c r="W681" s="10">
        <v>2</v>
      </c>
      <c r="X681" s="13"/>
      <c r="Y681" s="10"/>
      <c r="Z681" s="13"/>
      <c r="AA681" s="205"/>
      <c r="AB681" s="200"/>
      <c r="AC681" s="257"/>
      <c r="AD681" s="205"/>
      <c r="AF681" s="258"/>
      <c r="AH681" s="258"/>
      <c r="AI681" s="259"/>
      <c r="AJ681" s="259"/>
      <c r="AK681" s="259"/>
      <c r="AL681" s="413"/>
      <c r="AM681" s="259"/>
      <c r="AN681" s="413"/>
    </row>
    <row r="682" spans="1:40" customFormat="1" ht="15" x14ac:dyDescent="0.2">
      <c r="A682" s="244" t="s">
        <v>220</v>
      </c>
      <c r="B682" s="244"/>
      <c r="C682" s="35" t="s">
        <v>56</v>
      </c>
      <c r="D682" s="24" t="s">
        <v>51</v>
      </c>
      <c r="E682" s="10"/>
      <c r="F682" s="13"/>
      <c r="G682" s="10"/>
      <c r="H682" s="13"/>
      <c r="I682" s="10"/>
      <c r="J682" s="13"/>
      <c r="K682" s="10"/>
      <c r="L682" s="13"/>
      <c r="M682" s="10"/>
      <c r="N682" s="13"/>
      <c r="O682" s="10"/>
      <c r="P682" s="13"/>
      <c r="Q682" s="10">
        <v>0</v>
      </c>
      <c r="R682" s="13"/>
      <c r="S682" s="10">
        <v>0</v>
      </c>
      <c r="T682" s="13"/>
      <c r="U682" s="10">
        <v>1</v>
      </c>
      <c r="V682" s="13"/>
      <c r="W682" s="10">
        <v>1</v>
      </c>
      <c r="X682" s="13"/>
      <c r="Y682" s="10"/>
      <c r="Z682" s="13"/>
      <c r="AA682" s="205"/>
      <c r="AB682" s="200"/>
      <c r="AC682" s="257"/>
      <c r="AD682" s="205"/>
      <c r="AF682" s="258"/>
      <c r="AH682" s="258"/>
      <c r="AI682" s="259"/>
      <c r="AJ682" s="259"/>
      <c r="AK682" s="259"/>
      <c r="AL682" s="413"/>
      <c r="AM682" s="259"/>
      <c r="AN682" s="413"/>
    </row>
    <row r="683" spans="1:40" customFormat="1" ht="15" x14ac:dyDescent="0.2">
      <c r="A683" s="244" t="s">
        <v>221</v>
      </c>
      <c r="B683" s="244"/>
      <c r="C683" s="35" t="s">
        <v>57</v>
      </c>
      <c r="D683" s="24" t="s">
        <v>51</v>
      </c>
      <c r="E683" s="10"/>
      <c r="F683" s="13"/>
      <c r="G683" s="10"/>
      <c r="H683" s="13"/>
      <c r="I683" s="10"/>
      <c r="J683" s="13"/>
      <c r="K683" s="10"/>
      <c r="L683" s="13"/>
      <c r="M683" s="10"/>
      <c r="N683" s="13"/>
      <c r="O683" s="10"/>
      <c r="P683" s="13"/>
      <c r="Q683" s="10">
        <v>0</v>
      </c>
      <c r="R683" s="13"/>
      <c r="S683" s="10">
        <v>0</v>
      </c>
      <c r="T683" s="13"/>
      <c r="U683" s="10">
        <v>0</v>
      </c>
      <c r="V683" s="13"/>
      <c r="W683" s="10">
        <v>0</v>
      </c>
      <c r="X683" s="13"/>
      <c r="Y683" s="10"/>
      <c r="Z683" s="13"/>
      <c r="AA683" s="205"/>
      <c r="AB683" s="200"/>
      <c r="AC683" s="257"/>
      <c r="AD683" s="205"/>
      <c r="AF683" s="258"/>
      <c r="AH683" s="258"/>
      <c r="AI683" s="259"/>
      <c r="AJ683" s="259"/>
      <c r="AK683" s="259"/>
      <c r="AL683" s="413"/>
      <c r="AM683" s="259"/>
      <c r="AN683" s="413"/>
    </row>
    <row r="684" spans="1:40" customFormat="1" ht="15" x14ac:dyDescent="0.2">
      <c r="A684" s="244" t="s">
        <v>222</v>
      </c>
      <c r="B684" s="244"/>
      <c r="C684" s="35" t="s">
        <v>58</v>
      </c>
      <c r="D684" s="24" t="s">
        <v>51</v>
      </c>
      <c r="E684" s="10"/>
      <c r="F684" s="13"/>
      <c r="G684" s="10"/>
      <c r="H684" s="13"/>
      <c r="I684" s="10"/>
      <c r="J684" s="13"/>
      <c r="K684" s="10"/>
      <c r="L684" s="13"/>
      <c r="M684" s="10"/>
      <c r="N684" s="13"/>
      <c r="O684" s="10"/>
      <c r="P684" s="13"/>
      <c r="Q684" s="10">
        <v>0</v>
      </c>
      <c r="R684" s="13"/>
      <c r="S684" s="10">
        <v>2</v>
      </c>
      <c r="T684" s="13"/>
      <c r="U684" s="10">
        <v>0</v>
      </c>
      <c r="V684" s="13"/>
      <c r="W684" s="10">
        <v>1</v>
      </c>
      <c r="X684" s="13"/>
      <c r="Y684" s="10"/>
      <c r="Z684" s="13"/>
      <c r="AA684" s="205"/>
      <c r="AB684" s="200"/>
      <c r="AC684" s="257"/>
      <c r="AD684" s="205"/>
      <c r="AF684" s="258"/>
      <c r="AH684" s="258"/>
      <c r="AI684" s="259"/>
      <c r="AJ684" s="259"/>
      <c r="AK684" s="259"/>
      <c r="AL684" s="413"/>
      <c r="AM684" s="259"/>
      <c r="AN684" s="413"/>
    </row>
    <row r="685" spans="1:40" customFormat="1" ht="15" x14ac:dyDescent="0.2">
      <c r="A685" s="244" t="s">
        <v>223</v>
      </c>
      <c r="B685" s="244"/>
      <c r="C685" s="35" t="s">
        <v>59</v>
      </c>
      <c r="D685" s="24" t="s">
        <v>51</v>
      </c>
      <c r="E685" s="10"/>
      <c r="F685" s="13"/>
      <c r="G685" s="10"/>
      <c r="H685" s="13"/>
      <c r="I685" s="10"/>
      <c r="J685" s="13"/>
      <c r="K685" s="10"/>
      <c r="L685" s="13"/>
      <c r="M685" s="10"/>
      <c r="N685" s="13"/>
      <c r="O685" s="10"/>
      <c r="P685" s="13"/>
      <c r="Q685" s="10">
        <v>1</v>
      </c>
      <c r="R685" s="13"/>
      <c r="S685" s="10">
        <v>3</v>
      </c>
      <c r="T685" s="13"/>
      <c r="U685" s="10">
        <v>0</v>
      </c>
      <c r="V685" s="13"/>
      <c r="W685" s="10">
        <v>1</v>
      </c>
      <c r="X685" s="13"/>
      <c r="Y685" s="10"/>
      <c r="Z685" s="13"/>
      <c r="AA685" s="205"/>
      <c r="AB685" s="200"/>
      <c r="AC685" s="257"/>
      <c r="AD685" s="205"/>
      <c r="AF685" s="258"/>
      <c r="AH685" s="258"/>
      <c r="AI685" s="259"/>
      <c r="AJ685" s="259"/>
      <c r="AK685" s="259"/>
      <c r="AL685" s="413"/>
      <c r="AM685" s="259"/>
      <c r="AN685" s="413"/>
    </row>
    <row r="686" spans="1:40" customFormat="1" ht="15" x14ac:dyDescent="0.2">
      <c r="A686" s="244" t="s">
        <v>224</v>
      </c>
      <c r="B686" s="244"/>
      <c r="C686" s="35" t="s">
        <v>60</v>
      </c>
      <c r="D686" s="24" t="s">
        <v>51</v>
      </c>
      <c r="E686" s="10"/>
      <c r="F686" s="13"/>
      <c r="G686" s="10"/>
      <c r="H686" s="13"/>
      <c r="I686" s="10"/>
      <c r="J686" s="13"/>
      <c r="K686" s="10"/>
      <c r="L686" s="13"/>
      <c r="M686" s="10"/>
      <c r="N686" s="13"/>
      <c r="O686" s="10"/>
      <c r="P686" s="13"/>
      <c r="Q686" s="10">
        <v>1</v>
      </c>
      <c r="R686" s="13"/>
      <c r="S686" s="10">
        <v>0</v>
      </c>
      <c r="T686" s="13"/>
      <c r="U686" s="10">
        <v>0</v>
      </c>
      <c r="V686" s="13"/>
      <c r="W686" s="10">
        <v>1</v>
      </c>
      <c r="X686" s="13"/>
      <c r="Y686" s="10"/>
      <c r="Z686" s="13"/>
      <c r="AA686" s="205"/>
      <c r="AB686" s="200"/>
      <c r="AC686" s="257"/>
      <c r="AD686" s="205"/>
      <c r="AF686" s="258"/>
      <c r="AH686" s="258"/>
      <c r="AI686" s="259"/>
      <c r="AJ686" s="259"/>
      <c r="AK686" s="259"/>
      <c r="AL686" s="413"/>
      <c r="AM686" s="259"/>
      <c r="AN686" s="413"/>
    </row>
    <row r="687" spans="1:40" customFormat="1" ht="15" x14ac:dyDescent="0.2">
      <c r="A687" s="244" t="s">
        <v>225</v>
      </c>
      <c r="B687" s="244"/>
      <c r="C687" s="35" t="s">
        <v>61</v>
      </c>
      <c r="D687" s="24" t="s">
        <v>51</v>
      </c>
      <c r="E687" s="10"/>
      <c r="F687" s="13"/>
      <c r="G687" s="10"/>
      <c r="H687" s="13"/>
      <c r="I687" s="10"/>
      <c r="J687" s="13"/>
      <c r="K687" s="10"/>
      <c r="L687" s="13"/>
      <c r="M687" s="10"/>
      <c r="N687" s="13"/>
      <c r="O687" s="10"/>
      <c r="P687" s="13"/>
      <c r="Q687" s="10">
        <v>0</v>
      </c>
      <c r="R687" s="13"/>
      <c r="S687" s="10">
        <v>0</v>
      </c>
      <c r="T687" s="13"/>
      <c r="U687" s="10">
        <v>0</v>
      </c>
      <c r="V687" s="13"/>
      <c r="W687" s="10">
        <v>1</v>
      </c>
      <c r="X687" s="13"/>
      <c r="Y687" s="10"/>
      <c r="Z687" s="13"/>
      <c r="AA687" s="205"/>
      <c r="AB687" s="200"/>
      <c r="AC687" s="257"/>
      <c r="AD687" s="205"/>
      <c r="AF687" s="258"/>
      <c r="AH687" s="258"/>
      <c r="AI687" s="259"/>
      <c r="AJ687" s="259"/>
      <c r="AK687" s="259"/>
      <c r="AL687" s="413"/>
      <c r="AM687" s="259"/>
      <c r="AN687" s="413"/>
    </row>
    <row r="688" spans="1:40" customFormat="1" ht="15" x14ac:dyDescent="0.2">
      <c r="A688" s="244" t="s">
        <v>226</v>
      </c>
      <c r="B688" s="244"/>
      <c r="C688" s="35" t="s">
        <v>62</v>
      </c>
      <c r="D688" s="24" t="s">
        <v>51</v>
      </c>
      <c r="E688" s="10"/>
      <c r="F688" s="13"/>
      <c r="G688" s="10"/>
      <c r="H688" s="13"/>
      <c r="I688" s="10"/>
      <c r="J688" s="13"/>
      <c r="K688" s="10"/>
      <c r="L688" s="13"/>
      <c r="M688" s="10"/>
      <c r="N688" s="13"/>
      <c r="O688" s="10"/>
      <c r="P688" s="13"/>
      <c r="Q688" s="10">
        <v>0</v>
      </c>
      <c r="R688" s="13"/>
      <c r="S688" s="10">
        <v>0</v>
      </c>
      <c r="T688" s="13"/>
      <c r="U688" s="10">
        <v>2</v>
      </c>
      <c r="V688" s="13"/>
      <c r="W688" s="10">
        <v>0</v>
      </c>
      <c r="X688" s="13"/>
      <c r="Y688" s="10"/>
      <c r="Z688" s="13"/>
      <c r="AA688" s="205"/>
      <c r="AB688" s="200"/>
      <c r="AC688" s="257"/>
      <c r="AD688" s="205"/>
      <c r="AF688" s="258"/>
      <c r="AH688" s="258"/>
      <c r="AI688" s="259"/>
      <c r="AJ688" s="259"/>
      <c r="AK688" s="259"/>
      <c r="AL688" s="413"/>
      <c r="AM688" s="259"/>
      <c r="AN688" s="413"/>
    </row>
    <row r="689" spans="1:40" customFormat="1" ht="15" x14ac:dyDescent="0.2">
      <c r="A689" s="244" t="s">
        <v>227</v>
      </c>
      <c r="B689" s="244"/>
      <c r="C689" s="35" t="s">
        <v>63</v>
      </c>
      <c r="D689" s="24" t="s">
        <v>51</v>
      </c>
      <c r="E689" s="10"/>
      <c r="F689" s="13"/>
      <c r="G689" s="10"/>
      <c r="H689" s="13"/>
      <c r="I689" s="10"/>
      <c r="J689" s="13"/>
      <c r="K689" s="10"/>
      <c r="L689" s="13"/>
      <c r="M689" s="10"/>
      <c r="N689" s="13"/>
      <c r="O689" s="10"/>
      <c r="P689" s="13"/>
      <c r="Q689" s="10">
        <v>0</v>
      </c>
      <c r="R689" s="13"/>
      <c r="S689" s="10">
        <v>0</v>
      </c>
      <c r="T689" s="13"/>
      <c r="U689" s="10">
        <v>0</v>
      </c>
      <c r="V689" s="13"/>
      <c r="W689" s="10">
        <v>0</v>
      </c>
      <c r="X689" s="13"/>
      <c r="Y689" s="10"/>
      <c r="Z689" s="13"/>
      <c r="AA689" s="205"/>
      <c r="AB689" s="200"/>
      <c r="AC689" s="257"/>
      <c r="AD689" s="205"/>
      <c r="AF689" s="258"/>
      <c r="AH689" s="258"/>
      <c r="AI689" s="259"/>
      <c r="AJ689" s="259"/>
      <c r="AK689" s="259"/>
      <c r="AL689" s="413"/>
      <c r="AM689" s="259"/>
      <c r="AN689" s="413"/>
    </row>
    <row r="690" spans="1:40" customFormat="1" ht="15" x14ac:dyDescent="0.2">
      <c r="A690" s="244" t="s">
        <v>228</v>
      </c>
      <c r="B690" s="244"/>
      <c r="C690" s="35" t="s">
        <v>64</v>
      </c>
      <c r="D690" s="24" t="s">
        <v>51</v>
      </c>
      <c r="E690" s="10"/>
      <c r="F690" s="13"/>
      <c r="G690" s="10"/>
      <c r="H690" s="13"/>
      <c r="I690" s="10"/>
      <c r="J690" s="13"/>
      <c r="K690" s="10"/>
      <c r="L690" s="13"/>
      <c r="M690" s="10"/>
      <c r="N690" s="13"/>
      <c r="O690" s="10"/>
      <c r="P690" s="13"/>
      <c r="Q690" s="10">
        <v>0</v>
      </c>
      <c r="R690" s="13"/>
      <c r="S690" s="10">
        <v>1</v>
      </c>
      <c r="T690" s="13"/>
      <c r="U690" s="10">
        <v>0</v>
      </c>
      <c r="V690" s="13"/>
      <c r="W690" s="10">
        <v>0</v>
      </c>
      <c r="X690" s="13"/>
      <c r="Y690" s="10"/>
      <c r="Z690" s="13"/>
      <c r="AA690" s="205"/>
      <c r="AB690" s="200"/>
      <c r="AC690" s="257"/>
      <c r="AD690" s="205"/>
      <c r="AF690" s="258"/>
      <c r="AH690" s="258"/>
      <c r="AI690" s="259"/>
      <c r="AJ690" s="259"/>
      <c r="AK690" s="259"/>
      <c r="AL690" s="413"/>
      <c r="AM690" s="259"/>
      <c r="AN690" s="413"/>
    </row>
    <row r="691" spans="1:40" customFormat="1" ht="15" x14ac:dyDescent="0.2">
      <c r="A691" s="244" t="s">
        <v>229</v>
      </c>
      <c r="B691" s="244"/>
      <c r="C691" s="35" t="s">
        <v>65</v>
      </c>
      <c r="D691" s="24" t="s">
        <v>51</v>
      </c>
      <c r="E691" s="10"/>
      <c r="F691" s="13"/>
      <c r="G691" s="10"/>
      <c r="H691" s="13"/>
      <c r="I691" s="10"/>
      <c r="J691" s="13"/>
      <c r="K691" s="10"/>
      <c r="L691" s="13"/>
      <c r="M691" s="10"/>
      <c r="N691" s="13"/>
      <c r="O691" s="10"/>
      <c r="P691" s="13"/>
      <c r="Q691" s="10">
        <v>1</v>
      </c>
      <c r="R691" s="13"/>
      <c r="S691" s="10">
        <v>0</v>
      </c>
      <c r="T691" s="13"/>
      <c r="U691" s="10">
        <v>0</v>
      </c>
      <c r="V691" s="13"/>
      <c r="W691" s="10">
        <v>1</v>
      </c>
      <c r="X691" s="13"/>
      <c r="Y691" s="10"/>
      <c r="Z691" s="13"/>
      <c r="AA691" s="205"/>
      <c r="AB691" s="200"/>
      <c r="AC691" s="257"/>
      <c r="AD691" s="205"/>
      <c r="AF691" s="258"/>
      <c r="AH691" s="258"/>
      <c r="AI691" s="259"/>
      <c r="AJ691" s="259"/>
      <c r="AK691" s="259"/>
      <c r="AL691" s="413"/>
      <c r="AM691" s="259"/>
      <c r="AN691" s="413"/>
    </row>
    <row r="692" spans="1:40" customFormat="1" ht="15" x14ac:dyDescent="0.2">
      <c r="A692" s="244" t="s">
        <v>230</v>
      </c>
      <c r="B692" s="244"/>
      <c r="C692" s="35" t="s">
        <v>66</v>
      </c>
      <c r="D692" s="24" t="s">
        <v>51</v>
      </c>
      <c r="E692" s="10"/>
      <c r="F692" s="13"/>
      <c r="G692" s="10"/>
      <c r="H692" s="13"/>
      <c r="I692" s="10"/>
      <c r="J692" s="13"/>
      <c r="K692" s="10"/>
      <c r="L692" s="13"/>
      <c r="M692" s="10"/>
      <c r="N692" s="13"/>
      <c r="O692" s="10"/>
      <c r="P692" s="13"/>
      <c r="Q692" s="10">
        <v>0</v>
      </c>
      <c r="R692" s="13"/>
      <c r="S692" s="10">
        <v>1</v>
      </c>
      <c r="T692" s="13"/>
      <c r="U692" s="10">
        <v>0</v>
      </c>
      <c r="V692" s="13"/>
      <c r="W692" s="10">
        <v>0</v>
      </c>
      <c r="X692" s="13"/>
      <c r="Y692" s="10"/>
      <c r="Z692" s="13"/>
      <c r="AA692" s="205"/>
      <c r="AB692" s="200"/>
      <c r="AC692" s="257"/>
      <c r="AD692" s="205"/>
      <c r="AF692" s="258"/>
      <c r="AH692" s="258"/>
      <c r="AI692" s="259"/>
      <c r="AJ692" s="259"/>
      <c r="AK692" s="259"/>
      <c r="AL692" s="413"/>
      <c r="AM692" s="259"/>
      <c r="AN692" s="413"/>
    </row>
    <row r="693" spans="1:40" customFormat="1" ht="15" x14ac:dyDescent="0.2">
      <c r="A693" s="244" t="s">
        <v>231</v>
      </c>
      <c r="B693" s="244"/>
      <c r="C693" s="35" t="s">
        <v>67</v>
      </c>
      <c r="D693" s="24" t="s">
        <v>51</v>
      </c>
      <c r="E693" s="10"/>
      <c r="F693" s="13"/>
      <c r="G693" s="10"/>
      <c r="H693" s="13"/>
      <c r="I693" s="10"/>
      <c r="J693" s="13"/>
      <c r="K693" s="10"/>
      <c r="L693" s="13"/>
      <c r="M693" s="10"/>
      <c r="N693" s="13"/>
      <c r="O693" s="10"/>
      <c r="P693" s="13"/>
      <c r="Q693" s="10">
        <v>0</v>
      </c>
      <c r="R693" s="13"/>
      <c r="S693" s="10">
        <v>0</v>
      </c>
      <c r="T693" s="13"/>
      <c r="U693" s="10">
        <v>0</v>
      </c>
      <c r="V693" s="13"/>
      <c r="W693" s="10">
        <v>0</v>
      </c>
      <c r="X693" s="13"/>
      <c r="Y693" s="10"/>
      <c r="Z693" s="13"/>
      <c r="AA693" s="205"/>
      <c r="AB693" s="200"/>
      <c r="AC693" s="257"/>
      <c r="AD693" s="205"/>
      <c r="AF693" s="258"/>
      <c r="AH693" s="258"/>
      <c r="AI693" s="259"/>
      <c r="AJ693" s="259"/>
      <c r="AK693" s="259"/>
      <c r="AL693" s="413"/>
      <c r="AM693" s="259"/>
      <c r="AN693" s="413"/>
    </row>
    <row r="694" spans="1:40" customFormat="1" ht="15" x14ac:dyDescent="0.2">
      <c r="A694" s="244" t="s">
        <v>232</v>
      </c>
      <c r="B694" s="244"/>
      <c r="C694" s="35" t="s">
        <v>68</v>
      </c>
      <c r="D694" s="24" t="s">
        <v>51</v>
      </c>
      <c r="E694" s="10"/>
      <c r="F694" s="13"/>
      <c r="G694" s="10"/>
      <c r="H694" s="13"/>
      <c r="I694" s="10"/>
      <c r="J694" s="13"/>
      <c r="K694" s="10"/>
      <c r="L694" s="13"/>
      <c r="M694" s="10"/>
      <c r="N694" s="13"/>
      <c r="O694" s="10"/>
      <c r="P694" s="13"/>
      <c r="Q694" s="10">
        <v>0</v>
      </c>
      <c r="R694" s="13"/>
      <c r="S694" s="10">
        <v>0</v>
      </c>
      <c r="T694" s="13"/>
      <c r="U694" s="10">
        <v>0</v>
      </c>
      <c r="V694" s="13"/>
      <c r="W694" s="10">
        <v>1</v>
      </c>
      <c r="X694" s="13"/>
      <c r="Y694" s="10"/>
      <c r="Z694" s="13"/>
      <c r="AA694" s="205"/>
      <c r="AB694" s="200"/>
      <c r="AC694" s="257"/>
      <c r="AD694" s="205"/>
      <c r="AF694" s="258"/>
      <c r="AH694" s="258"/>
      <c r="AI694" s="259"/>
      <c r="AJ694" s="259"/>
      <c r="AK694" s="259"/>
      <c r="AL694" s="413"/>
      <c r="AM694" s="259"/>
      <c r="AN694" s="413"/>
    </row>
    <row r="695" spans="1:40" customFormat="1" ht="15" x14ac:dyDescent="0.2">
      <c r="A695" s="244" t="s">
        <v>233</v>
      </c>
      <c r="B695" s="244"/>
      <c r="C695" s="35" t="s">
        <v>69</v>
      </c>
      <c r="D695" s="24" t="s">
        <v>51</v>
      </c>
      <c r="E695" s="10"/>
      <c r="F695" s="13"/>
      <c r="G695" s="10"/>
      <c r="H695" s="13"/>
      <c r="I695" s="10"/>
      <c r="J695" s="13"/>
      <c r="K695" s="10"/>
      <c r="L695" s="13"/>
      <c r="M695" s="10"/>
      <c r="N695" s="13"/>
      <c r="O695" s="10"/>
      <c r="P695" s="13"/>
      <c r="Q695" s="10">
        <v>0</v>
      </c>
      <c r="R695" s="13"/>
      <c r="S695" s="10">
        <v>0</v>
      </c>
      <c r="T695" s="13"/>
      <c r="U695" s="10">
        <v>0</v>
      </c>
      <c r="V695" s="13"/>
      <c r="W695" s="10">
        <v>0</v>
      </c>
      <c r="X695" s="13"/>
      <c r="Y695" s="10"/>
      <c r="Z695" s="13"/>
      <c r="AA695" s="205"/>
      <c r="AB695" s="200"/>
      <c r="AC695" s="257"/>
      <c r="AD695" s="205"/>
      <c r="AF695" s="258"/>
      <c r="AH695" s="258"/>
      <c r="AI695" s="259"/>
      <c r="AJ695" s="259"/>
      <c r="AK695" s="259"/>
      <c r="AL695" s="413"/>
      <c r="AM695" s="259"/>
      <c r="AN695" s="413"/>
    </row>
    <row r="696" spans="1:40" customFormat="1" ht="15" x14ac:dyDescent="0.2">
      <c r="A696" s="244" t="s">
        <v>234</v>
      </c>
      <c r="B696" s="244"/>
      <c r="C696" s="35" t="s">
        <v>70</v>
      </c>
      <c r="D696" s="24" t="s">
        <v>51</v>
      </c>
      <c r="E696" s="10"/>
      <c r="F696" s="13"/>
      <c r="G696" s="10"/>
      <c r="H696" s="13"/>
      <c r="I696" s="10"/>
      <c r="J696" s="13"/>
      <c r="K696" s="10"/>
      <c r="L696" s="13"/>
      <c r="M696" s="10"/>
      <c r="N696" s="13"/>
      <c r="O696" s="10"/>
      <c r="P696" s="13"/>
      <c r="Q696" s="10">
        <v>1</v>
      </c>
      <c r="R696" s="13"/>
      <c r="S696" s="10">
        <v>0</v>
      </c>
      <c r="T696" s="13"/>
      <c r="U696" s="10">
        <v>0</v>
      </c>
      <c r="V696" s="13"/>
      <c r="W696" s="10">
        <v>0</v>
      </c>
      <c r="X696" s="13"/>
      <c r="Y696" s="10"/>
      <c r="Z696" s="13"/>
      <c r="AA696" s="205"/>
      <c r="AB696" s="200"/>
      <c r="AC696" s="257"/>
      <c r="AD696" s="205"/>
      <c r="AF696" s="258"/>
      <c r="AH696" s="258"/>
      <c r="AI696" s="259"/>
      <c r="AJ696" s="259"/>
      <c r="AK696" s="259"/>
      <c r="AL696" s="413"/>
      <c r="AM696" s="259"/>
      <c r="AN696" s="413"/>
    </row>
    <row r="697" spans="1:40" s="23" customFormat="1" ht="15.75" x14ac:dyDescent="0.2">
      <c r="A697" s="255"/>
      <c r="B697" s="262"/>
      <c r="C697" s="105"/>
      <c r="D697" s="106"/>
      <c r="E697" s="102" t="str" cm="1">
        <f t="array" ref="E697">_xlfn.IFS(OR(E698="",E674="",E698=0,E674=0),"",E698&gt;E674,"T6-Error",E698=E674,"T6-Alert",E698&lt;E674,"")</f>
        <v/>
      </c>
      <c r="F697" s="101"/>
      <c r="G697" s="102" t="str" cm="1">
        <f t="array" ref="G697">_xlfn.IFS(OR(G698="",G674="",G698=0,G674=0),"",G698&gt;G674,"T6-Error",G698=G674,"T6-Alert",G698&lt;G674,"")</f>
        <v/>
      </c>
      <c r="H697" s="101"/>
      <c r="I697" s="102" t="str" cm="1">
        <f t="array" ref="I697">_xlfn.IFS(OR(I698="",I674="",I698=0,I674=0),"",I698&gt;I674,"T6-Error",I698=I674,"T6-Alert",I698&lt;I674,"")</f>
        <v/>
      </c>
      <c r="J697" s="101"/>
      <c r="K697" s="102" t="str" cm="1">
        <f t="array" ref="K697">_xlfn.IFS(OR(K698="",K674="",K698=0,K674=0),"",K698&gt;K674,"T6-Error",K698=K674,"T6-Alert",K698&lt;K674,"")</f>
        <v/>
      </c>
      <c r="L697" s="101"/>
      <c r="M697" s="102" t="str" cm="1">
        <f t="array" ref="M697">_xlfn.IFS(OR(M698="",M674="",M698=0,M674=0),"",M698&gt;M674,"T6-Error",M698=M674,"T6-Alert",M698&lt;M674,"")</f>
        <v/>
      </c>
      <c r="N697" s="101"/>
      <c r="O697" s="102" t="str" cm="1">
        <f t="array" ref="O697">_xlfn.IFS(OR(O698="",O674="",O698=0,O674=0),"",O698&gt;O674,"T6-Error",O698=O674,"T6-Alert",O698&lt;O674,"")</f>
        <v/>
      </c>
      <c r="P697" s="101"/>
      <c r="Q697" s="102" t="str" cm="1">
        <f t="array" ref="Q697">_xlfn.IFS(OR(Q698="",Q674="",Q698=0,Q674=0),"",Q698&gt;Q674,"T6-Error",Q698=Q674,"T6-Alert",Q698&lt;Q674,"")</f>
        <v/>
      </c>
      <c r="R697" s="101"/>
      <c r="S697" s="102" t="str" cm="1">
        <f t="array" ref="S697">_xlfn.IFS(OR(S698="",S674="",S698=0,S674=0),"",S698&gt;S674,"T6-Error",S698=S674,"T6-Alert",S698&lt;S674,"")</f>
        <v/>
      </c>
      <c r="T697" s="101"/>
      <c r="U697" s="102" t="str" cm="1">
        <f t="array" ref="U697">_xlfn.IFS(OR(U698="",U674="",U698=0,U674=0),"",U698&gt;U674,"T6-Error",U698=U674,"T6-Alert",U698&lt;U674,"")</f>
        <v/>
      </c>
      <c r="V697" s="101"/>
      <c r="W697" s="102" t="str" cm="1">
        <f t="array" ref="W697">_xlfn.IFS(OR(W698="",W674="",W698=0,W674=0),"",W698&gt;W674,"T6-Error",W698=W674,"T6-Alert",W698&lt;W674,"")</f>
        <v/>
      </c>
      <c r="X697" s="101"/>
      <c r="Y697" s="102" t="str" cm="1">
        <f t="array" ref="Y697">_xlfn.IFS(OR(Y698="",Y674="",Y698=0,Y674=0),"",Y698&gt;Y674,"T6-Error",Y698=Y674,"T6-Alert",Y698&lt;Y674,"")</f>
        <v/>
      </c>
      <c r="Z697" s="101"/>
      <c r="AA697" s="201"/>
      <c r="AB697" s="202"/>
      <c r="AC697" s="202"/>
      <c r="AD697" s="201"/>
      <c r="AF697" s="192"/>
      <c r="AH697" s="192"/>
      <c r="AI697" s="236"/>
      <c r="AJ697" s="236"/>
      <c r="AK697" s="236"/>
      <c r="AL697" s="408"/>
      <c r="AM697" s="236"/>
      <c r="AN697" s="408"/>
    </row>
    <row r="698" spans="1:40" ht="31.5" x14ac:dyDescent="0.2">
      <c r="A698" s="283" t="s">
        <v>381</v>
      </c>
      <c r="B698" s="266"/>
      <c r="C698" s="104" t="s">
        <v>385</v>
      </c>
      <c r="D698" s="24" t="s">
        <v>51</v>
      </c>
      <c r="E698" s="10"/>
      <c r="F698" s="13"/>
      <c r="G698" s="10"/>
      <c r="H698" s="13"/>
      <c r="I698" s="10"/>
      <c r="J698" s="13"/>
      <c r="K698" s="10"/>
      <c r="L698" s="13"/>
      <c r="M698" s="10"/>
      <c r="N698" s="13"/>
      <c r="O698" s="10"/>
      <c r="P698" s="13"/>
      <c r="Q698" s="10"/>
      <c r="R698" s="13"/>
      <c r="S698" s="10">
        <v>2</v>
      </c>
      <c r="T698" s="13"/>
      <c r="U698" s="10">
        <v>5</v>
      </c>
      <c r="V698" s="13"/>
      <c r="W698" s="10">
        <v>1</v>
      </c>
      <c r="X698" s="13"/>
      <c r="Y698" s="10"/>
      <c r="Z698" s="13"/>
      <c r="AA698" s="205"/>
      <c r="AB698" s="196"/>
      <c r="AC698" s="196"/>
      <c r="AD698" s="205"/>
      <c r="AF698" s="193"/>
      <c r="AH698" s="193"/>
      <c r="AI698" s="237"/>
      <c r="AJ698" s="237"/>
      <c r="AK698" s="237"/>
      <c r="AL698" s="409"/>
      <c r="AM698" s="237"/>
      <c r="AN698" s="409"/>
    </row>
    <row r="699" spans="1:40" ht="15.75" x14ac:dyDescent="0.25">
      <c r="A699" s="267"/>
      <c r="B699" s="285"/>
      <c r="C699" s="105" t="s">
        <v>208</v>
      </c>
      <c r="D699" s="33"/>
      <c r="E699" s="102" t="str" cm="1">
        <f t="array" ref="E699">_xlfn.IFS(AND(E698="",E700="",E701=""),"",SUM(E700:E701)&lt;E698*AND(F700="",F701="",E700&lt;&gt;"",E701&lt;&gt;""),"T4-Error",SUM(E700:E701)&gt;E698,"T5-Error",AND(SUM(E700:E701)=E698,F698="",OR(E700="",E701="")),"T2-Error",OR(E700="",E701=""),"",SUM(E700:E701)&lt;E698*OR(F700="pa",F701="pa"),"",AND(SUM(E700:E701)=E698,F698="pa",F700&lt;&gt;"pa",F701&lt;&gt;"pa"),"T3-Error",AND(SUM(E700:E701)=E698,F698="")*OR(F700="pa",F701="pa"),"T1-Error",SUM(E700:E701)=E698,"")</f>
        <v/>
      </c>
      <c r="F699" s="101"/>
      <c r="G699" s="102" t="str" cm="1">
        <f t="array" ref="G699">_xlfn.IFS(AND(G698="",G700="",G701=""),"",SUM(G700:G701)&lt;G698*AND(H700="",H701="",G700&lt;&gt;"",G701&lt;&gt;""),"T4-Error",SUM(G700:G701)&gt;G698,"T5-Error",AND(SUM(G700:G701)=G698,H698="",OR(G700="",G701="")),"T2-Error",OR(G700="",G701=""),"",SUM(G700:G701)&lt;G698*OR(H700="pa",H701="pa"),"",AND(SUM(G700:G701)=G698,H698="pa",H700&lt;&gt;"pa",H701&lt;&gt;"pa"),"T3-Error",AND(SUM(G700:G701)=G698,H698="")*OR(H700="pa",H701="pa"),"T1-Error",SUM(G700:G701)=G698,"")</f>
        <v/>
      </c>
      <c r="H699" s="101"/>
      <c r="I699" s="102" t="str" cm="1">
        <f t="array" ref="I699">_xlfn.IFS(AND(I698="",I700="",I701=""),"",SUM(I700:I701)&lt;I698*AND(J700="",J701="",I700&lt;&gt;"",I701&lt;&gt;""),"T4-Error",SUM(I700:I701)&gt;I698,"T5-Error",AND(SUM(I700:I701)=I698,J698="",OR(I700="",I701="")),"T2-Error",OR(I700="",I701=""),"",SUM(I700:I701)&lt;I698*OR(J700="pa",J701="pa"),"",AND(SUM(I700:I701)=I698,J698="pa",J700&lt;&gt;"pa",J701&lt;&gt;"pa"),"T3-Error",AND(SUM(I700:I701)=I698,J698="")*OR(J700="pa",J701="pa"),"T1-Error",SUM(I700:I701)=I698,"")</f>
        <v/>
      </c>
      <c r="J699" s="101"/>
      <c r="K699" s="102" t="str" cm="1">
        <f t="array" ref="K699">_xlfn.IFS(AND(K698="",K700="",K701=""),"",SUM(K700:K701)&lt;K698*AND(L700="",L701="",K700&lt;&gt;"",K701&lt;&gt;""),"T4-Error",SUM(K700:K701)&gt;K698,"T5-Error",AND(SUM(K700:K701)=K698,L698="",OR(K700="",K701="")),"T2-Error",OR(K700="",K701=""),"",SUM(K700:K701)&lt;K698*OR(L700="pa",L701="pa"),"",AND(SUM(K700:K701)=K698,L698="pa",L700&lt;&gt;"pa",L701&lt;&gt;"pa"),"T3-Error",AND(SUM(K700:K701)=K698,L698="")*OR(L700="pa",L701="pa"),"T1-Error",SUM(K700:K701)=K698,"")</f>
        <v/>
      </c>
      <c r="L699" s="101"/>
      <c r="M699" s="102" t="str" cm="1">
        <f t="array" ref="M699">_xlfn.IFS(AND(M698="",M700="",M701=""),"",SUM(M700:M701)&lt;M698*AND(N700="",N701="",M700&lt;&gt;"",M701&lt;&gt;""),"T4-Error",SUM(M700:M701)&gt;M698,"T5-Error",AND(SUM(M700:M701)=M698,N698="",OR(M700="",M701="")),"T2-Error",OR(M700="",M701=""),"",SUM(M700:M701)&lt;M698*OR(N700="pa",N701="pa"),"",AND(SUM(M700:M701)=M698,N698="pa",N700&lt;&gt;"pa",N701&lt;&gt;"pa"),"T3-Error",AND(SUM(M700:M701)=M698,N698="")*OR(N700="pa",N701="pa"),"T1-Error",SUM(M700:M701)=M698,"")</f>
        <v/>
      </c>
      <c r="N699" s="101"/>
      <c r="O699" s="102" t="str" cm="1">
        <f t="array" ref="O699">_xlfn.IFS(AND(O698="",O700="",O701=""),"",SUM(O700:O701)&lt;O698*AND(P700="",P701="",O700&lt;&gt;"",O701&lt;&gt;""),"T4-Error",SUM(O700:O701)&gt;O698,"T5-Error",AND(SUM(O700:O701)=O698,P698="",OR(O700="",O701="")),"T2-Error",OR(O700="",O701=""),"",SUM(O700:O701)&lt;O698*OR(P700="pa",P701="pa"),"",AND(SUM(O700:O701)=O698,P698="pa",P700&lt;&gt;"pa",P701&lt;&gt;"pa"),"T3-Error",AND(SUM(O700:O701)=O698,P698="")*OR(P700="pa",P701="pa"),"T1-Error",SUM(O700:O701)=O698,"")</f>
        <v/>
      </c>
      <c r="P699" s="101"/>
      <c r="Q699" s="102" t="str" cm="1">
        <f t="array" ref="Q699">_xlfn.IFS(AND(Q698="",Q700="",Q701=""),"",SUM(Q700:Q701)&lt;Q698*AND(R700="",R701="",Q700&lt;&gt;"",Q701&lt;&gt;""),"T4-Error",SUM(Q700:Q701)&gt;Q698,"T5-Error",AND(SUM(Q700:Q701)=Q698,R698="",OR(Q700="",Q701="")),"T2-Error",OR(Q700="",Q701=""),"",SUM(Q700:Q701)&lt;Q698*OR(R700="pa",R701="pa"),"",AND(SUM(Q700:Q701)=Q698,R698="pa",R700&lt;&gt;"pa",R701&lt;&gt;"pa"),"T3-Error",AND(SUM(Q700:Q701)=Q698,R698="")*OR(R700="pa",R701="pa"),"T1-Error",SUM(Q700:Q701)=Q698,"")</f>
        <v/>
      </c>
      <c r="R699" s="101"/>
      <c r="S699" s="102" t="str" cm="1">
        <f t="array" ref="S699">_xlfn.IFS(AND(S698="",S700="",S701=""),"",SUM(S700:S701)&lt;S698*AND(T700="",T701="",S700&lt;&gt;"",S701&lt;&gt;""),"T4-Error",SUM(S700:S701)&gt;S698,"T5-Error",AND(SUM(S700:S701)=S698,T698="",OR(S700="",S701="")),"T2-Error",OR(S700="",S701=""),"",SUM(S700:S701)&lt;S698*OR(T700="pa",T701="pa"),"",AND(SUM(S700:S701)=S698,T698="pa",T700&lt;&gt;"pa",T701&lt;&gt;"pa"),"T3-Error",AND(SUM(S700:S701)=S698,T698="")*OR(T700="pa",T701="pa"),"T1-Error",SUM(S700:S701)=S698,"")</f>
        <v/>
      </c>
      <c r="T699" s="101"/>
      <c r="U699" s="102" t="str" cm="1">
        <f t="array" ref="U699">_xlfn.IFS(AND(U698="",U700="",U701=""),"",SUM(U700:U701)&lt;U698*AND(V700="",V701="",U700&lt;&gt;"",U701&lt;&gt;""),"T4-Error",SUM(U700:U701)&gt;U698,"T5-Error",AND(SUM(U700:U701)=U698,V698="",OR(U700="",U701="")),"T2-Error",OR(U700="",U701=""),"",SUM(U700:U701)&lt;U698*OR(V700="pa",V701="pa"),"",AND(SUM(U700:U701)=U698,V698="pa",V700&lt;&gt;"pa",V701&lt;&gt;"pa"),"T3-Error",AND(SUM(U700:U701)=U698,V698="")*OR(V700="pa",V701="pa"),"T1-Error",SUM(U700:U701)=U698,"")</f>
        <v/>
      </c>
      <c r="V699" s="101"/>
      <c r="W699" s="102" t="str" cm="1">
        <f t="array" ref="W699">_xlfn.IFS(AND(W698="",W700="",W701=""),"",SUM(W700:W701)&lt;W698*AND(X700="",X701="",W700&lt;&gt;"",W701&lt;&gt;""),"T4-Error",SUM(W700:W701)&gt;W698,"T5-Error",AND(SUM(W700:W701)=W698,X698="",OR(W700="",W701="")),"T2-Error",OR(W700="",W701=""),"",SUM(W700:W701)&lt;W698*OR(X700="pa",X701="pa"),"",AND(SUM(W700:W701)=W698,X698="pa",X700&lt;&gt;"pa",X701&lt;&gt;"pa"),"T3-Error",AND(SUM(W700:W701)=W698,X698="")*OR(X700="pa",X701="pa"),"T1-Error",SUM(W700:W701)=W698,"")</f>
        <v/>
      </c>
      <c r="X699" s="101"/>
      <c r="Y699" s="102" t="str" cm="1">
        <f t="array" ref="Y699">_xlfn.IFS(AND(Y698="",Y700="",Y701=""),"",SUM(Y700:Y701)&lt;Y698*AND(Z700="",Z701="",Y700&lt;&gt;"",Y701&lt;&gt;""),"T4-Error",SUM(Y700:Y701)&gt;Y698,"T5-Error",AND(SUM(Y700:Y701)=Y698,Z698="",OR(Y700="",Y701="")),"T2-Error",OR(Y700="",Y701=""),"",SUM(Y700:Y701)&lt;Y698*OR(Z700="pa",Z701="pa"),"",AND(SUM(Y700:Y701)=Y698,Z698="pa",Z700&lt;&gt;"pa",Z701&lt;&gt;"pa"),"T3-Error",AND(SUM(Y700:Y701)=Y698,Z698="")*OR(Z700="pa",Z701="pa"),"T1-Error",SUM(Y700:Y701)=Y698,"")</f>
        <v/>
      </c>
      <c r="Z699" s="101"/>
      <c r="AA699" s="206"/>
      <c r="AB699" s="189"/>
      <c r="AC699" s="196"/>
      <c r="AD699" s="206"/>
      <c r="AF699" s="193"/>
      <c r="AH699" s="193"/>
      <c r="AI699" s="237"/>
      <c r="AJ699" s="237"/>
      <c r="AK699" s="237"/>
      <c r="AL699" s="409"/>
      <c r="AM699" s="237"/>
      <c r="AN699" s="409"/>
    </row>
    <row r="700" spans="1:40" ht="15" x14ac:dyDescent="0.2">
      <c r="A700" s="282" t="s">
        <v>382</v>
      </c>
      <c r="B700" s="264"/>
      <c r="C700" s="110" t="s">
        <v>210</v>
      </c>
      <c r="D700" s="24" t="s">
        <v>51</v>
      </c>
      <c r="E700" s="10"/>
      <c r="F700" s="13"/>
      <c r="G700" s="10"/>
      <c r="H700" s="13"/>
      <c r="I700" s="10"/>
      <c r="J700" s="13"/>
      <c r="K700" s="10"/>
      <c r="L700" s="13"/>
      <c r="M700" s="10"/>
      <c r="N700" s="13"/>
      <c r="O700" s="10"/>
      <c r="P700" s="13"/>
      <c r="Q700" s="10"/>
      <c r="R700" s="13"/>
      <c r="S700" s="10">
        <v>2</v>
      </c>
      <c r="T700" s="13"/>
      <c r="U700" s="10">
        <v>2</v>
      </c>
      <c r="V700" s="13"/>
      <c r="W700" s="10">
        <v>1</v>
      </c>
      <c r="X700" s="13"/>
      <c r="Y700" s="10"/>
      <c r="Z700" s="13"/>
      <c r="AA700" s="205"/>
      <c r="AB700" s="196"/>
      <c r="AC700" s="196"/>
      <c r="AD700" s="205"/>
      <c r="AF700" s="193"/>
      <c r="AH700" s="193"/>
      <c r="AI700" s="237"/>
      <c r="AJ700" s="237"/>
      <c r="AK700" s="237"/>
      <c r="AL700" s="409"/>
      <c r="AM700" s="237"/>
      <c r="AN700" s="409"/>
    </row>
    <row r="701" spans="1:40" ht="15" x14ac:dyDescent="0.2">
      <c r="A701" s="283" t="s">
        <v>383</v>
      </c>
      <c r="B701" s="266"/>
      <c r="C701" s="110" t="s">
        <v>213</v>
      </c>
      <c r="D701" s="24" t="s">
        <v>51</v>
      </c>
      <c r="E701" s="10"/>
      <c r="F701" s="13"/>
      <c r="G701" s="10"/>
      <c r="H701" s="13"/>
      <c r="I701" s="10"/>
      <c r="J701" s="13"/>
      <c r="K701" s="10"/>
      <c r="L701" s="13"/>
      <c r="M701" s="10"/>
      <c r="N701" s="13"/>
      <c r="O701" s="10"/>
      <c r="P701" s="13"/>
      <c r="Q701" s="10"/>
      <c r="R701" s="13"/>
      <c r="S701" s="10">
        <v>0</v>
      </c>
      <c r="T701" s="13"/>
      <c r="U701" s="10">
        <v>3</v>
      </c>
      <c r="V701" s="13"/>
      <c r="W701" s="10">
        <v>0</v>
      </c>
      <c r="X701" s="13"/>
      <c r="Y701" s="10"/>
      <c r="Z701" s="13"/>
      <c r="AA701" s="205"/>
      <c r="AB701" s="196"/>
      <c r="AC701" s="196"/>
      <c r="AD701" s="205"/>
      <c r="AF701" s="193"/>
      <c r="AH701" s="193"/>
      <c r="AI701" s="237"/>
      <c r="AJ701" s="237"/>
      <c r="AK701" s="237"/>
      <c r="AL701" s="409"/>
      <c r="AM701" s="237"/>
      <c r="AN701" s="409"/>
    </row>
    <row r="702" spans="1:40" ht="15.75" x14ac:dyDescent="0.25">
      <c r="A702" s="267"/>
      <c r="B702" s="285"/>
      <c r="C702" s="105" t="s">
        <v>52</v>
      </c>
      <c r="D702" s="33"/>
      <c r="E702" s="102" t="str" cm="1">
        <f t="array" ref="E702">_xlfn.IFS(AND(E698="",E703="",E704="",E705="",E706="",E707="",E708="",E709="",E710="",E711="",E712="",E713="",E714="",E715="",E716="",E717="",E718="",E719="",E720=""),"",SUM(E703:E720)&lt;E698*AND(F703="",F704="",F705="",F706="",F707="",F708="",F709="",F710="",F711="",F712="",F713="",F714="",F715="",F716="",F717="",F718="",F719="",F720="",E703&lt;&gt;"",E704&lt;&gt;"",E705&lt;&gt;"",E706&lt;&gt;"",E707&lt;&gt;"",E708&lt;&gt;"",E709&lt;&gt;"",E710&lt;&gt;"",E711&lt;&gt;"",E712&lt;&gt;"",E713&lt;&gt;"",E714&lt;&gt;"",E715&lt;&gt;"",E716&lt;&gt;"",E717&lt;&gt;"",E718&lt;&gt;"",E719&lt;&gt;"",E720&lt;&gt;""),"T4-Error",SUM(E703:E720)&gt;E698,"T5-Error",AND(SUM(E703:E720)=E698,F698="",OR(E703="",E704="",E705="",E706="",E707="",E708="",E709="",E710="",E711="",E712="",E713="",E714="",E715="",E716="",E717="",E718="",E719="",E720="")),"T2-Error",OR(E703="",E704="",E705="",E706="",E707="",E708="",E709="",E710="",E711="",E712="",E713="",E714="",E715="",E716="",E717="",E718="",E719="",E720=""),"",SUM(E703:E720)&lt;E698*OR(F703="pa",F704="pa",F705="pa",F706="pa",F707="pa",F708="pa",F709="pa",F710="pa",F711="pa",F712="pa",F713="pa",F714="pa",F715="pa",F716="pa",F717="pa",F718="pa",F719="pa",F720="pa"),"",AND(SUM(E703:E720)=E698,F698="pa",F703&lt;&gt;"pa",F704&lt;&gt;"pa",F705&lt;&gt;"pa",F706&lt;&gt;"pa",F707&lt;&gt;"pa",F708&lt;&gt;"pa",F709&lt;&gt;"pa",F710&lt;&gt;"pa",F711&lt;&gt;"pa",F712&lt;&gt;"pa",F713&lt;&gt;"pa",F714&lt;&gt;"pa",F715&lt;&gt;"pa",F716&lt;&gt;"pa",F717&lt;&gt;"pa",F718&lt;&gt;"pa",F719&lt;&gt;"pa",F720&lt;&gt;"pa"),"T3-Error",AND(SUM(E703:E720)=E698,F698="")*OR(F703="pa",F704="pa",F705="pa",F706="pa",F707="pa",F708="pa",F709="pa",F710="pa",F711="pa",F712="pa",F713="pa",F714="pa",F715="pa",F716="pa",F717="pa",F718="pa",F719="pa",F720="pa"),"T1-Error",SUM(E703:E720)=E698,"")</f>
        <v/>
      </c>
      <c r="F702" s="101"/>
      <c r="G702" s="102" t="str" cm="1">
        <f t="array" ref="G702">_xlfn.IFS(AND(G698="",G703="",G704="",G705="",G706="",G707="",G708="",G709="",G710="",G711="",G712="",G713="",G714="",G715="",G716="",G717="",G718="",G719="",G720=""),"",SUM(G703:G720)&lt;G698*AND(H703="",H704="",H705="",H706="",H707="",H708="",H709="",H710="",H711="",H712="",H713="",H714="",H715="",H716="",H717="",H718="",H719="",H720="",G703&lt;&gt;"",G704&lt;&gt;"",G705&lt;&gt;"",G706&lt;&gt;"",G707&lt;&gt;"",G708&lt;&gt;"",G709&lt;&gt;"",G710&lt;&gt;"",G711&lt;&gt;"",G712&lt;&gt;"",G713&lt;&gt;"",G714&lt;&gt;"",G715&lt;&gt;"",G716&lt;&gt;"",G717&lt;&gt;"",G718&lt;&gt;"",G719&lt;&gt;"",G720&lt;&gt;""),"T4-Error",SUM(G703:G720)&gt;G698,"T5-Error",AND(SUM(G703:G720)=G698,H698="",OR(G703="",G704="",G705="",G706="",G707="",G708="",G709="",G710="",G711="",G712="",G713="",G714="",G715="",G716="",G717="",G718="",G719="",G720="")),"T2-Error",OR(G703="",G704="",G705="",G706="",G707="",G708="",G709="",G710="",G711="",G712="",G713="",G714="",G715="",G716="",G717="",G718="",G719="",G720=""),"",SUM(G703:G720)&lt;G698*OR(H703="pa",H704="pa",H705="pa",H706="pa",H707="pa",H708="pa",H709="pa",H710="pa",H711="pa",H712="pa",H713="pa",H714="pa",H715="pa",H716="pa",H717="pa",H718="pa",H719="pa",H720="pa"),"",AND(SUM(G703:G720)=G698,H698="pa",H703&lt;&gt;"pa",H704&lt;&gt;"pa",H705&lt;&gt;"pa",H706&lt;&gt;"pa",H707&lt;&gt;"pa",H708&lt;&gt;"pa",H709&lt;&gt;"pa",H710&lt;&gt;"pa",H711&lt;&gt;"pa",H712&lt;&gt;"pa",H713&lt;&gt;"pa",H714&lt;&gt;"pa",H715&lt;&gt;"pa",H716&lt;&gt;"pa",H717&lt;&gt;"pa",H718&lt;&gt;"pa",H719&lt;&gt;"pa",H720&lt;&gt;"pa"),"T3-Error",AND(SUM(G703:G720)=G698,H698="")*OR(H703="pa",H704="pa",H705="pa",H706="pa",H707="pa",H708="pa",H709="pa",H710="pa",H711="pa",H712="pa",H713="pa",H714="pa",H715="pa",H716="pa",H717="pa",H718="pa",H719="pa",H720="pa"),"T1-Error",SUM(G703:G720)=G698,"")</f>
        <v/>
      </c>
      <c r="H702" s="101"/>
      <c r="I702" s="102" t="str" cm="1">
        <f t="array" ref="I702">_xlfn.IFS(AND(I698="",I703="",I704="",I705="",I706="",I707="",I708="",I709="",I710="",I711="",I712="",I713="",I714="",I715="",I716="",I717="",I718="",I719="",I720=""),"",SUM(I703:I720)&lt;I698*AND(J703="",J704="",J705="",J706="",J707="",J708="",J709="",J710="",J711="",J712="",J713="",J714="",J715="",J716="",J717="",J718="",J719="",J720="",I703&lt;&gt;"",I704&lt;&gt;"",I705&lt;&gt;"",I706&lt;&gt;"",I707&lt;&gt;"",I708&lt;&gt;"",I709&lt;&gt;"",I710&lt;&gt;"",I711&lt;&gt;"",I712&lt;&gt;"",I713&lt;&gt;"",I714&lt;&gt;"",I715&lt;&gt;"",I716&lt;&gt;"",I717&lt;&gt;"",I718&lt;&gt;"",I719&lt;&gt;"",I720&lt;&gt;""),"T4-Error",SUM(I703:I720)&gt;I698,"T5-Error",AND(SUM(I703:I720)=I698,J698="",OR(I703="",I704="",I705="",I706="",I707="",I708="",I709="",I710="",I711="",I712="",I713="",I714="",I715="",I716="",I717="",I718="",I719="",I720="")),"T2-Error",OR(I703="",I704="",I705="",I706="",I707="",I708="",I709="",I710="",I711="",I712="",I713="",I714="",I715="",I716="",I717="",I718="",I719="",I720=""),"",SUM(I703:I720)&lt;I698*OR(J703="pa",J704="pa",J705="pa",J706="pa",J707="pa",J708="pa",J709="pa",J710="pa",J711="pa",J712="pa",J713="pa",J714="pa",J715="pa",J716="pa",J717="pa",J718="pa",J719="pa",J720="pa"),"",AND(SUM(I703:I720)=I698,J698="pa",J703&lt;&gt;"pa",J704&lt;&gt;"pa",J705&lt;&gt;"pa",J706&lt;&gt;"pa",J707&lt;&gt;"pa",J708&lt;&gt;"pa",J709&lt;&gt;"pa",J710&lt;&gt;"pa",J711&lt;&gt;"pa",J712&lt;&gt;"pa",J713&lt;&gt;"pa",J714&lt;&gt;"pa",J715&lt;&gt;"pa",J716&lt;&gt;"pa",J717&lt;&gt;"pa",J718&lt;&gt;"pa",J719&lt;&gt;"pa",J720&lt;&gt;"pa"),"T3-Error",AND(SUM(I703:I720)=I698,J698="")*OR(J703="pa",J704="pa",J705="pa",J706="pa",J707="pa",J708="pa",J709="pa",J710="pa",J711="pa",J712="pa",J713="pa",J714="pa",J715="pa",J716="pa",J717="pa",J718="pa",J719="pa",J720="pa"),"T1-Error",SUM(I703:I720)=I698,"")</f>
        <v/>
      </c>
      <c r="J702" s="101"/>
      <c r="K702" s="102" t="str" cm="1">
        <f t="array" ref="K702">_xlfn.IFS(AND(K698="",K703="",K704="",K705="",K706="",K707="",K708="",K709="",K710="",K711="",K712="",K713="",K714="",K715="",K716="",K717="",K718="",K719="",K720=""),"",SUM(K703:K720)&lt;K698*AND(L703="",L704="",L705="",L706="",L707="",L708="",L709="",L710="",L711="",L712="",L713="",L714="",L715="",L716="",L717="",L718="",L719="",L720="",K703&lt;&gt;"",K704&lt;&gt;"",K705&lt;&gt;"",K706&lt;&gt;"",K707&lt;&gt;"",K708&lt;&gt;"",K709&lt;&gt;"",K710&lt;&gt;"",K711&lt;&gt;"",K712&lt;&gt;"",K713&lt;&gt;"",K714&lt;&gt;"",K715&lt;&gt;"",K716&lt;&gt;"",K717&lt;&gt;"",K718&lt;&gt;"",K719&lt;&gt;"",K720&lt;&gt;""),"T4-Error",SUM(K703:K720)&gt;K698,"T5-Error",AND(SUM(K703:K720)=K698,L698="",OR(K703="",K704="",K705="",K706="",K707="",K708="",K709="",K710="",K711="",K712="",K713="",K714="",K715="",K716="",K717="",K718="",K719="",K720="")),"T2-Error",OR(K703="",K704="",K705="",K706="",K707="",K708="",K709="",K710="",K711="",K712="",K713="",K714="",K715="",K716="",K717="",K718="",K719="",K720=""),"",SUM(K703:K720)&lt;K698*OR(L703="pa",L704="pa",L705="pa",L706="pa",L707="pa",L708="pa",L709="pa",L710="pa",L711="pa",L712="pa",L713="pa",L714="pa",L715="pa",L716="pa",L717="pa",L718="pa",L719="pa",L720="pa"),"",AND(SUM(K703:K720)=K698,L698="pa",L703&lt;&gt;"pa",L704&lt;&gt;"pa",L705&lt;&gt;"pa",L706&lt;&gt;"pa",L707&lt;&gt;"pa",L708&lt;&gt;"pa",L709&lt;&gt;"pa",L710&lt;&gt;"pa",L711&lt;&gt;"pa",L712&lt;&gt;"pa",L713&lt;&gt;"pa",L714&lt;&gt;"pa",L715&lt;&gt;"pa",L716&lt;&gt;"pa",L717&lt;&gt;"pa",L718&lt;&gt;"pa",L719&lt;&gt;"pa",L720&lt;&gt;"pa"),"T3-Error",AND(SUM(K703:K720)=K698,L698="")*OR(L703="pa",L704="pa",L705="pa",L706="pa",L707="pa",L708="pa",L709="pa",L710="pa",L711="pa",L712="pa",L713="pa",L714="pa",L715="pa",L716="pa",L717="pa",L718="pa",L719="pa",L720="pa"),"T1-Error",SUM(K703:K720)=K698,"")</f>
        <v/>
      </c>
      <c r="L702" s="101"/>
      <c r="M702" s="102" t="str" cm="1">
        <f t="array" ref="M702">_xlfn.IFS(AND(M698="",M703="",M704="",M705="",M706="",M707="",M708="",M709="",M710="",M711="",M712="",M713="",M714="",M715="",M716="",M717="",M718="",M719="",M720=""),"",SUM(M703:M720)&lt;M698*AND(N703="",N704="",N705="",N706="",N707="",N708="",N709="",N710="",N711="",N712="",N713="",N714="",N715="",N716="",N717="",N718="",N719="",N720="",M703&lt;&gt;"",M704&lt;&gt;"",M705&lt;&gt;"",M706&lt;&gt;"",M707&lt;&gt;"",M708&lt;&gt;"",M709&lt;&gt;"",M710&lt;&gt;"",M711&lt;&gt;"",M712&lt;&gt;"",M713&lt;&gt;"",M714&lt;&gt;"",M715&lt;&gt;"",M716&lt;&gt;"",M717&lt;&gt;"",M718&lt;&gt;"",M719&lt;&gt;"",M720&lt;&gt;""),"T4-Error",SUM(M703:M720)&gt;M698,"T5-Error",AND(SUM(M703:M720)=M698,N698="",OR(M703="",M704="",M705="",M706="",M707="",M708="",M709="",M710="",M711="",M712="",M713="",M714="",M715="",M716="",M717="",M718="",M719="",M720="")),"T2-Error",OR(M703="",M704="",M705="",M706="",M707="",M708="",M709="",M710="",M711="",M712="",M713="",M714="",M715="",M716="",M717="",M718="",M719="",M720=""),"",SUM(M703:M720)&lt;M698*OR(N703="pa",N704="pa",N705="pa",N706="pa",N707="pa",N708="pa",N709="pa",N710="pa",N711="pa",N712="pa",N713="pa",N714="pa",N715="pa",N716="pa",N717="pa",N718="pa",N719="pa",N720="pa"),"",AND(SUM(M703:M720)=M698,N698="pa",N703&lt;&gt;"pa",N704&lt;&gt;"pa",N705&lt;&gt;"pa",N706&lt;&gt;"pa",N707&lt;&gt;"pa",N708&lt;&gt;"pa",N709&lt;&gt;"pa",N710&lt;&gt;"pa",N711&lt;&gt;"pa",N712&lt;&gt;"pa",N713&lt;&gt;"pa",N714&lt;&gt;"pa",N715&lt;&gt;"pa",N716&lt;&gt;"pa",N717&lt;&gt;"pa",N718&lt;&gt;"pa",N719&lt;&gt;"pa",N720&lt;&gt;"pa"),"T3-Error",AND(SUM(M703:M720)=M698,N698="")*OR(N703="pa",N704="pa",N705="pa",N706="pa",N707="pa",N708="pa",N709="pa",N710="pa",N711="pa",N712="pa",N713="pa",N714="pa",N715="pa",N716="pa",N717="pa",N718="pa",N719="pa",N720="pa"),"T1-Error",SUM(M703:M720)=M698,"")</f>
        <v/>
      </c>
      <c r="N702" s="101"/>
      <c r="O702" s="102" t="str" cm="1">
        <f t="array" ref="O702">_xlfn.IFS(AND(O698="",O703="",O704="",O705="",O706="",O707="",O708="",O709="",O710="",O711="",O712="",O713="",O714="",O715="",O716="",O717="",O718="",O719="",O720=""),"",SUM(O703:O720)&lt;O698*AND(P703="",P704="",P705="",P706="",P707="",P708="",P709="",P710="",P711="",P712="",P713="",P714="",P715="",P716="",P717="",P718="",P719="",P720="",O703&lt;&gt;"",O704&lt;&gt;"",O705&lt;&gt;"",O706&lt;&gt;"",O707&lt;&gt;"",O708&lt;&gt;"",O709&lt;&gt;"",O710&lt;&gt;"",O711&lt;&gt;"",O712&lt;&gt;"",O713&lt;&gt;"",O714&lt;&gt;"",O715&lt;&gt;"",O716&lt;&gt;"",O717&lt;&gt;"",O718&lt;&gt;"",O719&lt;&gt;"",O720&lt;&gt;""),"T4-Error",SUM(O703:O720)&gt;O698,"T5-Error",AND(SUM(O703:O720)=O698,P698="",OR(O703="",O704="",O705="",O706="",O707="",O708="",O709="",O710="",O711="",O712="",O713="",O714="",O715="",O716="",O717="",O718="",O719="",O720="")),"T2-Error",OR(O703="",O704="",O705="",O706="",O707="",O708="",O709="",O710="",O711="",O712="",O713="",O714="",O715="",O716="",O717="",O718="",O719="",O720=""),"",SUM(O703:O720)&lt;O698*OR(P703="pa",P704="pa",P705="pa",P706="pa",P707="pa",P708="pa",P709="pa",P710="pa",P711="pa",P712="pa",P713="pa",P714="pa",P715="pa",P716="pa",P717="pa",P718="pa",P719="pa",P720="pa"),"",AND(SUM(O703:O720)=O698,P698="pa",P703&lt;&gt;"pa",P704&lt;&gt;"pa",P705&lt;&gt;"pa",P706&lt;&gt;"pa",P707&lt;&gt;"pa",P708&lt;&gt;"pa",P709&lt;&gt;"pa",P710&lt;&gt;"pa",P711&lt;&gt;"pa",P712&lt;&gt;"pa",P713&lt;&gt;"pa",P714&lt;&gt;"pa",P715&lt;&gt;"pa",P716&lt;&gt;"pa",P717&lt;&gt;"pa",P718&lt;&gt;"pa",P719&lt;&gt;"pa",P720&lt;&gt;"pa"),"T3-Error",AND(SUM(O703:O720)=O698,P698="")*OR(P703="pa",P704="pa",P705="pa",P706="pa",P707="pa",P708="pa",P709="pa",P710="pa",P711="pa",P712="pa",P713="pa",P714="pa",P715="pa",P716="pa",P717="pa",P718="pa",P719="pa",P720="pa"),"T1-Error",SUM(O703:O720)=O698,"")</f>
        <v/>
      </c>
      <c r="P702" s="101"/>
      <c r="Q702" s="102" t="str" cm="1">
        <f t="array" ref="Q702">_xlfn.IFS(AND(Q698="",Q703="",Q704="",Q705="",Q706="",Q707="",Q708="",Q709="",Q710="",Q711="",Q712="",Q713="",Q714="",Q715="",Q716="",Q717="",Q718="",Q719="",Q720=""),"",SUM(Q703:Q720)&lt;Q698*AND(R703="",R704="",R705="",R706="",R707="",R708="",R709="",R710="",R711="",R712="",R713="",R714="",R715="",R716="",R717="",R718="",R719="",R720="",Q703&lt;&gt;"",Q704&lt;&gt;"",Q705&lt;&gt;"",Q706&lt;&gt;"",Q707&lt;&gt;"",Q708&lt;&gt;"",Q709&lt;&gt;"",Q710&lt;&gt;"",Q711&lt;&gt;"",Q712&lt;&gt;"",Q713&lt;&gt;"",Q714&lt;&gt;"",Q715&lt;&gt;"",Q716&lt;&gt;"",Q717&lt;&gt;"",Q718&lt;&gt;"",Q719&lt;&gt;"",Q720&lt;&gt;""),"T4-Error",SUM(Q703:Q720)&gt;Q698,"T5-Error",AND(SUM(Q703:Q720)=Q698,R698="",OR(Q703="",Q704="",Q705="",Q706="",Q707="",Q708="",Q709="",Q710="",Q711="",Q712="",Q713="",Q714="",Q715="",Q716="",Q717="",Q718="",Q719="",Q720="")),"T2-Error",OR(Q703="",Q704="",Q705="",Q706="",Q707="",Q708="",Q709="",Q710="",Q711="",Q712="",Q713="",Q714="",Q715="",Q716="",Q717="",Q718="",Q719="",Q720=""),"",SUM(Q703:Q720)&lt;Q698*OR(R703="pa",R704="pa",R705="pa",R706="pa",R707="pa",R708="pa",R709="pa",R710="pa",R711="pa",R712="pa",R713="pa",R714="pa",R715="pa",R716="pa",R717="pa",R718="pa",R719="pa",R720="pa"),"",AND(SUM(Q703:Q720)=Q698,R698="pa",R703&lt;&gt;"pa",R704&lt;&gt;"pa",R705&lt;&gt;"pa",R706&lt;&gt;"pa",R707&lt;&gt;"pa",R708&lt;&gt;"pa",R709&lt;&gt;"pa",R710&lt;&gt;"pa",R711&lt;&gt;"pa",R712&lt;&gt;"pa",R713&lt;&gt;"pa",R714&lt;&gt;"pa",R715&lt;&gt;"pa",R716&lt;&gt;"pa",R717&lt;&gt;"pa",R718&lt;&gt;"pa",R719&lt;&gt;"pa",R720&lt;&gt;"pa"),"T3-Error",AND(SUM(Q703:Q720)=Q698,R698="")*OR(R703="pa",R704="pa",R705="pa",R706="pa",R707="pa",R708="pa",R709="pa",R710="pa",R711="pa",R712="pa",R713="pa",R714="pa",R715="pa",R716="pa",R717="pa",R718="pa",R719="pa",R720="pa"),"T1-Error",SUM(Q703:Q720)=Q698,"")</f>
        <v/>
      </c>
      <c r="R702" s="101"/>
      <c r="S702" s="102" t="str" cm="1">
        <f t="array" ref="S702">_xlfn.IFS(AND(S698="",S703="",S704="",S705="",S706="",S707="",S708="",S709="",S710="",S711="",S712="",S713="",S714="",S715="",S716="",S717="",S718="",S719="",S720=""),"",SUM(S703:S720)&lt;S698*AND(T703="",T704="",T705="",T706="",T707="",T708="",T709="",T710="",T711="",T712="",T713="",T714="",T715="",T716="",T717="",T718="",T719="",T720="",S703&lt;&gt;"",S704&lt;&gt;"",S705&lt;&gt;"",S706&lt;&gt;"",S707&lt;&gt;"",S708&lt;&gt;"",S709&lt;&gt;"",S710&lt;&gt;"",S711&lt;&gt;"",S712&lt;&gt;"",S713&lt;&gt;"",S714&lt;&gt;"",S715&lt;&gt;"",S716&lt;&gt;"",S717&lt;&gt;"",S718&lt;&gt;"",S719&lt;&gt;"",S720&lt;&gt;""),"T4-Error",SUM(S703:S720)&gt;S698,"T5-Error",AND(SUM(S703:S720)=S698,T698="",OR(S703="",S704="",S705="",S706="",S707="",S708="",S709="",S710="",S711="",S712="",S713="",S714="",S715="",S716="",S717="",S718="",S719="",S720="")),"T2-Error",OR(S703="",S704="",S705="",S706="",S707="",S708="",S709="",S710="",S711="",S712="",S713="",S714="",S715="",S716="",S717="",S718="",S719="",S720=""),"",SUM(S703:S720)&lt;S698*OR(T703="pa",T704="pa",T705="pa",T706="pa",T707="pa",T708="pa",T709="pa",T710="pa",T711="pa",T712="pa",T713="pa",T714="pa",T715="pa",T716="pa",T717="pa",T718="pa",T719="pa",T720="pa"),"",AND(SUM(S703:S720)=S698,T698="pa",T703&lt;&gt;"pa",T704&lt;&gt;"pa",T705&lt;&gt;"pa",T706&lt;&gt;"pa",T707&lt;&gt;"pa",T708&lt;&gt;"pa",T709&lt;&gt;"pa",T710&lt;&gt;"pa",T711&lt;&gt;"pa",T712&lt;&gt;"pa",T713&lt;&gt;"pa",T714&lt;&gt;"pa",T715&lt;&gt;"pa",T716&lt;&gt;"pa",T717&lt;&gt;"pa",T718&lt;&gt;"pa",T719&lt;&gt;"pa",T720&lt;&gt;"pa"),"T3-Error",AND(SUM(S703:S720)=S698,T698="")*OR(T703="pa",T704="pa",T705="pa",T706="pa",T707="pa",T708="pa",T709="pa",T710="pa",T711="pa",T712="pa",T713="pa",T714="pa",T715="pa",T716="pa",T717="pa",T718="pa",T719="pa",T720="pa"),"T1-Error",SUM(S703:S720)=S698,"")</f>
        <v/>
      </c>
      <c r="T702" s="101"/>
      <c r="U702" s="102" t="str" cm="1">
        <f t="array" ref="U702">_xlfn.IFS(AND(U698="",U703="",U704="",U705="",U706="",U707="",U708="",U709="",U710="",U711="",U712="",U713="",U714="",U715="",U716="",U717="",U718="",U719="",U720=""),"",SUM(U703:U720)&lt;U698*AND(V703="",V704="",V705="",V706="",V707="",V708="",V709="",V710="",V711="",V712="",V713="",V714="",V715="",V716="",V717="",V718="",V719="",V720="",U703&lt;&gt;"",U704&lt;&gt;"",U705&lt;&gt;"",U706&lt;&gt;"",U707&lt;&gt;"",U708&lt;&gt;"",U709&lt;&gt;"",U710&lt;&gt;"",U711&lt;&gt;"",U712&lt;&gt;"",U713&lt;&gt;"",U714&lt;&gt;"",U715&lt;&gt;"",U716&lt;&gt;"",U717&lt;&gt;"",U718&lt;&gt;"",U719&lt;&gt;"",U720&lt;&gt;""),"T4-Error",SUM(U703:U720)&gt;U698,"T5-Error",AND(SUM(U703:U720)=U698,V698="",OR(U703="",U704="",U705="",U706="",U707="",U708="",U709="",U710="",U711="",U712="",U713="",U714="",U715="",U716="",U717="",U718="",U719="",U720="")),"T2-Error",OR(U703="",U704="",U705="",U706="",U707="",U708="",U709="",U710="",U711="",U712="",U713="",U714="",U715="",U716="",U717="",U718="",U719="",U720=""),"",SUM(U703:U720)&lt;U698*OR(V703="pa",V704="pa",V705="pa",V706="pa",V707="pa",V708="pa",V709="pa",V710="pa",V711="pa",V712="pa",V713="pa",V714="pa",V715="pa",V716="pa",V717="pa",V718="pa",V719="pa",V720="pa"),"",AND(SUM(U703:U720)=U698,V698="pa",V703&lt;&gt;"pa",V704&lt;&gt;"pa",V705&lt;&gt;"pa",V706&lt;&gt;"pa",V707&lt;&gt;"pa",V708&lt;&gt;"pa",V709&lt;&gt;"pa",V710&lt;&gt;"pa",V711&lt;&gt;"pa",V712&lt;&gt;"pa",V713&lt;&gt;"pa",V714&lt;&gt;"pa",V715&lt;&gt;"pa",V716&lt;&gt;"pa",V717&lt;&gt;"pa",V718&lt;&gt;"pa",V719&lt;&gt;"pa",V720&lt;&gt;"pa"),"T3-Error",AND(SUM(U703:U720)=U698,V698="")*OR(V703="pa",V704="pa",V705="pa",V706="pa",V707="pa",V708="pa",V709="pa",V710="pa",V711="pa",V712="pa",V713="pa",V714="pa",V715="pa",V716="pa",V717="pa",V718="pa",V719="pa",V720="pa"),"T1-Error",SUM(U703:U720)=U698,"")</f>
        <v/>
      </c>
      <c r="V702" s="101"/>
      <c r="W702" s="102" t="str" cm="1">
        <f t="array" ref="W702">_xlfn.IFS(AND(W698="",W703="",W704="",W705="",W706="",W707="",W708="",W709="",W710="",W711="",W712="",W713="",W714="",W715="",W716="",W717="",W718="",W719="",W720=""),"",SUM(W703:W720)&lt;W698*AND(X703="",X704="",X705="",X706="",X707="",X708="",X709="",X710="",X711="",X712="",X713="",X714="",X715="",X716="",X717="",X718="",X719="",X720="",W703&lt;&gt;"",W704&lt;&gt;"",W705&lt;&gt;"",W706&lt;&gt;"",W707&lt;&gt;"",W708&lt;&gt;"",W709&lt;&gt;"",W710&lt;&gt;"",W711&lt;&gt;"",W712&lt;&gt;"",W713&lt;&gt;"",W714&lt;&gt;"",W715&lt;&gt;"",W716&lt;&gt;"",W717&lt;&gt;"",W718&lt;&gt;"",W719&lt;&gt;"",W720&lt;&gt;""),"T4-Error",SUM(W703:W720)&gt;W698,"T5-Error",AND(SUM(W703:W720)=W698,X698="",OR(W703="",W704="",W705="",W706="",W707="",W708="",W709="",W710="",W711="",W712="",W713="",W714="",W715="",W716="",W717="",W718="",W719="",W720="")),"T2-Error",OR(W703="",W704="",W705="",W706="",W707="",W708="",W709="",W710="",W711="",W712="",W713="",W714="",W715="",W716="",W717="",W718="",W719="",W720=""),"",SUM(W703:W720)&lt;W698*OR(X703="pa",X704="pa",X705="pa",X706="pa",X707="pa",X708="pa",X709="pa",X710="pa",X711="pa",X712="pa",X713="pa",X714="pa",X715="pa",X716="pa",X717="pa",X718="pa",X719="pa",X720="pa"),"",AND(SUM(W703:W720)=W698,X698="pa",X703&lt;&gt;"pa",X704&lt;&gt;"pa",X705&lt;&gt;"pa",X706&lt;&gt;"pa",X707&lt;&gt;"pa",X708&lt;&gt;"pa",X709&lt;&gt;"pa",X710&lt;&gt;"pa",X711&lt;&gt;"pa",X712&lt;&gt;"pa",X713&lt;&gt;"pa",X714&lt;&gt;"pa",X715&lt;&gt;"pa",X716&lt;&gt;"pa",X717&lt;&gt;"pa",X718&lt;&gt;"pa",X719&lt;&gt;"pa",X720&lt;&gt;"pa"),"T3-Error",AND(SUM(W703:W720)=W698,X698="")*OR(X703="pa",X704="pa",X705="pa",X706="pa",X707="pa",X708="pa",X709="pa",X710="pa",X711="pa",X712="pa",X713="pa",X714="pa",X715="pa",X716="pa",X717="pa",X718="pa",X719="pa",X720="pa"),"T1-Error",SUM(W703:W720)=W698,"")</f>
        <v/>
      </c>
      <c r="X702" s="101"/>
      <c r="Y702" s="102" t="str" cm="1">
        <f t="array" ref="Y702">_xlfn.IFS(AND(Y698="",Y703="",Y704="",Y705="",Y706="",Y707="",Y708="",Y709="",Y710="",Y711="",Y712="",Y713="",Y714="",Y715="",Y716="",Y717="",Y718="",Y719="",Y720=""),"",SUM(Y703:Y720)&lt;Y698*AND(Z703="",Z704="",Z705="",Z706="",Z707="",Z708="",Z709="",Z710="",Z711="",Z712="",Z713="",Z714="",Z715="",Z716="",Z717="",Z718="",Z719="",Z720="",Y703&lt;&gt;"",Y704&lt;&gt;"",Y705&lt;&gt;"",Y706&lt;&gt;"",Y707&lt;&gt;"",Y708&lt;&gt;"",Y709&lt;&gt;"",Y710&lt;&gt;"",Y711&lt;&gt;"",Y712&lt;&gt;"",Y713&lt;&gt;"",Y714&lt;&gt;"",Y715&lt;&gt;"",Y716&lt;&gt;"",Y717&lt;&gt;"",Y718&lt;&gt;"",Y719&lt;&gt;"",Y720&lt;&gt;""),"T4-Error",SUM(Y703:Y720)&gt;Y698,"T5-Error",AND(SUM(Y703:Y720)=Y698,Z698="",OR(Y703="",Y704="",Y705="",Y706="",Y707="",Y708="",Y709="",Y710="",Y711="",Y712="",Y713="",Y714="",Y715="",Y716="",Y717="",Y718="",Y719="",Y720="")),"T2-Error",OR(Y703="",Y704="",Y705="",Y706="",Y707="",Y708="",Y709="",Y710="",Y711="",Y712="",Y713="",Y714="",Y715="",Y716="",Y717="",Y718="",Y719="",Y720=""),"",SUM(Y703:Y720)&lt;Y698*OR(Z703="pa",Z704="pa",Z705="pa",Z706="pa",Z707="pa",Z708="pa",Z709="pa",Z710="pa",Z711="pa",Z712="pa",Z713="pa",Z714="pa",Z715="pa",Z716="pa",Z717="pa",Z718="pa",Z719="pa",Z720="pa"),"",AND(SUM(Y703:Y720)=Y698,Z698="pa",Z703&lt;&gt;"pa",Z704&lt;&gt;"pa",Z705&lt;&gt;"pa",Z706&lt;&gt;"pa",Z707&lt;&gt;"pa",Z708&lt;&gt;"pa",Z709&lt;&gt;"pa",Z710&lt;&gt;"pa",Z711&lt;&gt;"pa",Z712&lt;&gt;"pa",Z713&lt;&gt;"pa",Z714&lt;&gt;"pa",Z715&lt;&gt;"pa",Z716&lt;&gt;"pa",Z717&lt;&gt;"pa",Z718&lt;&gt;"pa",Z719&lt;&gt;"pa",Z720&lt;&gt;"pa"),"T3-Error",AND(SUM(Y703:Y720)=Y698,Z698="")*OR(Z703="pa",Z704="pa",Z705="pa",Z706="pa",Z707="pa",Z708="pa",Z709="pa",Z710="pa",Z711="pa",Z712="pa",Z713="pa",Z714="pa",Z715="pa",Z716="pa",Z717="pa",Z718="pa",Z719="pa",Z720="pa"),"T1-Error",SUM(Y703:Y720)=Y698,"")</f>
        <v/>
      </c>
      <c r="Z702" s="101"/>
      <c r="AA702" s="206"/>
      <c r="AB702" s="189"/>
      <c r="AC702" s="196"/>
      <c r="AD702" s="206"/>
      <c r="AF702" s="193"/>
      <c r="AH702" s="193"/>
      <c r="AI702" s="237"/>
      <c r="AJ702" s="237"/>
      <c r="AK702" s="237"/>
      <c r="AL702" s="409"/>
      <c r="AM702" s="237"/>
      <c r="AN702" s="409"/>
    </row>
    <row r="703" spans="1:40" customFormat="1" ht="15" x14ac:dyDescent="0.2">
      <c r="A703" s="248" t="s">
        <v>217</v>
      </c>
      <c r="B703" s="248"/>
      <c r="C703" s="34" t="s">
        <v>53</v>
      </c>
      <c r="D703" s="24" t="s">
        <v>51</v>
      </c>
      <c r="E703" s="10"/>
      <c r="F703" s="13"/>
      <c r="G703" s="10"/>
      <c r="H703" s="13"/>
      <c r="I703" s="10"/>
      <c r="J703" s="13"/>
      <c r="K703" s="10"/>
      <c r="L703" s="13"/>
      <c r="M703" s="10"/>
      <c r="N703" s="13"/>
      <c r="O703" s="10"/>
      <c r="P703" s="13"/>
      <c r="Q703" s="10"/>
      <c r="R703" s="13"/>
      <c r="S703" s="10">
        <v>1</v>
      </c>
      <c r="T703" s="13"/>
      <c r="U703" s="10">
        <v>2</v>
      </c>
      <c r="V703" s="13"/>
      <c r="W703" s="10">
        <v>1</v>
      </c>
      <c r="X703" s="13"/>
      <c r="Y703" s="10"/>
      <c r="Z703" s="13"/>
      <c r="AA703" s="205"/>
      <c r="AB703" s="200"/>
      <c r="AC703" s="257"/>
      <c r="AD703" s="205"/>
      <c r="AF703" s="258"/>
      <c r="AH703" s="258"/>
      <c r="AI703" s="259"/>
      <c r="AJ703" s="259"/>
      <c r="AK703" s="259"/>
      <c r="AL703" s="413"/>
      <c r="AM703" s="259"/>
      <c r="AN703" s="413"/>
    </row>
    <row r="704" spans="1:40" customFormat="1" ht="15" x14ac:dyDescent="0.2">
      <c r="A704" s="244" t="s">
        <v>218</v>
      </c>
      <c r="B704" s="244"/>
      <c r="C704" s="35" t="s">
        <v>54</v>
      </c>
      <c r="D704" s="24" t="s">
        <v>51</v>
      </c>
      <c r="E704" s="10"/>
      <c r="F704" s="13"/>
      <c r="G704" s="10"/>
      <c r="H704" s="13"/>
      <c r="I704" s="10"/>
      <c r="J704" s="13"/>
      <c r="K704" s="10"/>
      <c r="L704" s="13"/>
      <c r="M704" s="10"/>
      <c r="N704" s="13"/>
      <c r="O704" s="10"/>
      <c r="P704" s="13"/>
      <c r="Q704" s="10"/>
      <c r="R704" s="13"/>
      <c r="S704" s="10">
        <v>1</v>
      </c>
      <c r="T704" s="13"/>
      <c r="U704" s="10">
        <v>0</v>
      </c>
      <c r="V704" s="13"/>
      <c r="W704" s="10">
        <v>0</v>
      </c>
      <c r="X704" s="13"/>
      <c r="Y704" s="10"/>
      <c r="Z704" s="13"/>
      <c r="AA704" s="205"/>
      <c r="AB704" s="200"/>
      <c r="AC704" s="257"/>
      <c r="AD704" s="205"/>
      <c r="AF704" s="258"/>
      <c r="AH704" s="258"/>
      <c r="AI704" s="259"/>
      <c r="AJ704" s="259"/>
      <c r="AK704" s="259"/>
      <c r="AL704" s="413"/>
      <c r="AM704" s="259"/>
      <c r="AN704" s="413"/>
    </row>
    <row r="705" spans="1:40" customFormat="1" ht="15" x14ac:dyDescent="0.2">
      <c r="A705" s="244" t="s">
        <v>219</v>
      </c>
      <c r="B705" s="244"/>
      <c r="C705" s="35" t="s">
        <v>55</v>
      </c>
      <c r="D705" s="24" t="s">
        <v>51</v>
      </c>
      <c r="E705" s="10"/>
      <c r="F705" s="13"/>
      <c r="G705" s="10"/>
      <c r="H705" s="13"/>
      <c r="I705" s="10"/>
      <c r="J705" s="13"/>
      <c r="K705" s="10"/>
      <c r="L705" s="13"/>
      <c r="M705" s="10"/>
      <c r="N705" s="13"/>
      <c r="O705" s="10"/>
      <c r="P705" s="13"/>
      <c r="Q705" s="10"/>
      <c r="R705" s="13"/>
      <c r="S705" s="10">
        <v>0</v>
      </c>
      <c r="T705" s="13"/>
      <c r="U705" s="10">
        <v>1</v>
      </c>
      <c r="V705" s="13"/>
      <c r="W705" s="10">
        <v>0</v>
      </c>
      <c r="X705" s="13"/>
      <c r="Y705" s="10"/>
      <c r="Z705" s="13"/>
      <c r="AA705" s="205"/>
      <c r="AB705" s="200"/>
      <c r="AC705" s="257"/>
      <c r="AD705" s="205"/>
      <c r="AF705" s="258"/>
      <c r="AH705" s="258"/>
      <c r="AI705" s="259"/>
      <c r="AJ705" s="259"/>
      <c r="AK705" s="259"/>
      <c r="AL705" s="413"/>
      <c r="AM705" s="259"/>
      <c r="AN705" s="413"/>
    </row>
    <row r="706" spans="1:40" customFormat="1" ht="15" x14ac:dyDescent="0.2">
      <c r="A706" s="244" t="s">
        <v>220</v>
      </c>
      <c r="B706" s="244"/>
      <c r="C706" s="35" t="s">
        <v>56</v>
      </c>
      <c r="D706" s="24" t="s">
        <v>51</v>
      </c>
      <c r="E706" s="10"/>
      <c r="F706" s="13"/>
      <c r="G706" s="10"/>
      <c r="H706" s="13"/>
      <c r="I706" s="10"/>
      <c r="J706" s="13"/>
      <c r="K706" s="10"/>
      <c r="L706" s="13"/>
      <c r="M706" s="10"/>
      <c r="N706" s="13"/>
      <c r="O706" s="10"/>
      <c r="P706" s="13"/>
      <c r="Q706" s="10"/>
      <c r="R706" s="13"/>
      <c r="S706" s="10">
        <v>0</v>
      </c>
      <c r="T706" s="13"/>
      <c r="U706" s="10">
        <v>0</v>
      </c>
      <c r="V706" s="13"/>
      <c r="W706" s="10">
        <v>0</v>
      </c>
      <c r="X706" s="13"/>
      <c r="Y706" s="10"/>
      <c r="Z706" s="13"/>
      <c r="AA706" s="205"/>
      <c r="AB706" s="200"/>
      <c r="AC706" s="257"/>
      <c r="AD706" s="205"/>
      <c r="AF706" s="258"/>
      <c r="AH706" s="258"/>
      <c r="AI706" s="259"/>
      <c r="AJ706" s="259"/>
      <c r="AK706" s="259"/>
      <c r="AL706" s="413"/>
      <c r="AM706" s="259"/>
      <c r="AN706" s="413"/>
    </row>
    <row r="707" spans="1:40" customFormat="1" ht="15" x14ac:dyDescent="0.2">
      <c r="A707" s="244" t="s">
        <v>221</v>
      </c>
      <c r="B707" s="244"/>
      <c r="C707" s="35" t="s">
        <v>57</v>
      </c>
      <c r="D707" s="24" t="s">
        <v>51</v>
      </c>
      <c r="E707" s="10"/>
      <c r="F707" s="13"/>
      <c r="G707" s="10"/>
      <c r="H707" s="13"/>
      <c r="I707" s="10"/>
      <c r="J707" s="13"/>
      <c r="K707" s="10"/>
      <c r="L707" s="13"/>
      <c r="M707" s="10"/>
      <c r="N707" s="13"/>
      <c r="O707" s="10"/>
      <c r="P707" s="13"/>
      <c r="Q707" s="10"/>
      <c r="R707" s="13"/>
      <c r="S707" s="10">
        <v>0</v>
      </c>
      <c r="T707" s="13"/>
      <c r="U707" s="10">
        <v>0</v>
      </c>
      <c r="V707" s="13"/>
      <c r="W707" s="10">
        <v>0</v>
      </c>
      <c r="X707" s="13"/>
      <c r="Y707" s="10"/>
      <c r="Z707" s="13"/>
      <c r="AA707" s="205"/>
      <c r="AB707" s="200"/>
      <c r="AC707" s="257"/>
      <c r="AD707" s="205"/>
      <c r="AF707" s="258"/>
      <c r="AH707" s="258"/>
      <c r="AI707" s="259"/>
      <c r="AJ707" s="259"/>
      <c r="AK707" s="259"/>
      <c r="AL707" s="413"/>
      <c r="AM707" s="259"/>
      <c r="AN707" s="413"/>
    </row>
    <row r="708" spans="1:40" customFormat="1" ht="15" x14ac:dyDescent="0.2">
      <c r="A708" s="244" t="s">
        <v>222</v>
      </c>
      <c r="B708" s="244"/>
      <c r="C708" s="35" t="s">
        <v>58</v>
      </c>
      <c r="D708" s="24" t="s">
        <v>51</v>
      </c>
      <c r="E708" s="10"/>
      <c r="F708" s="13"/>
      <c r="G708" s="10"/>
      <c r="H708" s="13"/>
      <c r="I708" s="10"/>
      <c r="J708" s="13"/>
      <c r="K708" s="10"/>
      <c r="L708" s="13"/>
      <c r="M708" s="10"/>
      <c r="N708" s="13"/>
      <c r="O708" s="10"/>
      <c r="P708" s="13"/>
      <c r="Q708" s="10"/>
      <c r="R708" s="13"/>
      <c r="S708" s="10">
        <v>0</v>
      </c>
      <c r="T708" s="13"/>
      <c r="U708" s="10">
        <v>0</v>
      </c>
      <c r="V708" s="13"/>
      <c r="W708" s="10">
        <v>0</v>
      </c>
      <c r="X708" s="13"/>
      <c r="Y708" s="10"/>
      <c r="Z708" s="13"/>
      <c r="AA708" s="205"/>
      <c r="AB708" s="200"/>
      <c r="AC708" s="257"/>
      <c r="AD708" s="205"/>
      <c r="AF708" s="258"/>
      <c r="AH708" s="258"/>
      <c r="AI708" s="259"/>
      <c r="AJ708" s="259"/>
      <c r="AK708" s="259"/>
      <c r="AL708" s="413"/>
      <c r="AM708" s="259"/>
      <c r="AN708" s="413"/>
    </row>
    <row r="709" spans="1:40" customFormat="1" ht="15" x14ac:dyDescent="0.2">
      <c r="A709" s="244" t="s">
        <v>223</v>
      </c>
      <c r="B709" s="244"/>
      <c r="C709" s="35" t="s">
        <v>59</v>
      </c>
      <c r="D709" s="24" t="s">
        <v>51</v>
      </c>
      <c r="E709" s="10"/>
      <c r="F709" s="13"/>
      <c r="G709" s="10"/>
      <c r="H709" s="13"/>
      <c r="I709" s="10"/>
      <c r="J709" s="13"/>
      <c r="K709" s="10"/>
      <c r="L709" s="13"/>
      <c r="M709" s="10"/>
      <c r="N709" s="13"/>
      <c r="O709" s="10"/>
      <c r="P709" s="13"/>
      <c r="Q709" s="10"/>
      <c r="R709" s="13"/>
      <c r="S709" s="10">
        <v>0</v>
      </c>
      <c r="T709" s="13"/>
      <c r="U709" s="10">
        <v>0</v>
      </c>
      <c r="V709" s="13"/>
      <c r="W709" s="10">
        <v>0</v>
      </c>
      <c r="X709" s="13"/>
      <c r="Y709" s="10"/>
      <c r="Z709" s="13"/>
      <c r="AA709" s="205"/>
      <c r="AB709" s="200"/>
      <c r="AC709" s="257"/>
      <c r="AD709" s="205"/>
      <c r="AF709" s="258"/>
      <c r="AH709" s="258"/>
      <c r="AI709" s="259"/>
      <c r="AJ709" s="259"/>
      <c r="AK709" s="259"/>
      <c r="AL709" s="413"/>
      <c r="AM709" s="259"/>
      <c r="AN709" s="413"/>
    </row>
    <row r="710" spans="1:40" customFormat="1" ht="15" x14ac:dyDescent="0.2">
      <c r="A710" s="244" t="s">
        <v>224</v>
      </c>
      <c r="B710" s="244"/>
      <c r="C710" s="35" t="s">
        <v>60</v>
      </c>
      <c r="D710" s="24" t="s">
        <v>51</v>
      </c>
      <c r="E710" s="10"/>
      <c r="F710" s="13"/>
      <c r="G710" s="10"/>
      <c r="H710" s="13"/>
      <c r="I710" s="10"/>
      <c r="J710" s="13"/>
      <c r="K710" s="10"/>
      <c r="L710" s="13"/>
      <c r="M710" s="10"/>
      <c r="N710" s="13"/>
      <c r="O710" s="10"/>
      <c r="P710" s="13"/>
      <c r="Q710" s="10"/>
      <c r="R710" s="13"/>
      <c r="S710" s="10">
        <v>0</v>
      </c>
      <c r="T710" s="13"/>
      <c r="U710" s="10">
        <v>0</v>
      </c>
      <c r="V710" s="13"/>
      <c r="W710" s="10">
        <v>0</v>
      </c>
      <c r="X710" s="13"/>
      <c r="Y710" s="10"/>
      <c r="Z710" s="13"/>
      <c r="AA710" s="205"/>
      <c r="AB710" s="200"/>
      <c r="AC710" s="257"/>
      <c r="AD710" s="205"/>
      <c r="AF710" s="258"/>
      <c r="AH710" s="258"/>
      <c r="AI710" s="259"/>
      <c r="AJ710" s="259"/>
      <c r="AK710" s="259"/>
      <c r="AL710" s="413"/>
      <c r="AM710" s="259"/>
      <c r="AN710" s="413"/>
    </row>
    <row r="711" spans="1:40" customFormat="1" ht="15" x14ac:dyDescent="0.2">
      <c r="A711" s="244" t="s">
        <v>225</v>
      </c>
      <c r="B711" s="244"/>
      <c r="C711" s="35" t="s">
        <v>61</v>
      </c>
      <c r="D711" s="24" t="s">
        <v>51</v>
      </c>
      <c r="E711" s="10"/>
      <c r="F711" s="13"/>
      <c r="G711" s="10"/>
      <c r="H711" s="13"/>
      <c r="I711" s="10"/>
      <c r="J711" s="13"/>
      <c r="K711" s="10"/>
      <c r="L711" s="13"/>
      <c r="M711" s="10"/>
      <c r="N711" s="13"/>
      <c r="O711" s="10"/>
      <c r="P711" s="13"/>
      <c r="Q711" s="10"/>
      <c r="R711" s="13"/>
      <c r="S711" s="10">
        <v>0</v>
      </c>
      <c r="T711" s="13"/>
      <c r="U711" s="10">
        <v>0</v>
      </c>
      <c r="V711" s="13"/>
      <c r="W711" s="10">
        <v>0</v>
      </c>
      <c r="X711" s="13"/>
      <c r="Y711" s="10"/>
      <c r="Z711" s="13"/>
      <c r="AA711" s="205"/>
      <c r="AB711" s="200"/>
      <c r="AC711" s="257"/>
      <c r="AD711" s="205"/>
      <c r="AF711" s="258"/>
      <c r="AH711" s="258"/>
      <c r="AI711" s="259"/>
      <c r="AJ711" s="259"/>
      <c r="AK711" s="259"/>
      <c r="AL711" s="413"/>
      <c r="AM711" s="259"/>
      <c r="AN711" s="413"/>
    </row>
    <row r="712" spans="1:40" customFormat="1" ht="15" x14ac:dyDescent="0.2">
      <c r="A712" s="244" t="s">
        <v>226</v>
      </c>
      <c r="B712" s="244"/>
      <c r="C712" s="35" t="s">
        <v>62</v>
      </c>
      <c r="D712" s="24" t="s">
        <v>51</v>
      </c>
      <c r="E712" s="10"/>
      <c r="F712" s="13"/>
      <c r="G712" s="10"/>
      <c r="H712" s="13"/>
      <c r="I712" s="10"/>
      <c r="J712" s="13"/>
      <c r="K712" s="10"/>
      <c r="L712" s="13"/>
      <c r="M712" s="10"/>
      <c r="N712" s="13"/>
      <c r="O712" s="10"/>
      <c r="P712" s="13"/>
      <c r="Q712" s="10"/>
      <c r="R712" s="13"/>
      <c r="S712" s="10">
        <v>0</v>
      </c>
      <c r="T712" s="13"/>
      <c r="U712" s="10">
        <v>2</v>
      </c>
      <c r="V712" s="13"/>
      <c r="W712" s="10">
        <v>0</v>
      </c>
      <c r="X712" s="13"/>
      <c r="Y712" s="10"/>
      <c r="Z712" s="13"/>
      <c r="AA712" s="205"/>
      <c r="AB712" s="200"/>
      <c r="AC712" s="257"/>
      <c r="AD712" s="205"/>
      <c r="AF712" s="258"/>
      <c r="AH712" s="258"/>
      <c r="AI712" s="259"/>
      <c r="AJ712" s="259"/>
      <c r="AK712" s="259"/>
      <c r="AL712" s="413"/>
      <c r="AM712" s="259"/>
      <c r="AN712" s="413"/>
    </row>
    <row r="713" spans="1:40" customFormat="1" ht="15" x14ac:dyDescent="0.2">
      <c r="A713" s="244" t="s">
        <v>227</v>
      </c>
      <c r="B713" s="244"/>
      <c r="C713" s="35" t="s">
        <v>63</v>
      </c>
      <c r="D713" s="24" t="s">
        <v>51</v>
      </c>
      <c r="E713" s="10"/>
      <c r="F713" s="13"/>
      <c r="G713" s="10"/>
      <c r="H713" s="13"/>
      <c r="I713" s="10"/>
      <c r="J713" s="13"/>
      <c r="K713" s="10"/>
      <c r="L713" s="13"/>
      <c r="M713" s="10"/>
      <c r="N713" s="13"/>
      <c r="O713" s="10"/>
      <c r="P713" s="13"/>
      <c r="Q713" s="10"/>
      <c r="R713" s="13"/>
      <c r="S713" s="10">
        <v>0</v>
      </c>
      <c r="T713" s="13"/>
      <c r="U713" s="10">
        <v>0</v>
      </c>
      <c r="V713" s="13"/>
      <c r="W713" s="10">
        <v>0</v>
      </c>
      <c r="X713" s="13"/>
      <c r="Y713" s="10"/>
      <c r="Z713" s="13"/>
      <c r="AA713" s="205"/>
      <c r="AB713" s="200"/>
      <c r="AC713" s="257"/>
      <c r="AD713" s="205"/>
      <c r="AF713" s="258"/>
      <c r="AH713" s="258"/>
      <c r="AI713" s="259"/>
      <c r="AJ713" s="259"/>
      <c r="AK713" s="259"/>
      <c r="AL713" s="413"/>
      <c r="AM713" s="259"/>
      <c r="AN713" s="413"/>
    </row>
    <row r="714" spans="1:40" customFormat="1" ht="15" x14ac:dyDescent="0.2">
      <c r="A714" s="244" t="s">
        <v>228</v>
      </c>
      <c r="B714" s="244"/>
      <c r="C714" s="35" t="s">
        <v>64</v>
      </c>
      <c r="D714" s="24" t="s">
        <v>51</v>
      </c>
      <c r="E714" s="10"/>
      <c r="F714" s="13"/>
      <c r="G714" s="10"/>
      <c r="H714" s="13"/>
      <c r="I714" s="10"/>
      <c r="J714" s="13"/>
      <c r="K714" s="10"/>
      <c r="L714" s="13"/>
      <c r="M714" s="10"/>
      <c r="N714" s="13"/>
      <c r="O714" s="10"/>
      <c r="P714" s="13"/>
      <c r="Q714" s="10"/>
      <c r="R714" s="13"/>
      <c r="S714" s="10">
        <v>0</v>
      </c>
      <c r="T714" s="13"/>
      <c r="U714" s="10">
        <v>0</v>
      </c>
      <c r="V714" s="13"/>
      <c r="W714" s="10">
        <v>0</v>
      </c>
      <c r="X714" s="13"/>
      <c r="Y714" s="10"/>
      <c r="Z714" s="13"/>
      <c r="AA714" s="205"/>
      <c r="AB714" s="200"/>
      <c r="AC714" s="257"/>
      <c r="AD714" s="205"/>
      <c r="AF714" s="258"/>
      <c r="AH714" s="258"/>
      <c r="AI714" s="259"/>
      <c r="AJ714" s="259"/>
      <c r="AK714" s="259"/>
      <c r="AL714" s="413"/>
      <c r="AM714" s="259"/>
      <c r="AN714" s="413"/>
    </row>
    <row r="715" spans="1:40" customFormat="1" ht="15" x14ac:dyDescent="0.2">
      <c r="A715" s="244" t="s">
        <v>229</v>
      </c>
      <c r="B715" s="244"/>
      <c r="C715" s="35" t="s">
        <v>65</v>
      </c>
      <c r="D715" s="24" t="s">
        <v>51</v>
      </c>
      <c r="E715" s="10"/>
      <c r="F715" s="13"/>
      <c r="G715" s="10"/>
      <c r="H715" s="13"/>
      <c r="I715" s="10"/>
      <c r="J715" s="13"/>
      <c r="K715" s="10"/>
      <c r="L715" s="13"/>
      <c r="M715" s="10"/>
      <c r="N715" s="13"/>
      <c r="O715" s="10"/>
      <c r="P715" s="13"/>
      <c r="Q715" s="10"/>
      <c r="R715" s="13"/>
      <c r="S715" s="10">
        <v>0</v>
      </c>
      <c r="T715" s="13"/>
      <c r="U715" s="10">
        <v>0</v>
      </c>
      <c r="V715" s="13"/>
      <c r="W715" s="10">
        <v>0</v>
      </c>
      <c r="X715" s="13"/>
      <c r="Y715" s="10"/>
      <c r="Z715" s="13"/>
      <c r="AA715" s="205"/>
      <c r="AB715" s="200"/>
      <c r="AC715" s="257"/>
      <c r="AD715" s="205"/>
      <c r="AF715" s="258"/>
      <c r="AH715" s="258"/>
      <c r="AI715" s="259"/>
      <c r="AJ715" s="259"/>
      <c r="AK715" s="259"/>
      <c r="AL715" s="413"/>
      <c r="AM715" s="259"/>
      <c r="AN715" s="413"/>
    </row>
    <row r="716" spans="1:40" customFormat="1" ht="15" x14ac:dyDescent="0.2">
      <c r="A716" s="244" t="s">
        <v>230</v>
      </c>
      <c r="B716" s="244"/>
      <c r="C716" s="35" t="s">
        <v>66</v>
      </c>
      <c r="D716" s="24" t="s">
        <v>51</v>
      </c>
      <c r="E716" s="10"/>
      <c r="F716" s="13"/>
      <c r="G716" s="10"/>
      <c r="H716" s="13"/>
      <c r="I716" s="10"/>
      <c r="J716" s="13"/>
      <c r="K716" s="10"/>
      <c r="L716" s="13"/>
      <c r="M716" s="10"/>
      <c r="N716" s="13"/>
      <c r="O716" s="10"/>
      <c r="P716" s="13"/>
      <c r="Q716" s="10"/>
      <c r="R716" s="13"/>
      <c r="S716" s="10">
        <v>0</v>
      </c>
      <c r="T716" s="13"/>
      <c r="U716" s="10">
        <v>0</v>
      </c>
      <c r="V716" s="13"/>
      <c r="W716" s="10">
        <v>0</v>
      </c>
      <c r="X716" s="13"/>
      <c r="Y716" s="10"/>
      <c r="Z716" s="13"/>
      <c r="AA716" s="205"/>
      <c r="AB716" s="200"/>
      <c r="AC716" s="257"/>
      <c r="AD716" s="205"/>
      <c r="AF716" s="258"/>
      <c r="AH716" s="258"/>
      <c r="AI716" s="259"/>
      <c r="AJ716" s="259"/>
      <c r="AK716" s="259"/>
      <c r="AL716" s="413"/>
      <c r="AM716" s="259"/>
      <c r="AN716" s="413"/>
    </row>
    <row r="717" spans="1:40" customFormat="1" ht="15" x14ac:dyDescent="0.2">
      <c r="A717" s="244" t="s">
        <v>231</v>
      </c>
      <c r="B717" s="244"/>
      <c r="C717" s="35" t="s">
        <v>67</v>
      </c>
      <c r="D717" s="24" t="s">
        <v>51</v>
      </c>
      <c r="E717" s="10"/>
      <c r="F717" s="13"/>
      <c r="G717" s="10"/>
      <c r="H717" s="13"/>
      <c r="I717" s="10"/>
      <c r="J717" s="13"/>
      <c r="K717" s="10"/>
      <c r="L717" s="13"/>
      <c r="M717" s="10"/>
      <c r="N717" s="13"/>
      <c r="O717" s="10"/>
      <c r="P717" s="13"/>
      <c r="Q717" s="10"/>
      <c r="R717" s="13"/>
      <c r="S717" s="10">
        <v>0</v>
      </c>
      <c r="T717" s="13"/>
      <c r="U717" s="10">
        <v>0</v>
      </c>
      <c r="V717" s="13"/>
      <c r="W717" s="10">
        <v>0</v>
      </c>
      <c r="X717" s="13"/>
      <c r="Y717" s="10"/>
      <c r="Z717" s="13"/>
      <c r="AA717" s="205"/>
      <c r="AB717" s="200"/>
      <c r="AC717" s="257"/>
      <c r="AD717" s="205"/>
      <c r="AF717" s="258"/>
      <c r="AH717" s="258"/>
      <c r="AI717" s="259"/>
      <c r="AJ717" s="259"/>
      <c r="AK717" s="259"/>
      <c r="AL717" s="413"/>
      <c r="AM717" s="259"/>
      <c r="AN717" s="413"/>
    </row>
    <row r="718" spans="1:40" customFormat="1" ht="15" x14ac:dyDescent="0.2">
      <c r="A718" s="244" t="s">
        <v>232</v>
      </c>
      <c r="B718" s="244"/>
      <c r="C718" s="35" t="s">
        <v>68</v>
      </c>
      <c r="D718" s="24" t="s">
        <v>51</v>
      </c>
      <c r="E718" s="10"/>
      <c r="F718" s="13"/>
      <c r="G718" s="10"/>
      <c r="H718" s="13"/>
      <c r="I718" s="10"/>
      <c r="J718" s="13"/>
      <c r="K718" s="10"/>
      <c r="L718" s="13"/>
      <c r="M718" s="10"/>
      <c r="N718" s="13"/>
      <c r="O718" s="10"/>
      <c r="P718" s="13"/>
      <c r="Q718" s="10"/>
      <c r="R718" s="13"/>
      <c r="S718" s="10">
        <v>0</v>
      </c>
      <c r="T718" s="13"/>
      <c r="U718" s="10">
        <v>0</v>
      </c>
      <c r="V718" s="13"/>
      <c r="W718" s="10">
        <v>0</v>
      </c>
      <c r="X718" s="13"/>
      <c r="Y718" s="10"/>
      <c r="Z718" s="13"/>
      <c r="AA718" s="205"/>
      <c r="AB718" s="200"/>
      <c r="AC718" s="257"/>
      <c r="AD718" s="205"/>
      <c r="AF718" s="258"/>
      <c r="AH718" s="258"/>
      <c r="AI718" s="259"/>
      <c r="AJ718" s="259"/>
      <c r="AK718" s="259"/>
      <c r="AL718" s="413"/>
      <c r="AM718" s="259"/>
      <c r="AN718" s="413"/>
    </row>
    <row r="719" spans="1:40" customFormat="1" ht="15" x14ac:dyDescent="0.2">
      <c r="A719" s="244" t="s">
        <v>233</v>
      </c>
      <c r="B719" s="244"/>
      <c r="C719" s="35" t="s">
        <v>69</v>
      </c>
      <c r="D719" s="24" t="s">
        <v>51</v>
      </c>
      <c r="E719" s="10"/>
      <c r="F719" s="13"/>
      <c r="G719" s="10"/>
      <c r="H719" s="13"/>
      <c r="I719" s="10"/>
      <c r="J719" s="13"/>
      <c r="K719" s="10"/>
      <c r="L719" s="13"/>
      <c r="M719" s="10"/>
      <c r="N719" s="13"/>
      <c r="O719" s="10"/>
      <c r="P719" s="13"/>
      <c r="Q719" s="10"/>
      <c r="R719" s="13"/>
      <c r="S719" s="10">
        <v>0</v>
      </c>
      <c r="T719" s="13"/>
      <c r="U719" s="10">
        <v>0</v>
      </c>
      <c r="V719" s="13"/>
      <c r="W719" s="10">
        <v>0</v>
      </c>
      <c r="X719" s="13"/>
      <c r="Y719" s="10"/>
      <c r="Z719" s="13"/>
      <c r="AA719" s="205"/>
      <c r="AB719" s="200"/>
      <c r="AC719" s="257"/>
      <c r="AD719" s="205"/>
      <c r="AF719" s="258"/>
      <c r="AH719" s="258"/>
      <c r="AI719" s="259"/>
      <c r="AJ719" s="259"/>
      <c r="AK719" s="259"/>
      <c r="AL719" s="413"/>
      <c r="AM719" s="259"/>
      <c r="AN719" s="413"/>
    </row>
    <row r="720" spans="1:40" customFormat="1" ht="15" x14ac:dyDescent="0.2">
      <c r="A720" s="244" t="s">
        <v>234</v>
      </c>
      <c r="B720" s="244"/>
      <c r="C720" s="35" t="s">
        <v>70</v>
      </c>
      <c r="D720" s="24" t="s">
        <v>51</v>
      </c>
      <c r="E720" s="10"/>
      <c r="F720" s="13"/>
      <c r="G720" s="10"/>
      <c r="H720" s="13"/>
      <c r="I720" s="10"/>
      <c r="J720" s="13"/>
      <c r="K720" s="10"/>
      <c r="L720" s="13"/>
      <c r="M720" s="10"/>
      <c r="N720" s="13"/>
      <c r="O720" s="10"/>
      <c r="P720" s="13"/>
      <c r="Q720" s="10"/>
      <c r="R720" s="13"/>
      <c r="S720" s="10">
        <v>0</v>
      </c>
      <c r="T720" s="13"/>
      <c r="U720" s="10">
        <v>0</v>
      </c>
      <c r="V720" s="13"/>
      <c r="W720" s="10">
        <v>0</v>
      </c>
      <c r="X720" s="13"/>
      <c r="Y720" s="10"/>
      <c r="Z720" s="13"/>
      <c r="AA720" s="205"/>
      <c r="AB720" s="200"/>
      <c r="AC720" s="257"/>
      <c r="AD720" s="205"/>
      <c r="AF720" s="258"/>
      <c r="AH720" s="258"/>
      <c r="AI720" s="259"/>
      <c r="AJ720" s="259"/>
      <c r="AK720" s="259"/>
      <c r="AL720" s="413"/>
      <c r="AM720" s="259"/>
      <c r="AN720" s="413"/>
    </row>
    <row r="721" spans="1:40" ht="31.5" x14ac:dyDescent="0.2">
      <c r="A721" s="287" t="s">
        <v>371</v>
      </c>
      <c r="B721" s="269"/>
      <c r="C721" s="104" t="s">
        <v>386</v>
      </c>
      <c r="D721" s="24" t="s">
        <v>51</v>
      </c>
      <c r="E721" s="185">
        <v>3</v>
      </c>
      <c r="F721" s="186"/>
      <c r="G721" s="10">
        <v>4</v>
      </c>
      <c r="H721" s="13"/>
      <c r="I721" s="10">
        <v>1</v>
      </c>
      <c r="J721" s="186"/>
      <c r="K721" s="10">
        <v>0</v>
      </c>
      <c r="L721" s="13"/>
      <c r="M721" s="10">
        <v>3</v>
      </c>
      <c r="N721" s="13"/>
      <c r="O721" s="10">
        <v>1</v>
      </c>
      <c r="P721" s="13"/>
      <c r="Q721" s="10">
        <v>0</v>
      </c>
      <c r="R721" s="13"/>
      <c r="S721" s="10">
        <v>0</v>
      </c>
      <c r="T721" s="13"/>
      <c r="U721" s="10">
        <v>1</v>
      </c>
      <c r="V721" s="13"/>
      <c r="W721" s="10">
        <v>0</v>
      </c>
      <c r="X721" s="13"/>
      <c r="Y721" s="10"/>
      <c r="Z721" s="13"/>
      <c r="AA721" s="205"/>
      <c r="AB721" s="196"/>
      <c r="AC721" s="196"/>
      <c r="AD721" s="205"/>
      <c r="AF721" s="219" t="s">
        <v>387</v>
      </c>
      <c r="AH721" s="219" t="s">
        <v>388</v>
      </c>
      <c r="AI721" s="237"/>
      <c r="AJ721" s="237"/>
      <c r="AK721" s="237"/>
      <c r="AL721" s="409"/>
      <c r="AM721" s="237"/>
      <c r="AN721" s="409"/>
    </row>
    <row r="722" spans="1:40" ht="15.75" x14ac:dyDescent="0.25">
      <c r="A722" s="267"/>
      <c r="B722" s="285"/>
      <c r="C722" s="105" t="s">
        <v>378</v>
      </c>
      <c r="D722" s="33"/>
      <c r="E722" s="102" t="str" cm="1">
        <f t="array" ref="E722">_xlfn.IFS(AND(E721="",E723="",E724=""),"",SUM(E723:E724)&lt;E721*AND(F723="",F724="",E723&lt;&gt;"",E724&lt;&gt;""),"T4-Error",SUM(E723:E724)&gt;E721,"T5-Error",AND(SUM(E723:E724)=E721,F721="",OR(E723="",E724="")),"T2-Error",OR(E723="",E724=""),"",SUM(E723:E724)&lt;E721*OR(F723="pa",F724="pa"),"",AND(SUM(E723:E724)=E721,F721="pa",F723&lt;&gt;"pa",F724&lt;&gt;"pa"),"T3-Error",AND(SUM(E723:E724)=E721,F721="")*OR(F723="pa",F724="pa"),"T1-Error",SUM(E723:E724)=E721,"")</f>
        <v/>
      </c>
      <c r="F722" s="101"/>
      <c r="G722" s="102" t="str" cm="1">
        <f t="array" ref="G722">_xlfn.IFS(AND(G721="",G723="",G724=""),"",SUM(G723:G724)&lt;G721*AND(H723="",H724="",G723&lt;&gt;"",G724&lt;&gt;""),"T4-Error",SUM(G723:G724)&gt;G721,"T5-Error",AND(SUM(G723:G724)=G721,H721="",OR(G723="",G724="")),"T2-Error",OR(G723="",G724=""),"",SUM(G723:G724)&lt;G721*OR(H723="pa",H724="pa"),"",AND(SUM(G723:G724)=G721,H721="pa",H723&lt;&gt;"pa",H724&lt;&gt;"pa"),"T3-Error",AND(SUM(G723:G724)=G721,H721="")*OR(H723="pa",H724="pa"),"T1-Error",SUM(G723:G724)=G721,"")</f>
        <v/>
      </c>
      <c r="H722" s="101"/>
      <c r="I722" s="102" t="str" cm="1">
        <f t="array" ref="I722">_xlfn.IFS(AND(I721="",I723="",I724=""),"",SUM(I723:I724)&lt;I721*AND(J723="",J724="",I723&lt;&gt;"",I724&lt;&gt;""),"T4-Error",SUM(I723:I724)&gt;I721,"T5-Error",AND(SUM(I723:I724)=I721,J721="",OR(I723="",I724="")),"T2-Error",OR(I723="",I724=""),"",SUM(I723:I724)&lt;I721*OR(J723="pa",J724="pa"),"",AND(SUM(I723:I724)=I721,J721="pa",J723&lt;&gt;"pa",J724&lt;&gt;"pa"),"T3-Error",AND(SUM(I723:I724)=I721,J721="")*OR(J723="pa",J724="pa"),"T1-Error",SUM(I723:I724)=I721,"")</f>
        <v/>
      </c>
      <c r="J722" s="101"/>
      <c r="K722" s="102" t="str" cm="1">
        <f t="array" ref="K722">_xlfn.IFS(AND(K721="",K723="",K724=""),"",SUM(K723:K724)&lt;K721*AND(L723="",L724="",K723&lt;&gt;"",K724&lt;&gt;""),"T4-Error",SUM(K723:K724)&gt;K721,"T5-Error",AND(SUM(K723:K724)=K721,L721="",OR(K723="",K724="")),"T2-Error",OR(K723="",K724=""),"",SUM(K723:K724)&lt;K721*OR(L723="pa",L724="pa"),"",AND(SUM(K723:K724)=K721,L721="pa",L723&lt;&gt;"pa",L724&lt;&gt;"pa"),"T3-Error",AND(SUM(K723:K724)=K721,L721="")*OR(L723="pa",L724="pa"),"T1-Error",SUM(K723:K724)=K721,"")</f>
        <v/>
      </c>
      <c r="L722" s="101"/>
      <c r="M722" s="102" t="str" cm="1">
        <f t="array" ref="M722">_xlfn.IFS(AND(M721="",M723="",M724=""),"",SUM(M723:M724)&lt;M721*AND(N723="",N724="",M723&lt;&gt;"",M724&lt;&gt;""),"T4-Error",SUM(M723:M724)&gt;M721,"T5-Error",AND(SUM(M723:M724)=M721,N721="",OR(M723="",M724="")),"T2-Error",OR(M723="",M724=""),"",SUM(M723:M724)&lt;M721*OR(N723="pa",N724="pa"),"",AND(SUM(M723:M724)=M721,N721="pa",N723&lt;&gt;"pa",N724&lt;&gt;"pa"),"T3-Error",AND(SUM(M723:M724)=M721,N721="")*OR(N723="pa",N724="pa"),"T1-Error",SUM(M723:M724)=M721,"")</f>
        <v/>
      </c>
      <c r="N722" s="101"/>
      <c r="O722" s="102" t="str" cm="1">
        <f t="array" ref="O722">_xlfn.IFS(AND(O721="",O723="",O724=""),"",SUM(O723:O724)&lt;O721*AND(P723="",P724="",O723&lt;&gt;"",O724&lt;&gt;""),"T4-Error",SUM(O723:O724)&gt;O721,"T5-Error",AND(SUM(O723:O724)=O721,P721="",OR(O723="",O724="")),"T2-Error",OR(O723="",O724=""),"",SUM(O723:O724)&lt;O721*OR(P723="pa",P724="pa"),"",AND(SUM(O723:O724)=O721,P721="pa",P723&lt;&gt;"pa",P724&lt;&gt;"pa"),"T3-Error",AND(SUM(O723:O724)=O721,P721="")*OR(P723="pa",P724="pa"),"T1-Error",SUM(O723:O724)=O721,"")</f>
        <v/>
      </c>
      <c r="P722" s="101"/>
      <c r="Q722" s="102" t="str" cm="1">
        <f t="array" ref="Q722">_xlfn.IFS(AND(Q721="",Q723="",Q724=""),"",SUM(Q723:Q724)&lt;Q721*AND(R723="",R724="",Q723&lt;&gt;"",Q724&lt;&gt;""),"T4-Error",SUM(Q723:Q724)&gt;Q721,"T5-Error",AND(SUM(Q723:Q724)=Q721,R721="",OR(Q723="",Q724="")),"T2-Error",OR(Q723="",Q724=""),"",SUM(Q723:Q724)&lt;Q721*OR(R723="pa",R724="pa"),"",AND(SUM(Q723:Q724)=Q721,R721="pa",R723&lt;&gt;"pa",R724&lt;&gt;"pa"),"T3-Error",AND(SUM(Q723:Q724)=Q721,R721="")*OR(R723="pa",R724="pa"),"T1-Error",SUM(Q723:Q724)=Q721,"")</f>
        <v/>
      </c>
      <c r="R722" s="101"/>
      <c r="S722" s="102" t="str" cm="1">
        <f t="array" ref="S722">_xlfn.IFS(AND(S721="",S723="",S724=""),"",SUM(S723:S724)&lt;S721*AND(T723="",T724="",S723&lt;&gt;"",S724&lt;&gt;""),"T4-Error",SUM(S723:S724)&gt;S721,"T5-Error",AND(SUM(S723:S724)=S721,T721="",OR(S723="",S724="")),"T2-Error",OR(S723="",S724=""),"",SUM(S723:S724)&lt;S721*OR(T723="pa",T724="pa"),"",AND(SUM(S723:S724)=S721,T721="pa",T723&lt;&gt;"pa",T724&lt;&gt;"pa"),"T3-Error",AND(SUM(S723:S724)=S721,T721="")*OR(T723="pa",T724="pa"),"T1-Error",SUM(S723:S724)=S721,"")</f>
        <v/>
      </c>
      <c r="T722" s="101"/>
      <c r="U722" s="102" t="str" cm="1">
        <f t="array" ref="U722">_xlfn.IFS(AND(U721="",U723="",U724=""),"",SUM(U723:U724)&lt;U721*AND(V723="",V724="",U723&lt;&gt;"",U724&lt;&gt;""),"T4-Error",SUM(U723:U724)&gt;U721,"T5-Error",AND(SUM(U723:U724)=U721,V721="",OR(U723="",U724="")),"T2-Error",OR(U723="",U724=""),"",SUM(U723:U724)&lt;U721*OR(V723="pa",V724="pa"),"",AND(SUM(U723:U724)=U721,V721="pa",V723&lt;&gt;"pa",V724&lt;&gt;"pa"),"T3-Error",AND(SUM(U723:U724)=U721,V721="")*OR(V723="pa",V724="pa"),"T1-Error",SUM(U723:U724)=U721,"")</f>
        <v/>
      </c>
      <c r="V722" s="101"/>
      <c r="W722" s="102" t="str" cm="1">
        <f t="array" ref="W722">_xlfn.IFS(AND(W721="",W723="",W724=""),"",SUM(W723:W724)&lt;W721*AND(X723="",X724="",W723&lt;&gt;"",W724&lt;&gt;""),"T4-Error",SUM(W723:W724)&gt;W721,"T5-Error",AND(SUM(W723:W724)=W721,X721="",OR(W723="",W724="")),"T2-Error",OR(W723="",W724=""),"",SUM(W723:W724)&lt;W721*OR(X723="pa",X724="pa"),"",AND(SUM(W723:W724)=W721,X721="pa",X723&lt;&gt;"pa",X724&lt;&gt;"pa"),"T3-Error",AND(SUM(W723:W724)=W721,X721="")*OR(X723="pa",X724="pa"),"T1-Error",SUM(W723:W724)=W721,"")</f>
        <v/>
      </c>
      <c r="X722" s="101"/>
      <c r="Y722" s="102" t="str" cm="1">
        <f t="array" ref="Y722">_xlfn.IFS(AND(Y721="",Y723="",Y724=""),"",SUM(Y723:Y724)&lt;Y721*AND(Z723="",Z724="",Y723&lt;&gt;"",Y724&lt;&gt;""),"T4-Error",SUM(Y723:Y724)&gt;Y721,"T5-Error",AND(SUM(Y723:Y724)=Y721,Z721="",OR(Y723="",Y724="")),"T2-Error",OR(Y723="",Y724=""),"",SUM(Y723:Y724)&lt;Y721*OR(Z723="pa",Z724="pa"),"",AND(SUM(Y723:Y724)=Y721,Z721="pa",Z723&lt;&gt;"pa",Z724&lt;&gt;"pa"),"T3-Error",AND(SUM(Y723:Y724)=Y721,Z721="")*OR(Z723="pa",Z724="pa"),"T1-Error",SUM(Y723:Y724)=Y721,"")</f>
        <v/>
      </c>
      <c r="Z722" s="101"/>
      <c r="AA722" s="206"/>
      <c r="AB722" s="189"/>
      <c r="AC722" s="196"/>
      <c r="AD722" s="206"/>
      <c r="AF722" s="193"/>
      <c r="AH722" s="193"/>
      <c r="AI722" s="237"/>
      <c r="AJ722" s="237"/>
      <c r="AK722" s="237"/>
      <c r="AL722" s="409"/>
      <c r="AM722" s="237"/>
      <c r="AN722" s="409"/>
    </row>
    <row r="723" spans="1:40" ht="15" x14ac:dyDescent="0.2">
      <c r="A723" s="282" t="s">
        <v>379</v>
      </c>
      <c r="B723" s="264"/>
      <c r="C723" s="110" t="s">
        <v>210</v>
      </c>
      <c r="D723" s="24" t="s">
        <v>51</v>
      </c>
      <c r="E723" s="10"/>
      <c r="F723" s="13"/>
      <c r="G723" s="10"/>
      <c r="H723" s="13"/>
      <c r="I723" s="10"/>
      <c r="J723" s="13"/>
      <c r="K723" s="10">
        <v>0</v>
      </c>
      <c r="L723" s="13"/>
      <c r="M723" s="10"/>
      <c r="N723" s="13"/>
      <c r="O723" s="10"/>
      <c r="P723" s="13"/>
      <c r="Q723" s="10">
        <v>0</v>
      </c>
      <c r="R723" s="13"/>
      <c r="S723" s="10">
        <v>0</v>
      </c>
      <c r="T723" s="13"/>
      <c r="U723" s="10">
        <v>0</v>
      </c>
      <c r="V723" s="13"/>
      <c r="W723" s="10">
        <v>0</v>
      </c>
      <c r="X723" s="13"/>
      <c r="Y723" s="10"/>
      <c r="Z723" s="13"/>
      <c r="AA723" s="205"/>
      <c r="AB723" s="196"/>
      <c r="AC723" s="196"/>
      <c r="AD723" s="205"/>
      <c r="AF723" s="193"/>
      <c r="AH723" s="193"/>
      <c r="AI723" s="237"/>
      <c r="AJ723" s="237"/>
      <c r="AK723" s="237"/>
      <c r="AL723" s="409"/>
      <c r="AM723" s="237"/>
      <c r="AN723" s="409"/>
    </row>
    <row r="724" spans="1:40" ht="15" x14ac:dyDescent="0.2">
      <c r="A724" s="283" t="s">
        <v>380</v>
      </c>
      <c r="B724" s="266"/>
      <c r="C724" s="110" t="s">
        <v>213</v>
      </c>
      <c r="D724" s="24" t="s">
        <v>51</v>
      </c>
      <c r="E724" s="10"/>
      <c r="F724" s="13"/>
      <c r="G724" s="10"/>
      <c r="H724" s="13"/>
      <c r="I724" s="10"/>
      <c r="J724" s="13"/>
      <c r="K724" s="10">
        <v>0</v>
      </c>
      <c r="L724" s="13"/>
      <c r="M724" s="10"/>
      <c r="N724" s="13"/>
      <c r="O724" s="10"/>
      <c r="P724" s="13"/>
      <c r="Q724" s="10">
        <v>0</v>
      </c>
      <c r="R724" s="13"/>
      <c r="S724" s="10">
        <v>0</v>
      </c>
      <c r="T724" s="13"/>
      <c r="U724" s="10">
        <v>1</v>
      </c>
      <c r="V724" s="13"/>
      <c r="W724" s="10">
        <v>0</v>
      </c>
      <c r="X724" s="13"/>
      <c r="Y724" s="10"/>
      <c r="Z724" s="13"/>
      <c r="AA724" s="205"/>
      <c r="AB724" s="196"/>
      <c r="AC724" s="196"/>
      <c r="AD724" s="205"/>
      <c r="AF724" s="193"/>
      <c r="AH724" s="193"/>
      <c r="AI724" s="237"/>
      <c r="AJ724" s="237"/>
      <c r="AK724" s="237"/>
      <c r="AL724" s="409"/>
      <c r="AM724" s="237"/>
      <c r="AN724" s="409"/>
    </row>
    <row r="725" spans="1:40" ht="15.75" x14ac:dyDescent="0.25">
      <c r="A725" s="267"/>
      <c r="B725" s="285"/>
      <c r="C725" s="105" t="s">
        <v>240</v>
      </c>
      <c r="D725" s="33"/>
      <c r="E725" s="102" t="str" cm="1">
        <f t="array" ref="E725">_xlfn.IFS(AND(E721="",E726="",E727="",E728="",E729="",E730="",E731="",E732="",E733="",E734="",E735="",E736="",E737="",E738="",E739="",E740="",E741="",E742="",E743=""),"",SUM(E726:E743)&lt;E721*AND(F726="",F727="",F728="",F729="",F730="",F731="",F732="",F733="",F734="",F735="",F736="",F737="",F738="",F739="",F740="",F741="",F742="",F743="",E726&lt;&gt;"",E727&lt;&gt;"",E728&lt;&gt;"",E729&lt;&gt;"",E730&lt;&gt;"",E731&lt;&gt;"",E732&lt;&gt;"",E733&lt;&gt;"",E734&lt;&gt;"",E735&lt;&gt;"",E736&lt;&gt;"",E737&lt;&gt;"",E738&lt;&gt;"",E739&lt;&gt;"",E740&lt;&gt;"",E741&lt;&gt;"",E742&lt;&gt;"",E743&lt;&gt;""),"T4-Error",SUM(E726:E743)&gt;E721,"T5-Error",AND(SUM(E726:E743)=E721,F721="",OR(E726="",E727="",E728="",E729="",E730="",E731="",E732="",E733="",E734="",E735="",E736="",E737="",E738="",E739="",E740="",E741="",E742="",E743="")),"T2-Error",OR(E726="",E727="",E728="",E729="",E730="",E731="",E732="",E733="",E734="",E735="",E736="",E737="",E738="",E739="",E740="",E741="",E742="",E743=""),"",SUM(E726:E743)&lt;E721*OR(F726="pa",F727="pa",F728="pa",F729="pa",F730="pa",F731="pa",F732="pa",F733="pa",F734="pa",F735="pa",F736="pa",F737="pa",F738="pa",F739="pa",F740="pa",F741="pa",F742="pa",F743="pa"),"",AND(SUM(E726:E743)=E721,F721="pa",F726&lt;&gt;"pa",F727&lt;&gt;"pa",F728&lt;&gt;"pa",F729&lt;&gt;"pa",F730&lt;&gt;"pa",F731&lt;&gt;"pa",F732&lt;&gt;"pa",F733&lt;&gt;"pa",F734&lt;&gt;"pa",F735&lt;&gt;"pa",F736&lt;&gt;"pa",F737&lt;&gt;"pa",F738&lt;&gt;"pa",F739&lt;&gt;"pa",F740&lt;&gt;"pa",F741&lt;&gt;"pa",F742&lt;&gt;"pa",F743&lt;&gt;"pa"),"T3-Error",AND(SUM(E726:E743)=E721,F721="")*OR(F726="pa",F727="pa",F728="pa",F729="pa",F730="pa",F731="pa",F732="pa",F733="pa",F734="pa",F735="pa",F736="pa",F737="pa",F738="pa",F739="pa",F740="pa",F741="pa",F742="pa",F743="pa"),"T1-Error",SUM(E726:E743)=E721,"")</f>
        <v/>
      </c>
      <c r="F725" s="101"/>
      <c r="G725" s="102" t="str" cm="1">
        <f t="array" ref="G725">_xlfn.IFS(AND(G721="",G726="",G727="",G728="",G729="",G730="",G731="",G732="",G733="",G734="",G735="",G736="",G737="",G738="",G739="",G740="",G741="",G742="",G743=""),"",SUM(G726:G743)&lt;G721*AND(H726="",H727="",H728="",H729="",H730="",H731="",H732="",H733="",H734="",H735="",H736="",H737="",H738="",H739="",H740="",H741="",H742="",H743="",G726&lt;&gt;"",G727&lt;&gt;"",G728&lt;&gt;"",G729&lt;&gt;"",G730&lt;&gt;"",G731&lt;&gt;"",G732&lt;&gt;"",G733&lt;&gt;"",G734&lt;&gt;"",G735&lt;&gt;"",G736&lt;&gt;"",G737&lt;&gt;"",G738&lt;&gt;"",G739&lt;&gt;"",G740&lt;&gt;"",G741&lt;&gt;"",G742&lt;&gt;"",G743&lt;&gt;""),"T4-Error",SUM(G726:G743)&gt;G721,"T5-Error",AND(SUM(G726:G743)=G721,H721="",OR(G726="",G727="",G728="",G729="",G730="",G731="",G732="",G733="",G734="",G735="",G736="",G737="",G738="",G739="",G740="",G741="",G742="",G743="")),"T2-Error",OR(G726="",G727="",G728="",G729="",G730="",G731="",G732="",G733="",G734="",G735="",G736="",G737="",G738="",G739="",G740="",G741="",G742="",G743=""),"",SUM(G726:G743)&lt;G721*OR(H726="pa",H727="pa",H728="pa",H729="pa",H730="pa",H731="pa",H732="pa",H733="pa",H734="pa",H735="pa",H736="pa",H737="pa",H738="pa",H739="pa",H740="pa",H741="pa",H742="pa",H743="pa"),"",AND(SUM(G726:G743)=G721,H721="pa",H726&lt;&gt;"pa",H727&lt;&gt;"pa",H728&lt;&gt;"pa",H729&lt;&gt;"pa",H730&lt;&gt;"pa",H731&lt;&gt;"pa",H732&lt;&gt;"pa",H733&lt;&gt;"pa",H734&lt;&gt;"pa",H735&lt;&gt;"pa",H736&lt;&gt;"pa",H737&lt;&gt;"pa",H738&lt;&gt;"pa",H739&lt;&gt;"pa",H740&lt;&gt;"pa",H741&lt;&gt;"pa",H742&lt;&gt;"pa",H743&lt;&gt;"pa"),"T3-Error",AND(SUM(G726:G743)=G721,H721="")*OR(H726="pa",H727="pa",H728="pa",H729="pa",H730="pa",H731="pa",H732="pa",H733="pa",H734="pa",H735="pa",H736="pa",H737="pa",H738="pa",H739="pa",H740="pa",H741="pa",H742="pa",H743="pa"),"T1-Error",SUM(G726:G743)=G721,"")</f>
        <v/>
      </c>
      <c r="H725" s="101"/>
      <c r="I725" s="102" t="str" cm="1">
        <f t="array" ref="I725">_xlfn.IFS(AND(I721="",I726="",I727="",I728="",I729="",I730="",I731="",I732="",I733="",I734="",I735="",I736="",I737="",I738="",I739="",I740="",I741="",I742="",I743=""),"",SUM(I726:I743)&lt;I721*AND(J726="",J727="",J728="",J729="",J730="",J731="",J732="",J733="",J734="",J735="",J736="",J737="",J738="",J739="",J740="",J741="",J742="",J743="",I726&lt;&gt;"",I727&lt;&gt;"",I728&lt;&gt;"",I729&lt;&gt;"",I730&lt;&gt;"",I731&lt;&gt;"",I732&lt;&gt;"",I733&lt;&gt;"",I734&lt;&gt;"",I735&lt;&gt;"",I736&lt;&gt;"",I737&lt;&gt;"",I738&lt;&gt;"",I739&lt;&gt;"",I740&lt;&gt;"",I741&lt;&gt;"",I742&lt;&gt;"",I743&lt;&gt;""),"T4-Error",SUM(I726:I743)&gt;I721,"T5-Error",AND(SUM(I726:I743)=I721,J721="",OR(I726="",I727="",I728="",I729="",I730="",I731="",I732="",I733="",I734="",I735="",I736="",I737="",I738="",I739="",I740="",I741="",I742="",I743="")),"T2-Error",OR(I726="",I727="",I728="",I729="",I730="",I731="",I732="",I733="",I734="",I735="",I736="",I737="",I738="",I739="",I740="",I741="",I742="",I743=""),"",SUM(I726:I743)&lt;I721*OR(J726="pa",J727="pa",J728="pa",J729="pa",J730="pa",J731="pa",J732="pa",J733="pa",J734="pa",J735="pa",J736="pa",J737="pa",J738="pa",J739="pa",J740="pa",J741="pa",J742="pa",J743="pa"),"",AND(SUM(I726:I743)=I721,J721="pa",J726&lt;&gt;"pa",J727&lt;&gt;"pa",J728&lt;&gt;"pa",J729&lt;&gt;"pa",J730&lt;&gt;"pa",J731&lt;&gt;"pa",J732&lt;&gt;"pa",J733&lt;&gt;"pa",J734&lt;&gt;"pa",J735&lt;&gt;"pa",J736&lt;&gt;"pa",J737&lt;&gt;"pa",J738&lt;&gt;"pa",J739&lt;&gt;"pa",J740&lt;&gt;"pa",J741&lt;&gt;"pa",J742&lt;&gt;"pa",J743&lt;&gt;"pa"),"T3-Error",AND(SUM(I726:I743)=I721,J721="")*OR(J726="pa",J727="pa",J728="pa",J729="pa",J730="pa",J731="pa",J732="pa",J733="pa",J734="pa",J735="pa",J736="pa",J737="pa",J738="pa",J739="pa",J740="pa",J741="pa",J742="pa",J743="pa"),"T1-Error",SUM(I726:I743)=I721,"")</f>
        <v/>
      </c>
      <c r="J725" s="101"/>
      <c r="K725" s="102" t="str" cm="1">
        <f t="array" ref="K725">_xlfn.IFS(AND(K721="",K726="",K727="",K728="",K729="",K730="",K731="",K732="",K733="",K734="",K735="",K736="",K737="",K738="",K739="",K740="",K741="",K742="",K743=""),"",SUM(K726:K743)&lt;K721*AND(L726="",L727="",L728="",L729="",L730="",L731="",L732="",L733="",L734="",L735="",L736="",L737="",L738="",L739="",L740="",L741="",L742="",L743="",K726&lt;&gt;"",K727&lt;&gt;"",K728&lt;&gt;"",K729&lt;&gt;"",K730&lt;&gt;"",K731&lt;&gt;"",K732&lt;&gt;"",K733&lt;&gt;"",K734&lt;&gt;"",K735&lt;&gt;"",K736&lt;&gt;"",K737&lt;&gt;"",K738&lt;&gt;"",K739&lt;&gt;"",K740&lt;&gt;"",K741&lt;&gt;"",K742&lt;&gt;"",K743&lt;&gt;""),"T4-Error",SUM(K726:K743)&gt;K721,"T5-Error",AND(SUM(K726:K743)=K721,L721="",OR(K726="",K727="",K728="",K729="",K730="",K731="",K732="",K733="",K734="",K735="",K736="",K737="",K738="",K739="",K740="",K741="",K742="",K743="")),"T2-Error",OR(K726="",K727="",K728="",K729="",K730="",K731="",K732="",K733="",K734="",K735="",K736="",K737="",K738="",K739="",K740="",K741="",K742="",K743=""),"",SUM(K726:K743)&lt;K721*OR(L726="pa",L727="pa",L728="pa",L729="pa",L730="pa",L731="pa",L732="pa",L733="pa",L734="pa",L735="pa",L736="pa",L737="pa",L738="pa",L739="pa",L740="pa",L741="pa",L742="pa",L743="pa"),"",AND(SUM(K726:K743)=K721,L721="pa",L726&lt;&gt;"pa",L727&lt;&gt;"pa",L728&lt;&gt;"pa",L729&lt;&gt;"pa",L730&lt;&gt;"pa",L731&lt;&gt;"pa",L732&lt;&gt;"pa",L733&lt;&gt;"pa",L734&lt;&gt;"pa",L735&lt;&gt;"pa",L736&lt;&gt;"pa",L737&lt;&gt;"pa",L738&lt;&gt;"pa",L739&lt;&gt;"pa",L740&lt;&gt;"pa",L741&lt;&gt;"pa",L742&lt;&gt;"pa",L743&lt;&gt;"pa"),"T3-Error",AND(SUM(K726:K743)=K721,L721="")*OR(L726="pa",L727="pa",L728="pa",L729="pa",L730="pa",L731="pa",L732="pa",L733="pa",L734="pa",L735="pa",L736="pa",L737="pa",L738="pa",L739="pa",L740="pa",L741="pa",L742="pa",L743="pa"),"T1-Error",SUM(K726:K743)=K721,"")</f>
        <v/>
      </c>
      <c r="L725" s="101"/>
      <c r="M725" s="102" t="str" cm="1">
        <f t="array" ref="M725">_xlfn.IFS(AND(M721="",M726="",M727="",M728="",M729="",M730="",M731="",M732="",M733="",M734="",M735="",M736="",M737="",M738="",M739="",M740="",M741="",M742="",M743=""),"",SUM(M726:M743)&lt;M721*AND(N726="",N727="",N728="",N729="",N730="",N731="",N732="",N733="",N734="",N735="",N736="",N737="",N738="",N739="",N740="",N741="",N742="",N743="",M726&lt;&gt;"",M727&lt;&gt;"",M728&lt;&gt;"",M729&lt;&gt;"",M730&lt;&gt;"",M731&lt;&gt;"",M732&lt;&gt;"",M733&lt;&gt;"",M734&lt;&gt;"",M735&lt;&gt;"",M736&lt;&gt;"",M737&lt;&gt;"",M738&lt;&gt;"",M739&lt;&gt;"",M740&lt;&gt;"",M741&lt;&gt;"",M742&lt;&gt;"",M743&lt;&gt;""),"T4-Error",SUM(M726:M743)&gt;M721,"T5-Error",AND(SUM(M726:M743)=M721,N721="",OR(M726="",M727="",M728="",M729="",M730="",M731="",M732="",M733="",M734="",M735="",M736="",M737="",M738="",M739="",M740="",M741="",M742="",M743="")),"T2-Error",OR(M726="",M727="",M728="",M729="",M730="",M731="",M732="",M733="",M734="",M735="",M736="",M737="",M738="",M739="",M740="",M741="",M742="",M743=""),"",SUM(M726:M743)&lt;M721*OR(N726="pa",N727="pa",N728="pa",N729="pa",N730="pa",N731="pa",N732="pa",N733="pa",N734="pa",N735="pa",N736="pa",N737="pa",N738="pa",N739="pa",N740="pa",N741="pa",N742="pa",N743="pa"),"",AND(SUM(M726:M743)=M721,N721="pa",N726&lt;&gt;"pa",N727&lt;&gt;"pa",N728&lt;&gt;"pa",N729&lt;&gt;"pa",N730&lt;&gt;"pa",N731&lt;&gt;"pa",N732&lt;&gt;"pa",N733&lt;&gt;"pa",N734&lt;&gt;"pa",N735&lt;&gt;"pa",N736&lt;&gt;"pa",N737&lt;&gt;"pa",N738&lt;&gt;"pa",N739&lt;&gt;"pa",N740&lt;&gt;"pa",N741&lt;&gt;"pa",N742&lt;&gt;"pa",N743&lt;&gt;"pa"),"T3-Error",AND(SUM(M726:M743)=M721,N721="")*OR(N726="pa",N727="pa",N728="pa",N729="pa",N730="pa",N731="pa",N732="pa",N733="pa",N734="pa",N735="pa",N736="pa",N737="pa",N738="pa",N739="pa",N740="pa",N741="pa",N742="pa",N743="pa"),"T1-Error",SUM(M726:M743)=M721,"")</f>
        <v/>
      </c>
      <c r="N725" s="101"/>
      <c r="O725" s="102" t="str" cm="1">
        <f t="array" ref="O725">_xlfn.IFS(AND(O721="",O726="",O727="",O728="",O729="",O730="",O731="",O732="",O733="",O734="",O735="",O736="",O737="",O738="",O739="",O740="",O741="",O742="",O743=""),"",SUM(O726:O743)&lt;O721*AND(P726="",P727="",P728="",P729="",P730="",P731="",P732="",P733="",P734="",P735="",P736="",P737="",P738="",P739="",P740="",P741="",P742="",P743="",O726&lt;&gt;"",O727&lt;&gt;"",O728&lt;&gt;"",O729&lt;&gt;"",O730&lt;&gt;"",O731&lt;&gt;"",O732&lt;&gt;"",O733&lt;&gt;"",O734&lt;&gt;"",O735&lt;&gt;"",O736&lt;&gt;"",O737&lt;&gt;"",O738&lt;&gt;"",O739&lt;&gt;"",O740&lt;&gt;"",O741&lt;&gt;"",O742&lt;&gt;"",O743&lt;&gt;""),"T4-Error",SUM(O726:O743)&gt;O721,"T5-Error",AND(SUM(O726:O743)=O721,P721="",OR(O726="",O727="",O728="",O729="",O730="",O731="",O732="",O733="",O734="",O735="",O736="",O737="",O738="",O739="",O740="",O741="",O742="",O743="")),"T2-Error",OR(O726="",O727="",O728="",O729="",O730="",O731="",O732="",O733="",O734="",O735="",O736="",O737="",O738="",O739="",O740="",O741="",O742="",O743=""),"",SUM(O726:O743)&lt;O721*OR(P726="pa",P727="pa",P728="pa",P729="pa",P730="pa",P731="pa",P732="pa",P733="pa",P734="pa",P735="pa",P736="pa",P737="pa",P738="pa",P739="pa",P740="pa",P741="pa",P742="pa",P743="pa"),"",AND(SUM(O726:O743)=O721,P721="pa",P726&lt;&gt;"pa",P727&lt;&gt;"pa",P728&lt;&gt;"pa",P729&lt;&gt;"pa",P730&lt;&gt;"pa",P731&lt;&gt;"pa",P732&lt;&gt;"pa",P733&lt;&gt;"pa",P734&lt;&gt;"pa",P735&lt;&gt;"pa",P736&lt;&gt;"pa",P737&lt;&gt;"pa",P738&lt;&gt;"pa",P739&lt;&gt;"pa",P740&lt;&gt;"pa",P741&lt;&gt;"pa",P742&lt;&gt;"pa",P743&lt;&gt;"pa"),"T3-Error",AND(SUM(O726:O743)=O721,P721="")*OR(P726="pa",P727="pa",P728="pa",P729="pa",P730="pa",P731="pa",P732="pa",P733="pa",P734="pa",P735="pa",P736="pa",P737="pa",P738="pa",P739="pa",P740="pa",P741="pa",P742="pa",P743="pa"),"T1-Error",SUM(O726:O743)=O721,"")</f>
        <v/>
      </c>
      <c r="P725" s="101"/>
      <c r="Q725" s="102" t="str" cm="1">
        <f t="array" ref="Q725">_xlfn.IFS(AND(Q721="",Q726="",Q727="",Q728="",Q729="",Q730="",Q731="",Q732="",Q733="",Q734="",Q735="",Q736="",Q737="",Q738="",Q739="",Q740="",Q741="",Q742="",Q743=""),"",SUM(Q726:Q743)&lt;Q721*AND(R726="",R727="",R728="",R729="",R730="",R731="",R732="",R733="",R734="",R735="",R736="",R737="",R738="",R739="",R740="",R741="",R742="",R743="",Q726&lt;&gt;"",Q727&lt;&gt;"",Q728&lt;&gt;"",Q729&lt;&gt;"",Q730&lt;&gt;"",Q731&lt;&gt;"",Q732&lt;&gt;"",Q733&lt;&gt;"",Q734&lt;&gt;"",Q735&lt;&gt;"",Q736&lt;&gt;"",Q737&lt;&gt;"",Q738&lt;&gt;"",Q739&lt;&gt;"",Q740&lt;&gt;"",Q741&lt;&gt;"",Q742&lt;&gt;"",Q743&lt;&gt;""),"T4-Error",SUM(Q726:Q743)&gt;Q721,"T5-Error",AND(SUM(Q726:Q743)=Q721,R721="",OR(Q726="",Q727="",Q728="",Q729="",Q730="",Q731="",Q732="",Q733="",Q734="",Q735="",Q736="",Q737="",Q738="",Q739="",Q740="",Q741="",Q742="",Q743="")),"T2-Error",OR(Q726="",Q727="",Q728="",Q729="",Q730="",Q731="",Q732="",Q733="",Q734="",Q735="",Q736="",Q737="",Q738="",Q739="",Q740="",Q741="",Q742="",Q743=""),"",SUM(Q726:Q743)&lt;Q721*OR(R726="pa",R727="pa",R728="pa",R729="pa",R730="pa",R731="pa",R732="pa",R733="pa",R734="pa",R735="pa",R736="pa",R737="pa",R738="pa",R739="pa",R740="pa",R741="pa",R742="pa",R743="pa"),"",AND(SUM(Q726:Q743)=Q721,R721="pa",R726&lt;&gt;"pa",R727&lt;&gt;"pa",R728&lt;&gt;"pa",R729&lt;&gt;"pa",R730&lt;&gt;"pa",R731&lt;&gt;"pa",R732&lt;&gt;"pa",R733&lt;&gt;"pa",R734&lt;&gt;"pa",R735&lt;&gt;"pa",R736&lt;&gt;"pa",R737&lt;&gt;"pa",R738&lt;&gt;"pa",R739&lt;&gt;"pa",R740&lt;&gt;"pa",R741&lt;&gt;"pa",R742&lt;&gt;"pa",R743&lt;&gt;"pa"),"T3-Error",AND(SUM(Q726:Q743)=Q721,R721="")*OR(R726="pa",R727="pa",R728="pa",R729="pa",R730="pa",R731="pa",R732="pa",R733="pa",R734="pa",R735="pa",R736="pa",R737="pa",R738="pa",R739="pa",R740="pa",R741="pa",R742="pa",R743="pa"),"T1-Error",SUM(Q726:Q743)=Q721,"")</f>
        <v/>
      </c>
      <c r="R725" s="101"/>
      <c r="S725" s="102" t="str" cm="1">
        <f t="array" ref="S725">_xlfn.IFS(AND(S721="",S726="",S727="",S728="",S729="",S730="",S731="",S732="",S733="",S734="",S735="",S736="",S737="",S738="",S739="",S740="",S741="",S742="",S743=""),"",SUM(S726:S743)&lt;S721*AND(T726="",T727="",T728="",T729="",T730="",T731="",T732="",T733="",T734="",T735="",T736="",T737="",T738="",T739="",T740="",T741="",T742="",T743="",S726&lt;&gt;"",S727&lt;&gt;"",S728&lt;&gt;"",S729&lt;&gt;"",S730&lt;&gt;"",S731&lt;&gt;"",S732&lt;&gt;"",S733&lt;&gt;"",S734&lt;&gt;"",S735&lt;&gt;"",S736&lt;&gt;"",S737&lt;&gt;"",S738&lt;&gt;"",S739&lt;&gt;"",S740&lt;&gt;"",S741&lt;&gt;"",S742&lt;&gt;"",S743&lt;&gt;""),"T4-Error",SUM(S726:S743)&gt;S721,"T5-Error",AND(SUM(S726:S743)=S721,T721="",OR(S726="",S727="",S728="",S729="",S730="",S731="",S732="",S733="",S734="",S735="",S736="",S737="",S738="",S739="",S740="",S741="",S742="",S743="")),"T2-Error",OR(S726="",S727="",S728="",S729="",S730="",S731="",S732="",S733="",S734="",S735="",S736="",S737="",S738="",S739="",S740="",S741="",S742="",S743=""),"",SUM(S726:S743)&lt;S721*OR(T726="pa",T727="pa",T728="pa",T729="pa",T730="pa",T731="pa",T732="pa",T733="pa",T734="pa",T735="pa",T736="pa",T737="pa",T738="pa",T739="pa",T740="pa",T741="pa",T742="pa",T743="pa"),"",AND(SUM(S726:S743)=S721,T721="pa",T726&lt;&gt;"pa",T727&lt;&gt;"pa",T728&lt;&gt;"pa",T729&lt;&gt;"pa",T730&lt;&gt;"pa",T731&lt;&gt;"pa",T732&lt;&gt;"pa",T733&lt;&gt;"pa",T734&lt;&gt;"pa",T735&lt;&gt;"pa",T736&lt;&gt;"pa",T737&lt;&gt;"pa",T738&lt;&gt;"pa",T739&lt;&gt;"pa",T740&lt;&gt;"pa",T741&lt;&gt;"pa",T742&lt;&gt;"pa",T743&lt;&gt;"pa"),"T3-Error",AND(SUM(S726:S743)=S721,T721="")*OR(T726="pa",T727="pa",T728="pa",T729="pa",T730="pa",T731="pa",T732="pa",T733="pa",T734="pa",T735="pa",T736="pa",T737="pa",T738="pa",T739="pa",T740="pa",T741="pa",T742="pa",T743="pa"),"T1-Error",SUM(S726:S743)=S721,"")</f>
        <v/>
      </c>
      <c r="T725" s="101"/>
      <c r="U725" s="102" t="str" cm="1">
        <f t="array" ref="U725">_xlfn.IFS(AND(U721="",U726="",U727="",U728="",U729="",U730="",U731="",U732="",U733="",U734="",U735="",U736="",U737="",U738="",U739="",U740="",U741="",U742="",U743=""),"",SUM(U726:U743)&lt;U721*AND(V726="",V727="",V728="",V729="",V730="",V731="",V732="",V733="",V734="",V735="",V736="",V737="",V738="",V739="",V740="",V741="",V742="",V743="",U726&lt;&gt;"",U727&lt;&gt;"",U728&lt;&gt;"",U729&lt;&gt;"",U730&lt;&gt;"",U731&lt;&gt;"",U732&lt;&gt;"",U733&lt;&gt;"",U734&lt;&gt;"",U735&lt;&gt;"",U736&lt;&gt;"",U737&lt;&gt;"",U738&lt;&gt;"",U739&lt;&gt;"",U740&lt;&gt;"",U741&lt;&gt;"",U742&lt;&gt;"",U743&lt;&gt;""),"T4-Error",SUM(U726:U743)&gt;U721,"T5-Error",AND(SUM(U726:U743)=U721,V721="",OR(U726="",U727="",U728="",U729="",U730="",U731="",U732="",U733="",U734="",U735="",U736="",U737="",U738="",U739="",U740="",U741="",U742="",U743="")),"T2-Error",OR(U726="",U727="",U728="",U729="",U730="",U731="",U732="",U733="",U734="",U735="",U736="",U737="",U738="",U739="",U740="",U741="",U742="",U743=""),"",SUM(U726:U743)&lt;U721*OR(V726="pa",V727="pa",V728="pa",V729="pa",V730="pa",V731="pa",V732="pa",V733="pa",V734="pa",V735="pa",V736="pa",V737="pa",V738="pa",V739="pa",V740="pa",V741="pa",V742="pa",V743="pa"),"",AND(SUM(U726:U743)=U721,V721="pa",V726&lt;&gt;"pa",V727&lt;&gt;"pa",V728&lt;&gt;"pa",V729&lt;&gt;"pa",V730&lt;&gt;"pa",V731&lt;&gt;"pa",V732&lt;&gt;"pa",V733&lt;&gt;"pa",V734&lt;&gt;"pa",V735&lt;&gt;"pa",V736&lt;&gt;"pa",V737&lt;&gt;"pa",V738&lt;&gt;"pa",V739&lt;&gt;"pa",V740&lt;&gt;"pa",V741&lt;&gt;"pa",V742&lt;&gt;"pa",V743&lt;&gt;"pa"),"T3-Error",AND(SUM(U726:U743)=U721,V721="")*OR(V726="pa",V727="pa",V728="pa",V729="pa",V730="pa",V731="pa",V732="pa",V733="pa",V734="pa",V735="pa",V736="pa",V737="pa",V738="pa",V739="pa",V740="pa",V741="pa",V742="pa",V743="pa"),"T1-Error",SUM(U726:U743)=U721,"")</f>
        <v/>
      </c>
      <c r="V725" s="101"/>
      <c r="W725" s="102" t="str" cm="1">
        <f t="array" ref="W725">_xlfn.IFS(AND(W721="",W726="",W727="",W728="",W729="",W730="",W731="",W732="",W733="",W734="",W735="",W736="",W737="",W738="",W739="",W740="",W741="",W742="",W743=""),"",SUM(W726:W743)&lt;W721*AND(X726="",X727="",X728="",X729="",X730="",X731="",X732="",X733="",X734="",X735="",X736="",X737="",X738="",X739="",X740="",X741="",X742="",X743="",W726&lt;&gt;"",W727&lt;&gt;"",W728&lt;&gt;"",W729&lt;&gt;"",W730&lt;&gt;"",W731&lt;&gt;"",W732&lt;&gt;"",W733&lt;&gt;"",W734&lt;&gt;"",W735&lt;&gt;"",W736&lt;&gt;"",W737&lt;&gt;"",W738&lt;&gt;"",W739&lt;&gt;"",W740&lt;&gt;"",W741&lt;&gt;"",W742&lt;&gt;"",W743&lt;&gt;""),"T4-Error",SUM(W726:W743)&gt;W721,"T5-Error",AND(SUM(W726:W743)=W721,X721="",OR(W726="",W727="",W728="",W729="",W730="",W731="",W732="",W733="",W734="",W735="",W736="",W737="",W738="",W739="",W740="",W741="",W742="",W743="")),"T2-Error",OR(W726="",W727="",W728="",W729="",W730="",W731="",W732="",W733="",W734="",W735="",W736="",W737="",W738="",W739="",W740="",W741="",W742="",W743=""),"",SUM(W726:W743)&lt;W721*OR(X726="pa",X727="pa",X728="pa",X729="pa",X730="pa",X731="pa",X732="pa",X733="pa",X734="pa",X735="pa",X736="pa",X737="pa",X738="pa",X739="pa",X740="pa",X741="pa",X742="pa",X743="pa"),"",AND(SUM(W726:W743)=W721,X721="pa",X726&lt;&gt;"pa",X727&lt;&gt;"pa",X728&lt;&gt;"pa",X729&lt;&gt;"pa",X730&lt;&gt;"pa",X731&lt;&gt;"pa",X732&lt;&gt;"pa",X733&lt;&gt;"pa",X734&lt;&gt;"pa",X735&lt;&gt;"pa",X736&lt;&gt;"pa",X737&lt;&gt;"pa",X738&lt;&gt;"pa",X739&lt;&gt;"pa",X740&lt;&gt;"pa",X741&lt;&gt;"pa",X742&lt;&gt;"pa",X743&lt;&gt;"pa"),"T3-Error",AND(SUM(W726:W743)=W721,X721="")*OR(X726="pa",X727="pa",X728="pa",X729="pa",X730="pa",X731="pa",X732="pa",X733="pa",X734="pa",X735="pa",X736="pa",X737="pa",X738="pa",X739="pa",X740="pa",X741="pa",X742="pa",X743="pa"),"T1-Error",SUM(W726:W743)=W721,"")</f>
        <v/>
      </c>
      <c r="X725" s="101"/>
      <c r="Y725" s="102" t="str" cm="1">
        <f t="array" ref="Y725">_xlfn.IFS(AND(Y721="",Y726="",Y727="",Y728="",Y729="",Y730="",Y731="",Y732="",Y733="",Y734="",Y735="",Y736="",Y737="",Y738="",Y739="",Y740="",Y741="",Y742="",Y743=""),"",SUM(Y726:Y743)&lt;Y721*AND(Z726="",Z727="",Z728="",Z729="",Z730="",Z731="",Z732="",Z733="",Z734="",Z735="",Z736="",Z737="",Z738="",Z739="",Z740="",Z741="",Z742="",Z743="",Y726&lt;&gt;"",Y727&lt;&gt;"",Y728&lt;&gt;"",Y729&lt;&gt;"",Y730&lt;&gt;"",Y731&lt;&gt;"",Y732&lt;&gt;"",Y733&lt;&gt;"",Y734&lt;&gt;"",Y735&lt;&gt;"",Y736&lt;&gt;"",Y737&lt;&gt;"",Y738&lt;&gt;"",Y739&lt;&gt;"",Y740&lt;&gt;"",Y741&lt;&gt;"",Y742&lt;&gt;"",Y743&lt;&gt;""),"T4-Error",SUM(Y726:Y743)&gt;Y721,"T5-Error",AND(SUM(Y726:Y743)=Y721,Z721="",OR(Y726="",Y727="",Y728="",Y729="",Y730="",Y731="",Y732="",Y733="",Y734="",Y735="",Y736="",Y737="",Y738="",Y739="",Y740="",Y741="",Y742="",Y743="")),"T2-Error",OR(Y726="",Y727="",Y728="",Y729="",Y730="",Y731="",Y732="",Y733="",Y734="",Y735="",Y736="",Y737="",Y738="",Y739="",Y740="",Y741="",Y742="",Y743=""),"",SUM(Y726:Y743)&lt;Y721*OR(Z726="pa",Z727="pa",Z728="pa",Z729="pa",Z730="pa",Z731="pa",Z732="pa",Z733="pa",Z734="pa",Z735="pa",Z736="pa",Z737="pa",Z738="pa",Z739="pa",Z740="pa",Z741="pa",Z742="pa",Z743="pa"),"",AND(SUM(Y726:Y743)=Y721,Z721="pa",Z726&lt;&gt;"pa",Z727&lt;&gt;"pa",Z728&lt;&gt;"pa",Z729&lt;&gt;"pa",Z730&lt;&gt;"pa",Z731&lt;&gt;"pa",Z732&lt;&gt;"pa",Z733&lt;&gt;"pa",Z734&lt;&gt;"pa",Z735&lt;&gt;"pa",Z736&lt;&gt;"pa",Z737&lt;&gt;"pa",Z738&lt;&gt;"pa",Z739&lt;&gt;"pa",Z740&lt;&gt;"pa",Z741&lt;&gt;"pa",Z742&lt;&gt;"pa",Z743&lt;&gt;"pa"),"T3-Error",AND(SUM(Y726:Y743)=Y721,Z721="")*OR(Z726="pa",Z727="pa",Z728="pa",Z729="pa",Z730="pa",Z731="pa",Z732="pa",Z733="pa",Z734="pa",Z735="pa",Z736="pa",Z737="pa",Z738="pa",Z739="pa",Z740="pa",Z741="pa",Z742="pa",Z743="pa"),"T1-Error",SUM(Y726:Y743)=Y721,"")</f>
        <v/>
      </c>
      <c r="Z725" s="101"/>
      <c r="AA725" s="206"/>
      <c r="AB725" s="189"/>
      <c r="AC725" s="196"/>
      <c r="AD725" s="206"/>
      <c r="AF725" s="193"/>
      <c r="AH725" s="193"/>
      <c r="AI725" s="237"/>
      <c r="AJ725" s="237"/>
      <c r="AK725" s="237"/>
      <c r="AL725" s="409"/>
      <c r="AM725" s="237"/>
      <c r="AN725" s="409"/>
    </row>
    <row r="726" spans="1:40" customFormat="1" ht="15" x14ac:dyDescent="0.2">
      <c r="A726" s="248" t="s">
        <v>217</v>
      </c>
      <c r="B726" s="248"/>
      <c r="C726" s="34" t="s">
        <v>53</v>
      </c>
      <c r="D726" s="24" t="s">
        <v>51</v>
      </c>
      <c r="E726" s="10"/>
      <c r="F726" s="13"/>
      <c r="G726" s="10"/>
      <c r="H726" s="13"/>
      <c r="I726" s="10"/>
      <c r="J726" s="13"/>
      <c r="K726" s="10">
        <v>0</v>
      </c>
      <c r="L726" s="13"/>
      <c r="M726" s="10"/>
      <c r="N726" s="13"/>
      <c r="O726" s="10"/>
      <c r="P726" s="13"/>
      <c r="Q726" s="10">
        <v>0</v>
      </c>
      <c r="R726" s="13"/>
      <c r="S726" s="10">
        <v>0</v>
      </c>
      <c r="T726" s="13"/>
      <c r="U726" s="10">
        <v>0</v>
      </c>
      <c r="V726" s="13"/>
      <c r="W726" s="10">
        <v>0</v>
      </c>
      <c r="X726" s="13"/>
      <c r="Y726" s="10"/>
      <c r="Z726" s="13"/>
      <c r="AA726" s="205"/>
      <c r="AB726" s="200"/>
      <c r="AC726" s="257"/>
      <c r="AD726" s="205"/>
      <c r="AF726" s="258"/>
      <c r="AH726" s="258"/>
      <c r="AI726" s="259"/>
      <c r="AJ726" s="259"/>
      <c r="AK726" s="259"/>
      <c r="AL726" s="413"/>
      <c r="AM726" s="259"/>
      <c r="AN726" s="413"/>
    </row>
    <row r="727" spans="1:40" customFormat="1" ht="15" x14ac:dyDescent="0.2">
      <c r="A727" s="244" t="s">
        <v>218</v>
      </c>
      <c r="B727" s="244"/>
      <c r="C727" s="35" t="s">
        <v>54</v>
      </c>
      <c r="D727" s="24" t="s">
        <v>51</v>
      </c>
      <c r="E727" s="10"/>
      <c r="F727" s="13"/>
      <c r="G727" s="10"/>
      <c r="H727" s="13"/>
      <c r="I727" s="10"/>
      <c r="J727" s="13"/>
      <c r="K727" s="10">
        <v>0</v>
      </c>
      <c r="L727" s="13"/>
      <c r="M727" s="10"/>
      <c r="N727" s="13"/>
      <c r="O727" s="10"/>
      <c r="P727" s="13"/>
      <c r="Q727" s="10">
        <v>0</v>
      </c>
      <c r="R727" s="13"/>
      <c r="S727" s="10">
        <v>0</v>
      </c>
      <c r="T727" s="13"/>
      <c r="U727" s="10">
        <v>0</v>
      </c>
      <c r="V727" s="13"/>
      <c r="W727" s="10">
        <v>0</v>
      </c>
      <c r="X727" s="13"/>
      <c r="Y727" s="10"/>
      <c r="Z727" s="13"/>
      <c r="AA727" s="205"/>
      <c r="AB727" s="200"/>
      <c r="AC727" s="257"/>
      <c r="AD727" s="205"/>
      <c r="AF727" s="258"/>
      <c r="AH727" s="258"/>
      <c r="AI727" s="259"/>
      <c r="AJ727" s="259"/>
      <c r="AK727" s="259"/>
      <c r="AL727" s="413"/>
      <c r="AM727" s="259"/>
      <c r="AN727" s="413"/>
    </row>
    <row r="728" spans="1:40" customFormat="1" ht="15" x14ac:dyDescent="0.2">
      <c r="A728" s="244" t="s">
        <v>219</v>
      </c>
      <c r="B728" s="244"/>
      <c r="C728" s="35" t="s">
        <v>55</v>
      </c>
      <c r="D728" s="24" t="s">
        <v>51</v>
      </c>
      <c r="E728" s="10"/>
      <c r="F728" s="13"/>
      <c r="G728" s="10"/>
      <c r="H728" s="13"/>
      <c r="I728" s="10"/>
      <c r="J728" s="13"/>
      <c r="K728" s="10">
        <v>0</v>
      </c>
      <c r="L728" s="13"/>
      <c r="M728" s="10"/>
      <c r="N728" s="13"/>
      <c r="O728" s="10"/>
      <c r="P728" s="13"/>
      <c r="Q728" s="10">
        <v>0</v>
      </c>
      <c r="R728" s="13"/>
      <c r="S728" s="10">
        <v>0</v>
      </c>
      <c r="T728" s="13"/>
      <c r="U728" s="10">
        <v>0</v>
      </c>
      <c r="V728" s="13"/>
      <c r="W728" s="10">
        <v>0</v>
      </c>
      <c r="X728" s="13"/>
      <c r="Y728" s="10"/>
      <c r="Z728" s="13"/>
      <c r="AA728" s="205"/>
      <c r="AB728" s="200"/>
      <c r="AC728" s="257"/>
      <c r="AD728" s="205"/>
      <c r="AF728" s="258"/>
      <c r="AH728" s="258"/>
      <c r="AI728" s="259"/>
      <c r="AJ728" s="259"/>
      <c r="AK728" s="259"/>
      <c r="AL728" s="413"/>
      <c r="AM728" s="259"/>
      <c r="AN728" s="413"/>
    </row>
    <row r="729" spans="1:40" customFormat="1" ht="15" x14ac:dyDescent="0.2">
      <c r="A729" s="244" t="s">
        <v>220</v>
      </c>
      <c r="B729" s="244"/>
      <c r="C729" s="35" t="s">
        <v>56</v>
      </c>
      <c r="D729" s="24" t="s">
        <v>51</v>
      </c>
      <c r="E729" s="10"/>
      <c r="F729" s="13"/>
      <c r="G729" s="10"/>
      <c r="H729" s="13"/>
      <c r="I729" s="10"/>
      <c r="J729" s="13"/>
      <c r="K729" s="10">
        <v>0</v>
      </c>
      <c r="L729" s="13"/>
      <c r="M729" s="10"/>
      <c r="N729" s="13"/>
      <c r="O729" s="10"/>
      <c r="P729" s="13"/>
      <c r="Q729" s="10">
        <v>0</v>
      </c>
      <c r="R729" s="13"/>
      <c r="S729" s="10">
        <v>0</v>
      </c>
      <c r="T729" s="13"/>
      <c r="U729" s="10">
        <v>0</v>
      </c>
      <c r="V729" s="13"/>
      <c r="W729" s="10">
        <v>0</v>
      </c>
      <c r="X729" s="13"/>
      <c r="Y729" s="10"/>
      <c r="Z729" s="13"/>
      <c r="AA729" s="205"/>
      <c r="AB729" s="200"/>
      <c r="AC729" s="257"/>
      <c r="AD729" s="205"/>
      <c r="AF729" s="258"/>
      <c r="AH729" s="258"/>
      <c r="AI729" s="259"/>
      <c r="AJ729" s="259"/>
      <c r="AK729" s="259"/>
      <c r="AL729" s="413"/>
      <c r="AM729" s="259"/>
      <c r="AN729" s="413"/>
    </row>
    <row r="730" spans="1:40" customFormat="1" ht="15" x14ac:dyDescent="0.2">
      <c r="A730" s="244" t="s">
        <v>221</v>
      </c>
      <c r="B730" s="244"/>
      <c r="C730" s="35" t="s">
        <v>57</v>
      </c>
      <c r="D730" s="24" t="s">
        <v>51</v>
      </c>
      <c r="E730" s="10"/>
      <c r="F730" s="13"/>
      <c r="G730" s="10"/>
      <c r="H730" s="13"/>
      <c r="I730" s="10"/>
      <c r="J730" s="13"/>
      <c r="K730" s="10">
        <v>0</v>
      </c>
      <c r="L730" s="13"/>
      <c r="M730" s="10"/>
      <c r="N730" s="13"/>
      <c r="O730" s="10"/>
      <c r="P730" s="13"/>
      <c r="Q730" s="10">
        <v>0</v>
      </c>
      <c r="R730" s="13"/>
      <c r="S730" s="10">
        <v>0</v>
      </c>
      <c r="T730" s="13"/>
      <c r="U730" s="10">
        <v>1</v>
      </c>
      <c r="V730" s="13"/>
      <c r="W730" s="10">
        <v>0</v>
      </c>
      <c r="X730" s="13"/>
      <c r="Y730" s="10"/>
      <c r="Z730" s="13"/>
      <c r="AA730" s="205"/>
      <c r="AB730" s="200"/>
      <c r="AC730" s="257"/>
      <c r="AD730" s="205"/>
      <c r="AF730" s="258"/>
      <c r="AH730" s="258"/>
      <c r="AI730" s="259"/>
      <c r="AJ730" s="259"/>
      <c r="AK730" s="259"/>
      <c r="AL730" s="413"/>
      <c r="AM730" s="259"/>
      <c r="AN730" s="413"/>
    </row>
    <row r="731" spans="1:40" customFormat="1" ht="15" x14ac:dyDescent="0.2">
      <c r="A731" s="244" t="s">
        <v>222</v>
      </c>
      <c r="B731" s="244"/>
      <c r="C731" s="35" t="s">
        <v>58</v>
      </c>
      <c r="D731" s="24" t="s">
        <v>51</v>
      </c>
      <c r="E731" s="10"/>
      <c r="F731" s="13"/>
      <c r="G731" s="10"/>
      <c r="H731" s="13"/>
      <c r="I731" s="10"/>
      <c r="J731" s="13"/>
      <c r="K731" s="10">
        <v>0</v>
      </c>
      <c r="L731" s="13"/>
      <c r="M731" s="10"/>
      <c r="N731" s="13"/>
      <c r="O731" s="10"/>
      <c r="P731" s="13"/>
      <c r="Q731" s="10">
        <v>0</v>
      </c>
      <c r="R731" s="13"/>
      <c r="S731" s="10">
        <v>0</v>
      </c>
      <c r="T731" s="13"/>
      <c r="U731" s="10">
        <v>0</v>
      </c>
      <c r="V731" s="13"/>
      <c r="W731" s="10">
        <v>0</v>
      </c>
      <c r="X731" s="13"/>
      <c r="Y731" s="10"/>
      <c r="Z731" s="13"/>
      <c r="AA731" s="205"/>
      <c r="AB731" s="200"/>
      <c r="AC731" s="257"/>
      <c r="AD731" s="205"/>
      <c r="AF731" s="258"/>
      <c r="AH731" s="258"/>
      <c r="AI731" s="259"/>
      <c r="AJ731" s="259"/>
      <c r="AK731" s="259"/>
      <c r="AL731" s="413"/>
      <c r="AM731" s="259"/>
      <c r="AN731" s="413"/>
    </row>
    <row r="732" spans="1:40" customFormat="1" ht="15" x14ac:dyDescent="0.2">
      <c r="A732" s="244" t="s">
        <v>223</v>
      </c>
      <c r="B732" s="244"/>
      <c r="C732" s="35" t="s">
        <v>59</v>
      </c>
      <c r="D732" s="24" t="s">
        <v>51</v>
      </c>
      <c r="E732" s="10"/>
      <c r="F732" s="13"/>
      <c r="G732" s="10"/>
      <c r="H732" s="13"/>
      <c r="I732" s="10"/>
      <c r="J732" s="13"/>
      <c r="K732" s="10">
        <v>0</v>
      </c>
      <c r="L732" s="13"/>
      <c r="M732" s="10"/>
      <c r="N732" s="13"/>
      <c r="O732" s="10"/>
      <c r="P732" s="13"/>
      <c r="Q732" s="10">
        <v>0</v>
      </c>
      <c r="R732" s="13"/>
      <c r="S732" s="10">
        <v>0</v>
      </c>
      <c r="T732" s="13"/>
      <c r="U732" s="10">
        <v>0</v>
      </c>
      <c r="V732" s="13"/>
      <c r="W732" s="10">
        <v>0</v>
      </c>
      <c r="X732" s="13"/>
      <c r="Y732" s="10"/>
      <c r="Z732" s="13"/>
      <c r="AA732" s="205"/>
      <c r="AB732" s="200"/>
      <c r="AC732" s="257"/>
      <c r="AD732" s="205"/>
      <c r="AF732" s="258"/>
      <c r="AH732" s="258"/>
      <c r="AI732" s="259"/>
      <c r="AJ732" s="259"/>
      <c r="AK732" s="259"/>
      <c r="AL732" s="413"/>
      <c r="AM732" s="259"/>
      <c r="AN732" s="413"/>
    </row>
    <row r="733" spans="1:40" customFormat="1" ht="15" x14ac:dyDescent="0.2">
      <c r="A733" s="244" t="s">
        <v>224</v>
      </c>
      <c r="B733" s="244"/>
      <c r="C733" s="35" t="s">
        <v>60</v>
      </c>
      <c r="D733" s="24" t="s">
        <v>51</v>
      </c>
      <c r="E733" s="10"/>
      <c r="F733" s="13"/>
      <c r="G733" s="10"/>
      <c r="H733" s="13"/>
      <c r="I733" s="10"/>
      <c r="J733" s="13"/>
      <c r="K733" s="10">
        <v>0</v>
      </c>
      <c r="L733" s="13"/>
      <c r="M733" s="10"/>
      <c r="N733" s="13"/>
      <c r="O733" s="10"/>
      <c r="P733" s="13"/>
      <c r="Q733" s="10">
        <v>0</v>
      </c>
      <c r="R733" s="13"/>
      <c r="S733" s="10">
        <v>0</v>
      </c>
      <c r="T733" s="13"/>
      <c r="U733" s="10">
        <v>0</v>
      </c>
      <c r="V733" s="13"/>
      <c r="W733" s="10">
        <v>0</v>
      </c>
      <c r="X733" s="13"/>
      <c r="Y733" s="10"/>
      <c r="Z733" s="13"/>
      <c r="AA733" s="205"/>
      <c r="AB733" s="200"/>
      <c r="AC733" s="257"/>
      <c r="AD733" s="205"/>
      <c r="AF733" s="258"/>
      <c r="AH733" s="258"/>
      <c r="AI733" s="259"/>
      <c r="AJ733" s="259"/>
      <c r="AK733" s="259"/>
      <c r="AL733" s="413"/>
      <c r="AM733" s="259"/>
      <c r="AN733" s="413"/>
    </row>
    <row r="734" spans="1:40" customFormat="1" ht="15" x14ac:dyDescent="0.2">
      <c r="A734" s="244" t="s">
        <v>225</v>
      </c>
      <c r="B734" s="244"/>
      <c r="C734" s="35" t="s">
        <v>61</v>
      </c>
      <c r="D734" s="24" t="s">
        <v>51</v>
      </c>
      <c r="E734" s="10"/>
      <c r="F734" s="13"/>
      <c r="G734" s="10"/>
      <c r="H734" s="13"/>
      <c r="I734" s="10"/>
      <c r="J734" s="13"/>
      <c r="K734" s="10">
        <v>0</v>
      </c>
      <c r="L734" s="13"/>
      <c r="M734" s="10"/>
      <c r="N734" s="13"/>
      <c r="O734" s="10"/>
      <c r="P734" s="13"/>
      <c r="Q734" s="10">
        <v>0</v>
      </c>
      <c r="R734" s="13"/>
      <c r="S734" s="10">
        <v>0</v>
      </c>
      <c r="T734" s="13"/>
      <c r="U734" s="10">
        <v>0</v>
      </c>
      <c r="V734" s="13"/>
      <c r="W734" s="10">
        <v>0</v>
      </c>
      <c r="X734" s="13"/>
      <c r="Y734" s="10"/>
      <c r="Z734" s="13"/>
      <c r="AA734" s="205"/>
      <c r="AB734" s="200"/>
      <c r="AC734" s="257"/>
      <c r="AD734" s="205"/>
      <c r="AF734" s="258"/>
      <c r="AH734" s="258"/>
      <c r="AI734" s="259"/>
      <c r="AJ734" s="259"/>
      <c r="AK734" s="259"/>
      <c r="AL734" s="413"/>
      <c r="AM734" s="259"/>
      <c r="AN734" s="413"/>
    </row>
    <row r="735" spans="1:40" customFormat="1" ht="15" x14ac:dyDescent="0.2">
      <c r="A735" s="244" t="s">
        <v>226</v>
      </c>
      <c r="B735" s="244"/>
      <c r="C735" s="35" t="s">
        <v>62</v>
      </c>
      <c r="D735" s="24" t="s">
        <v>51</v>
      </c>
      <c r="E735" s="10"/>
      <c r="F735" s="13"/>
      <c r="G735" s="10"/>
      <c r="H735" s="13"/>
      <c r="I735" s="10"/>
      <c r="J735" s="13"/>
      <c r="K735" s="10">
        <v>0</v>
      </c>
      <c r="L735" s="13"/>
      <c r="M735" s="10"/>
      <c r="N735" s="13"/>
      <c r="O735" s="10"/>
      <c r="P735" s="13"/>
      <c r="Q735" s="10">
        <v>0</v>
      </c>
      <c r="R735" s="13"/>
      <c r="S735" s="10">
        <v>0</v>
      </c>
      <c r="T735" s="13"/>
      <c r="U735" s="10">
        <v>0</v>
      </c>
      <c r="V735" s="13"/>
      <c r="W735" s="10">
        <v>0</v>
      </c>
      <c r="X735" s="13"/>
      <c r="Y735" s="10"/>
      <c r="Z735" s="13"/>
      <c r="AA735" s="205"/>
      <c r="AB735" s="200"/>
      <c r="AC735" s="257"/>
      <c r="AD735" s="205"/>
      <c r="AF735" s="258"/>
      <c r="AH735" s="258"/>
      <c r="AI735" s="259"/>
      <c r="AJ735" s="259"/>
      <c r="AK735" s="259"/>
      <c r="AL735" s="413"/>
      <c r="AM735" s="259"/>
      <c r="AN735" s="413"/>
    </row>
    <row r="736" spans="1:40" customFormat="1" ht="15" x14ac:dyDescent="0.2">
      <c r="A736" s="244" t="s">
        <v>227</v>
      </c>
      <c r="B736" s="244"/>
      <c r="C736" s="35" t="s">
        <v>63</v>
      </c>
      <c r="D736" s="24" t="s">
        <v>51</v>
      </c>
      <c r="E736" s="10"/>
      <c r="F736" s="13"/>
      <c r="G736" s="10"/>
      <c r="H736" s="13"/>
      <c r="I736" s="10"/>
      <c r="J736" s="13"/>
      <c r="K736" s="10">
        <v>0</v>
      </c>
      <c r="L736" s="13"/>
      <c r="M736" s="10"/>
      <c r="N736" s="13"/>
      <c r="O736" s="10"/>
      <c r="P736" s="13"/>
      <c r="Q736" s="10">
        <v>0</v>
      </c>
      <c r="R736" s="13"/>
      <c r="S736" s="10">
        <v>0</v>
      </c>
      <c r="T736" s="13"/>
      <c r="U736" s="10">
        <v>0</v>
      </c>
      <c r="V736" s="13"/>
      <c r="W736" s="10">
        <v>0</v>
      </c>
      <c r="X736" s="13"/>
      <c r="Y736" s="10"/>
      <c r="Z736" s="13"/>
      <c r="AA736" s="205"/>
      <c r="AB736" s="200"/>
      <c r="AC736" s="257"/>
      <c r="AD736" s="205"/>
      <c r="AF736" s="258"/>
      <c r="AH736" s="258"/>
      <c r="AI736" s="259"/>
      <c r="AJ736" s="259"/>
      <c r="AK736" s="259"/>
      <c r="AL736" s="413"/>
      <c r="AM736" s="259"/>
      <c r="AN736" s="413"/>
    </row>
    <row r="737" spans="1:40" customFormat="1" ht="15" x14ac:dyDescent="0.2">
      <c r="A737" s="244" t="s">
        <v>228</v>
      </c>
      <c r="B737" s="244"/>
      <c r="C737" s="35" t="s">
        <v>64</v>
      </c>
      <c r="D737" s="24" t="s">
        <v>51</v>
      </c>
      <c r="E737" s="10"/>
      <c r="F737" s="13"/>
      <c r="G737" s="10"/>
      <c r="H737" s="13"/>
      <c r="I737" s="10"/>
      <c r="J737" s="13"/>
      <c r="K737" s="10">
        <v>0</v>
      </c>
      <c r="L737" s="13"/>
      <c r="M737" s="10"/>
      <c r="N737" s="13"/>
      <c r="O737" s="10"/>
      <c r="P737" s="13"/>
      <c r="Q737" s="10">
        <v>0</v>
      </c>
      <c r="R737" s="13"/>
      <c r="S737" s="10">
        <v>0</v>
      </c>
      <c r="T737" s="13"/>
      <c r="U737" s="10">
        <v>0</v>
      </c>
      <c r="V737" s="13"/>
      <c r="W737" s="10">
        <v>0</v>
      </c>
      <c r="X737" s="13"/>
      <c r="Y737" s="10"/>
      <c r="Z737" s="13"/>
      <c r="AA737" s="205"/>
      <c r="AB737" s="200"/>
      <c r="AC737" s="257"/>
      <c r="AD737" s="205"/>
      <c r="AF737" s="258"/>
      <c r="AH737" s="258"/>
      <c r="AI737" s="259"/>
      <c r="AJ737" s="259"/>
      <c r="AK737" s="259"/>
      <c r="AL737" s="413"/>
      <c r="AM737" s="259"/>
      <c r="AN737" s="413"/>
    </row>
    <row r="738" spans="1:40" customFormat="1" ht="15" x14ac:dyDescent="0.2">
      <c r="A738" s="244" t="s">
        <v>229</v>
      </c>
      <c r="B738" s="244"/>
      <c r="C738" s="35" t="s">
        <v>65</v>
      </c>
      <c r="D738" s="24" t="s">
        <v>51</v>
      </c>
      <c r="E738" s="10"/>
      <c r="F738" s="13"/>
      <c r="G738" s="10"/>
      <c r="H738" s="13"/>
      <c r="I738" s="10"/>
      <c r="J738" s="13"/>
      <c r="K738" s="10">
        <v>0</v>
      </c>
      <c r="L738" s="13"/>
      <c r="M738" s="10"/>
      <c r="N738" s="13"/>
      <c r="O738" s="10"/>
      <c r="P738" s="13"/>
      <c r="Q738" s="10">
        <v>0</v>
      </c>
      <c r="R738" s="13"/>
      <c r="S738" s="10">
        <v>0</v>
      </c>
      <c r="T738" s="13"/>
      <c r="U738" s="10">
        <v>0</v>
      </c>
      <c r="V738" s="13"/>
      <c r="W738" s="10">
        <v>0</v>
      </c>
      <c r="X738" s="13"/>
      <c r="Y738" s="10"/>
      <c r="Z738" s="13"/>
      <c r="AA738" s="205"/>
      <c r="AB738" s="200"/>
      <c r="AC738" s="257"/>
      <c r="AD738" s="205"/>
      <c r="AF738" s="258"/>
      <c r="AH738" s="258"/>
      <c r="AI738" s="259"/>
      <c r="AJ738" s="259"/>
      <c r="AK738" s="259"/>
      <c r="AL738" s="413"/>
      <c r="AM738" s="259"/>
      <c r="AN738" s="413"/>
    </row>
    <row r="739" spans="1:40" customFormat="1" ht="15" x14ac:dyDescent="0.2">
      <c r="A739" s="244" t="s">
        <v>230</v>
      </c>
      <c r="B739" s="244"/>
      <c r="C739" s="35" t="s">
        <v>66</v>
      </c>
      <c r="D739" s="24" t="s">
        <v>51</v>
      </c>
      <c r="E739" s="10"/>
      <c r="F739" s="13"/>
      <c r="G739" s="10"/>
      <c r="H739" s="13"/>
      <c r="I739" s="10"/>
      <c r="J739" s="13"/>
      <c r="K739" s="10">
        <v>0</v>
      </c>
      <c r="L739" s="13"/>
      <c r="M739" s="10"/>
      <c r="N739" s="13"/>
      <c r="O739" s="10"/>
      <c r="P739" s="13"/>
      <c r="Q739" s="10">
        <v>0</v>
      </c>
      <c r="R739" s="13"/>
      <c r="S739" s="10">
        <v>0</v>
      </c>
      <c r="T739" s="13"/>
      <c r="U739" s="10">
        <v>0</v>
      </c>
      <c r="V739" s="13"/>
      <c r="W739" s="10">
        <v>0</v>
      </c>
      <c r="X739" s="13"/>
      <c r="Y739" s="10"/>
      <c r="Z739" s="13"/>
      <c r="AA739" s="205"/>
      <c r="AB739" s="200"/>
      <c r="AC739" s="257"/>
      <c r="AD739" s="205"/>
      <c r="AF739" s="258"/>
      <c r="AH739" s="258"/>
      <c r="AI739" s="259"/>
      <c r="AJ739" s="259"/>
      <c r="AK739" s="259"/>
      <c r="AL739" s="413"/>
      <c r="AM739" s="259"/>
      <c r="AN739" s="413"/>
    </row>
    <row r="740" spans="1:40" customFormat="1" ht="15" x14ac:dyDescent="0.2">
      <c r="A740" s="244" t="s">
        <v>231</v>
      </c>
      <c r="B740" s="244"/>
      <c r="C740" s="35" t="s">
        <v>67</v>
      </c>
      <c r="D740" s="24" t="s">
        <v>51</v>
      </c>
      <c r="E740" s="10"/>
      <c r="F740" s="13"/>
      <c r="G740" s="10"/>
      <c r="H740" s="13"/>
      <c r="I740" s="10"/>
      <c r="J740" s="13"/>
      <c r="K740" s="10">
        <v>0</v>
      </c>
      <c r="L740" s="13"/>
      <c r="M740" s="10"/>
      <c r="N740" s="13"/>
      <c r="O740" s="10"/>
      <c r="P740" s="13"/>
      <c r="Q740" s="10">
        <v>0</v>
      </c>
      <c r="R740" s="13"/>
      <c r="S740" s="10">
        <v>0</v>
      </c>
      <c r="T740" s="13"/>
      <c r="U740" s="10">
        <v>0</v>
      </c>
      <c r="V740" s="13"/>
      <c r="W740" s="10">
        <v>0</v>
      </c>
      <c r="X740" s="13"/>
      <c r="Y740" s="10"/>
      <c r="Z740" s="13"/>
      <c r="AA740" s="205"/>
      <c r="AB740" s="200"/>
      <c r="AC740" s="257"/>
      <c r="AD740" s="205"/>
      <c r="AF740" s="258"/>
      <c r="AH740" s="258"/>
      <c r="AI740" s="259"/>
      <c r="AJ740" s="259"/>
      <c r="AK740" s="259"/>
      <c r="AL740" s="413"/>
      <c r="AM740" s="259"/>
      <c r="AN740" s="413"/>
    </row>
    <row r="741" spans="1:40" customFormat="1" ht="15" x14ac:dyDescent="0.2">
      <c r="A741" s="244" t="s">
        <v>232</v>
      </c>
      <c r="B741" s="244"/>
      <c r="C741" s="35" t="s">
        <v>68</v>
      </c>
      <c r="D741" s="24" t="s">
        <v>51</v>
      </c>
      <c r="E741" s="10"/>
      <c r="F741" s="13"/>
      <c r="G741" s="10"/>
      <c r="H741" s="13"/>
      <c r="I741" s="10"/>
      <c r="J741" s="13"/>
      <c r="K741" s="10">
        <v>0</v>
      </c>
      <c r="L741" s="13"/>
      <c r="M741" s="10"/>
      <c r="N741" s="13"/>
      <c r="O741" s="10"/>
      <c r="P741" s="13"/>
      <c r="Q741" s="10">
        <v>0</v>
      </c>
      <c r="R741" s="13"/>
      <c r="S741" s="10">
        <v>0</v>
      </c>
      <c r="T741" s="13"/>
      <c r="U741" s="10">
        <v>0</v>
      </c>
      <c r="V741" s="13"/>
      <c r="W741" s="10">
        <v>0</v>
      </c>
      <c r="X741" s="13"/>
      <c r="Y741" s="10"/>
      <c r="Z741" s="13"/>
      <c r="AA741" s="205"/>
      <c r="AB741" s="200"/>
      <c r="AC741" s="257"/>
      <c r="AD741" s="205"/>
      <c r="AF741" s="258"/>
      <c r="AH741" s="258"/>
      <c r="AI741" s="259"/>
      <c r="AJ741" s="259"/>
      <c r="AK741" s="259"/>
      <c r="AL741" s="413"/>
      <c r="AM741" s="259"/>
      <c r="AN741" s="413"/>
    </row>
    <row r="742" spans="1:40" customFormat="1" ht="15" x14ac:dyDescent="0.2">
      <c r="A742" s="244" t="s">
        <v>233</v>
      </c>
      <c r="B742" s="244"/>
      <c r="C742" s="35" t="s">
        <v>69</v>
      </c>
      <c r="D742" s="24" t="s">
        <v>51</v>
      </c>
      <c r="E742" s="10"/>
      <c r="F742" s="13"/>
      <c r="G742" s="10"/>
      <c r="H742" s="13"/>
      <c r="I742" s="10"/>
      <c r="J742" s="13"/>
      <c r="K742" s="10">
        <v>0</v>
      </c>
      <c r="L742" s="13"/>
      <c r="M742" s="10"/>
      <c r="N742" s="13"/>
      <c r="O742" s="10"/>
      <c r="P742" s="13"/>
      <c r="Q742" s="10">
        <v>0</v>
      </c>
      <c r="R742" s="13"/>
      <c r="S742" s="10">
        <v>0</v>
      </c>
      <c r="T742" s="13"/>
      <c r="U742" s="10">
        <v>0</v>
      </c>
      <c r="V742" s="13"/>
      <c r="W742" s="10">
        <v>0</v>
      </c>
      <c r="X742" s="13"/>
      <c r="Y742" s="10"/>
      <c r="Z742" s="13"/>
      <c r="AA742" s="205"/>
      <c r="AB742" s="200"/>
      <c r="AC742" s="257"/>
      <c r="AD742" s="205"/>
      <c r="AF742" s="258"/>
      <c r="AH742" s="258"/>
      <c r="AI742" s="259"/>
      <c r="AJ742" s="259"/>
      <c r="AK742" s="259"/>
      <c r="AL742" s="413"/>
      <c r="AM742" s="259"/>
      <c r="AN742" s="413"/>
    </row>
    <row r="743" spans="1:40" customFormat="1" ht="15" x14ac:dyDescent="0.2">
      <c r="A743" s="244" t="s">
        <v>234</v>
      </c>
      <c r="B743" s="244"/>
      <c r="C743" s="35" t="s">
        <v>70</v>
      </c>
      <c r="D743" s="24" t="s">
        <v>51</v>
      </c>
      <c r="E743" s="10"/>
      <c r="F743" s="13"/>
      <c r="G743" s="10"/>
      <c r="H743" s="13"/>
      <c r="I743" s="10"/>
      <c r="J743" s="13"/>
      <c r="K743" s="10">
        <v>0</v>
      </c>
      <c r="L743" s="13"/>
      <c r="M743" s="10"/>
      <c r="N743" s="13"/>
      <c r="O743" s="10"/>
      <c r="P743" s="13"/>
      <c r="Q743" s="10">
        <v>0</v>
      </c>
      <c r="R743" s="13"/>
      <c r="S743" s="10">
        <v>0</v>
      </c>
      <c r="T743" s="13"/>
      <c r="U743" s="10">
        <v>0</v>
      </c>
      <c r="V743" s="13"/>
      <c r="W743" s="10">
        <v>0</v>
      </c>
      <c r="X743" s="13"/>
      <c r="Y743" s="10"/>
      <c r="Z743" s="13"/>
      <c r="AA743" s="205"/>
      <c r="AB743" s="200"/>
      <c r="AC743" s="257"/>
      <c r="AD743" s="205"/>
      <c r="AF743" s="258"/>
      <c r="AH743" s="258"/>
      <c r="AI743" s="259"/>
      <c r="AJ743" s="259"/>
      <c r="AK743" s="259"/>
      <c r="AL743" s="413"/>
      <c r="AM743" s="259"/>
      <c r="AN743" s="413"/>
    </row>
    <row r="744" spans="1:40" s="23" customFormat="1" ht="15.75" x14ac:dyDescent="0.2">
      <c r="A744" s="255"/>
      <c r="B744" s="262"/>
      <c r="C744" s="105"/>
      <c r="D744" s="106"/>
      <c r="E744" s="102" t="str" cm="1">
        <f t="array" ref="E744">_xlfn.IFS(OR(E745="",E721="",E745=0,E721=0),"",E745&gt;E721,"T6-Error",E745=E721,"T6-Alert",E745&lt;E721,"")</f>
        <v/>
      </c>
      <c r="F744" s="101"/>
      <c r="G744" s="102" t="str" cm="1">
        <f t="array" ref="G744">_xlfn.IFS(OR(G745="",G721="",G745=0,G721=0),"",G745&gt;G721,"T6-Error",G745=G721,"T6-Alert",G745&lt;G721,"")</f>
        <v/>
      </c>
      <c r="H744" s="101"/>
      <c r="I744" s="102" t="str" cm="1">
        <f t="array" ref="I744">_xlfn.IFS(OR(I745="",I721="",I745=0,I721=0),"",I745&gt;I721,"T6-Error",I745=I721,"T6-Alert",I745&lt;I721,"")</f>
        <v/>
      </c>
      <c r="J744" s="101"/>
      <c r="K744" s="102" t="str" cm="1">
        <f t="array" ref="K744">_xlfn.IFS(OR(K745="",K721="",K745=0,K721=0),"",K745&gt;K721,"T6-Error",K745=K721,"T6-Alert",K745&lt;K721,"")</f>
        <v/>
      </c>
      <c r="L744" s="101"/>
      <c r="M744" s="102" t="str" cm="1">
        <f t="array" ref="M744">_xlfn.IFS(OR(M745="",M721="",M745=0,M721=0),"",M745&gt;M721,"T6-Error",M745=M721,"T6-Alert",M745&lt;M721,"")</f>
        <v/>
      </c>
      <c r="N744" s="101"/>
      <c r="O744" s="102" t="str" cm="1">
        <f t="array" ref="O744">_xlfn.IFS(OR(O745="",O721="",O745=0,O721=0),"",O745&gt;O721,"T6-Error",O745=O721,"T6-Alert",O745&lt;O721,"")</f>
        <v/>
      </c>
      <c r="P744" s="101"/>
      <c r="Q744" s="102" t="str" cm="1">
        <f t="array" ref="Q744">_xlfn.IFS(OR(Q745="",Q721="",Q745=0,Q721=0),"",Q745&gt;Q721,"T6-Error",Q745=Q721,"T6-Alert",Q745&lt;Q721,"")</f>
        <v/>
      </c>
      <c r="R744" s="101"/>
      <c r="S744" s="102" t="str" cm="1">
        <f t="array" ref="S744">_xlfn.IFS(OR(S745="",S721="",S745=0,S721=0),"",S745&gt;S721,"T6-Error",S745=S721,"T6-Alert",S745&lt;S721,"")</f>
        <v/>
      </c>
      <c r="T744" s="101"/>
      <c r="U744" s="102" t="str" cm="1">
        <f t="array" ref="U744">_xlfn.IFS(OR(U745="",U721="",U745=0,U721=0),"",U745&gt;U721,"T6-Error",U745=U721,"T6-Alert",U745&lt;U721,"")</f>
        <v>T6-Alert</v>
      </c>
      <c r="V744" s="101"/>
      <c r="W744" s="102" t="str" cm="1">
        <f t="array" ref="W744">_xlfn.IFS(OR(W745="",W721="",W745=0,W721=0),"",W745&gt;W721,"T6-Error",W745=W721,"T6-Alert",W745&lt;W721,"")</f>
        <v/>
      </c>
      <c r="X744" s="101"/>
      <c r="Y744" s="102" t="str" cm="1">
        <f t="array" ref="Y744">_xlfn.IFS(OR(Y745="",Y721="",Y745=0,Y721=0),"",Y745&gt;Y721,"T6-Error",Y745=Y721,"T6-Alert",Y745&lt;Y721,"")</f>
        <v/>
      </c>
      <c r="Z744" s="101"/>
      <c r="AA744" s="201"/>
      <c r="AB744" s="202"/>
      <c r="AC744" s="202"/>
      <c r="AD744" s="201"/>
      <c r="AF744" s="192"/>
      <c r="AH744" s="192"/>
      <c r="AI744" s="236"/>
      <c r="AJ744" s="236"/>
      <c r="AK744" s="236"/>
      <c r="AL744" s="408"/>
      <c r="AM744" s="236"/>
      <c r="AN744" s="408"/>
    </row>
    <row r="745" spans="1:40" ht="47.25" x14ac:dyDescent="0.2">
      <c r="A745" s="283" t="s">
        <v>381</v>
      </c>
      <c r="B745" s="266"/>
      <c r="C745" s="104" t="s">
        <v>389</v>
      </c>
      <c r="D745" s="24" t="s">
        <v>51</v>
      </c>
      <c r="E745" s="10"/>
      <c r="F745" s="13"/>
      <c r="G745" s="10"/>
      <c r="H745" s="13"/>
      <c r="I745" s="10"/>
      <c r="J745" s="13"/>
      <c r="K745" s="10">
        <v>0</v>
      </c>
      <c r="L745" s="13"/>
      <c r="M745" s="10"/>
      <c r="N745" s="13"/>
      <c r="O745" s="10"/>
      <c r="P745" s="13"/>
      <c r="Q745" s="10">
        <v>0</v>
      </c>
      <c r="R745" s="13"/>
      <c r="S745" s="10">
        <v>0</v>
      </c>
      <c r="T745" s="13"/>
      <c r="U745" s="10">
        <v>1</v>
      </c>
      <c r="V745" s="13"/>
      <c r="W745" s="10">
        <v>0</v>
      </c>
      <c r="X745" s="13"/>
      <c r="Y745" s="10"/>
      <c r="Z745" s="13"/>
      <c r="AA745" s="205"/>
      <c r="AB745" s="196"/>
      <c r="AC745" s="196"/>
      <c r="AD745" s="205"/>
      <c r="AF745" s="193"/>
      <c r="AH745" s="193"/>
      <c r="AI745" s="237"/>
      <c r="AJ745" s="237"/>
      <c r="AK745" s="237"/>
      <c r="AL745" s="409"/>
      <c r="AM745" s="237"/>
      <c r="AN745" s="409"/>
    </row>
    <row r="746" spans="1:40" ht="15.75" x14ac:dyDescent="0.25">
      <c r="A746" s="267"/>
      <c r="B746" s="285"/>
      <c r="C746" s="105" t="s">
        <v>208</v>
      </c>
      <c r="D746" s="33"/>
      <c r="E746" s="102" t="str" cm="1">
        <f t="array" ref="E746">_xlfn.IFS(AND(E745="",E747="",E748=""),"",SUM(E747:E748)&lt;E745*AND(F747="",F748="",E747&lt;&gt;"",E748&lt;&gt;""),"T4-Error",SUM(E747:E748)&gt;E745,"T5-Error",AND(SUM(E747:E748)=E745,F745="",OR(E747="",E748="")),"T2-Error",OR(E747="",E748=""),"",SUM(E747:E748)&lt;E745*OR(F747="pa",F748="pa"),"",AND(SUM(E747:E748)=E745,F745="pa",F747&lt;&gt;"pa",F748&lt;&gt;"pa"),"T3-Error",AND(SUM(E747:E748)=E745,F745="")*OR(F747="pa",F748="pa"),"T1-Error",SUM(E747:E748)=E745,"")</f>
        <v/>
      </c>
      <c r="F746" s="101"/>
      <c r="G746" s="102" t="str" cm="1">
        <f t="array" ref="G746">_xlfn.IFS(AND(G745="",G747="",G748=""),"",SUM(G747:G748)&lt;G745*AND(H747="",H748="",G747&lt;&gt;"",G748&lt;&gt;""),"T4-Error",SUM(G747:G748)&gt;G745,"T5-Error",AND(SUM(G747:G748)=G745,H745="",OR(G747="",G748="")),"T2-Error",OR(G747="",G748=""),"",SUM(G747:G748)&lt;G745*OR(H747="pa",H748="pa"),"",AND(SUM(G747:G748)=G745,H745="pa",H747&lt;&gt;"pa",H748&lt;&gt;"pa"),"T3-Error",AND(SUM(G747:G748)=G745,H745="")*OR(H747="pa",H748="pa"),"T1-Error",SUM(G747:G748)=G745,"")</f>
        <v/>
      </c>
      <c r="H746" s="101"/>
      <c r="I746" s="102" t="str" cm="1">
        <f t="array" ref="I746">_xlfn.IFS(AND(I745="",I747="",I748=""),"",SUM(I747:I748)&lt;I745*AND(J747="",J748="",I747&lt;&gt;"",I748&lt;&gt;""),"T4-Error",SUM(I747:I748)&gt;I745,"T5-Error",AND(SUM(I747:I748)=I745,J745="",OR(I747="",I748="")),"T2-Error",OR(I747="",I748=""),"",SUM(I747:I748)&lt;I745*OR(J747="pa",J748="pa"),"",AND(SUM(I747:I748)=I745,J745="pa",J747&lt;&gt;"pa",J748&lt;&gt;"pa"),"T3-Error",AND(SUM(I747:I748)=I745,J745="")*OR(J747="pa",J748="pa"),"T1-Error",SUM(I747:I748)=I745,"")</f>
        <v/>
      </c>
      <c r="J746" s="101"/>
      <c r="K746" s="102" t="str" cm="1">
        <f t="array" ref="K746">_xlfn.IFS(AND(K745="",K747="",K748=""),"",SUM(K747:K748)&lt;K745*AND(L747="",L748="",K747&lt;&gt;"",K748&lt;&gt;""),"T4-Error",SUM(K747:K748)&gt;K745,"T5-Error",AND(SUM(K747:K748)=K745,L745="",OR(K747="",K748="")),"T2-Error",OR(K747="",K748=""),"",SUM(K747:K748)&lt;K745*OR(L747="pa",L748="pa"),"",AND(SUM(K747:K748)=K745,L745="pa",L747&lt;&gt;"pa",L748&lt;&gt;"pa"),"T3-Error",AND(SUM(K747:K748)=K745,L745="")*OR(L747="pa",L748="pa"),"T1-Error",SUM(K747:K748)=K745,"")</f>
        <v/>
      </c>
      <c r="L746" s="101"/>
      <c r="M746" s="102" t="str" cm="1">
        <f t="array" ref="M746">_xlfn.IFS(AND(M745="",M747="",M748=""),"",SUM(M747:M748)&lt;M745*AND(N747="",N748="",M747&lt;&gt;"",M748&lt;&gt;""),"T4-Error",SUM(M747:M748)&gt;M745,"T5-Error",AND(SUM(M747:M748)=M745,N745="",OR(M747="",M748="")),"T2-Error",OR(M747="",M748=""),"",SUM(M747:M748)&lt;M745*OR(N747="pa",N748="pa"),"",AND(SUM(M747:M748)=M745,N745="pa",N747&lt;&gt;"pa",N748&lt;&gt;"pa"),"T3-Error",AND(SUM(M747:M748)=M745,N745="")*OR(N747="pa",N748="pa"),"T1-Error",SUM(M747:M748)=M745,"")</f>
        <v/>
      </c>
      <c r="N746" s="101"/>
      <c r="O746" s="102" t="str" cm="1">
        <f t="array" ref="O746">_xlfn.IFS(AND(O745="",O747="",O748=""),"",SUM(O747:O748)&lt;O745*AND(P747="",P748="",O747&lt;&gt;"",O748&lt;&gt;""),"T4-Error",SUM(O747:O748)&gt;O745,"T5-Error",AND(SUM(O747:O748)=O745,P745="",OR(O747="",O748="")),"T2-Error",OR(O747="",O748=""),"",SUM(O747:O748)&lt;O745*OR(P747="pa",P748="pa"),"",AND(SUM(O747:O748)=O745,P745="pa",P747&lt;&gt;"pa",P748&lt;&gt;"pa"),"T3-Error",AND(SUM(O747:O748)=O745,P745="")*OR(P747="pa",P748="pa"),"T1-Error",SUM(O747:O748)=O745,"")</f>
        <v/>
      </c>
      <c r="P746" s="101"/>
      <c r="Q746" s="102" t="str" cm="1">
        <f t="array" ref="Q746">_xlfn.IFS(AND(Q745="",Q747="",Q748=""),"",SUM(Q747:Q748)&lt;Q745*AND(R747="",R748="",Q747&lt;&gt;"",Q748&lt;&gt;""),"T4-Error",SUM(Q747:Q748)&gt;Q745,"T5-Error",AND(SUM(Q747:Q748)=Q745,R745="",OR(Q747="",Q748="")),"T2-Error",OR(Q747="",Q748=""),"",SUM(Q747:Q748)&lt;Q745*OR(R747="pa",R748="pa"),"",AND(SUM(Q747:Q748)=Q745,R745="pa",R747&lt;&gt;"pa",R748&lt;&gt;"pa"),"T3-Error",AND(SUM(Q747:Q748)=Q745,R745="")*OR(R747="pa",R748="pa"),"T1-Error",SUM(Q747:Q748)=Q745,"")</f>
        <v/>
      </c>
      <c r="R746" s="101"/>
      <c r="S746" s="102" t="str" cm="1">
        <f t="array" ref="S746">_xlfn.IFS(AND(S745="",S747="",S748=""),"",SUM(S747:S748)&lt;S745*AND(T747="",T748="",S747&lt;&gt;"",S748&lt;&gt;""),"T4-Error",SUM(S747:S748)&gt;S745,"T5-Error",AND(SUM(S747:S748)=S745,T745="",OR(S747="",S748="")),"T2-Error",OR(S747="",S748=""),"",SUM(S747:S748)&lt;S745*OR(T747="pa",T748="pa"),"",AND(SUM(S747:S748)=S745,T745="pa",T747&lt;&gt;"pa",T748&lt;&gt;"pa"),"T3-Error",AND(SUM(S747:S748)=S745,T745="")*OR(T747="pa",T748="pa"),"T1-Error",SUM(S747:S748)=S745,"")</f>
        <v/>
      </c>
      <c r="T746" s="101"/>
      <c r="U746" s="102" t="str" cm="1">
        <f t="array" ref="U746">_xlfn.IFS(AND(U745="",U747="",U748=""),"",SUM(U747:U748)&lt;U745*AND(V747="",V748="",U747&lt;&gt;"",U748&lt;&gt;""),"T4-Error",SUM(U747:U748)&gt;U745,"T5-Error",AND(SUM(U747:U748)=U745,V745="",OR(U747="",U748="")),"T2-Error",OR(U747="",U748=""),"",SUM(U747:U748)&lt;U745*OR(V747="pa",V748="pa"),"",AND(SUM(U747:U748)=U745,V745="pa",V747&lt;&gt;"pa",V748&lt;&gt;"pa"),"T3-Error",AND(SUM(U747:U748)=U745,V745="")*OR(V747="pa",V748="pa"),"T1-Error",SUM(U747:U748)=U745,"")</f>
        <v/>
      </c>
      <c r="V746" s="101"/>
      <c r="W746" s="102" t="str" cm="1">
        <f t="array" ref="W746">_xlfn.IFS(AND(W745="",W747="",W748=""),"",SUM(W747:W748)&lt;W745*AND(X747="",X748="",W747&lt;&gt;"",W748&lt;&gt;""),"T4-Error",SUM(W747:W748)&gt;W745,"T5-Error",AND(SUM(W747:W748)=W745,X745="",OR(W747="",W748="")),"T2-Error",OR(W747="",W748=""),"",SUM(W747:W748)&lt;W745*OR(X747="pa",X748="pa"),"",AND(SUM(W747:W748)=W745,X745="pa",X747&lt;&gt;"pa",X748&lt;&gt;"pa"),"T3-Error",AND(SUM(W747:W748)=W745,X745="")*OR(X747="pa",X748="pa"),"T1-Error",SUM(W747:W748)=W745,"")</f>
        <v/>
      </c>
      <c r="X746" s="101"/>
      <c r="Y746" s="102" t="str" cm="1">
        <f t="array" ref="Y746">_xlfn.IFS(AND(Y745="",Y747="",Y748=""),"",SUM(Y747:Y748)&lt;Y745*AND(Z747="",Z748="",Y747&lt;&gt;"",Y748&lt;&gt;""),"T4-Error",SUM(Y747:Y748)&gt;Y745,"T5-Error",AND(SUM(Y747:Y748)=Y745,Z745="",OR(Y747="",Y748="")),"T2-Error",OR(Y747="",Y748=""),"",SUM(Y747:Y748)&lt;Y745*OR(Z747="pa",Z748="pa"),"",AND(SUM(Y747:Y748)=Y745,Z745="pa",Z747&lt;&gt;"pa",Z748&lt;&gt;"pa"),"T3-Error",AND(SUM(Y747:Y748)=Y745,Z745="")*OR(Z747="pa",Z748="pa"),"T1-Error",SUM(Y747:Y748)=Y745,"")</f>
        <v/>
      </c>
      <c r="Z746" s="101"/>
      <c r="AA746" s="206"/>
      <c r="AB746" s="189"/>
      <c r="AC746" s="196"/>
      <c r="AD746" s="206"/>
      <c r="AF746" s="193"/>
      <c r="AH746" s="193"/>
      <c r="AI746" s="237"/>
      <c r="AJ746" s="237"/>
      <c r="AK746" s="237"/>
      <c r="AL746" s="409"/>
      <c r="AM746" s="237"/>
      <c r="AN746" s="409"/>
    </row>
    <row r="747" spans="1:40" ht="15" x14ac:dyDescent="0.2">
      <c r="A747" s="282" t="s">
        <v>382</v>
      </c>
      <c r="B747" s="264"/>
      <c r="C747" s="110" t="s">
        <v>210</v>
      </c>
      <c r="D747" s="24" t="s">
        <v>51</v>
      </c>
      <c r="E747" s="10"/>
      <c r="F747" s="13"/>
      <c r="G747" s="10"/>
      <c r="H747" s="13"/>
      <c r="I747" s="10"/>
      <c r="J747" s="13"/>
      <c r="K747" s="10">
        <v>0</v>
      </c>
      <c r="L747" s="13"/>
      <c r="M747" s="10"/>
      <c r="N747" s="13"/>
      <c r="O747" s="10"/>
      <c r="P747" s="13"/>
      <c r="Q747" s="10">
        <v>0</v>
      </c>
      <c r="R747" s="13"/>
      <c r="S747" s="10">
        <v>0</v>
      </c>
      <c r="T747" s="13"/>
      <c r="U747" s="10">
        <v>0</v>
      </c>
      <c r="V747" s="13"/>
      <c r="W747" s="10">
        <v>0</v>
      </c>
      <c r="X747" s="13"/>
      <c r="Y747" s="10"/>
      <c r="Z747" s="13"/>
      <c r="AA747" s="205"/>
      <c r="AB747" s="196"/>
      <c r="AC747" s="196"/>
      <c r="AD747" s="205"/>
      <c r="AF747" s="193"/>
      <c r="AH747" s="193"/>
      <c r="AI747" s="237"/>
      <c r="AJ747" s="237"/>
      <c r="AK747" s="237"/>
      <c r="AL747" s="409"/>
      <c r="AM747" s="237"/>
      <c r="AN747" s="409"/>
    </row>
    <row r="748" spans="1:40" ht="15" x14ac:dyDescent="0.2">
      <c r="A748" s="283" t="s">
        <v>383</v>
      </c>
      <c r="B748" s="266"/>
      <c r="C748" s="110" t="s">
        <v>213</v>
      </c>
      <c r="D748" s="24" t="s">
        <v>51</v>
      </c>
      <c r="E748" s="10"/>
      <c r="F748" s="13"/>
      <c r="G748" s="10"/>
      <c r="H748" s="13"/>
      <c r="I748" s="10"/>
      <c r="J748" s="13"/>
      <c r="K748" s="10">
        <v>0</v>
      </c>
      <c r="L748" s="13"/>
      <c r="M748" s="10"/>
      <c r="N748" s="13"/>
      <c r="O748" s="10"/>
      <c r="P748" s="13"/>
      <c r="Q748" s="10">
        <v>0</v>
      </c>
      <c r="R748" s="13"/>
      <c r="S748" s="10">
        <v>0</v>
      </c>
      <c r="T748" s="13"/>
      <c r="U748" s="10">
        <v>1</v>
      </c>
      <c r="V748" s="13"/>
      <c r="W748" s="10">
        <v>0</v>
      </c>
      <c r="X748" s="13"/>
      <c r="Y748" s="10"/>
      <c r="Z748" s="13"/>
      <c r="AA748" s="205"/>
      <c r="AB748" s="196"/>
      <c r="AC748" s="196"/>
      <c r="AD748" s="205"/>
      <c r="AF748" s="193"/>
      <c r="AH748" s="193"/>
      <c r="AI748" s="237"/>
      <c r="AJ748" s="237"/>
      <c r="AK748" s="237"/>
      <c r="AL748" s="409"/>
      <c r="AM748" s="237"/>
      <c r="AN748" s="409"/>
    </row>
    <row r="749" spans="1:40" ht="15.75" x14ac:dyDescent="0.25">
      <c r="A749" s="267"/>
      <c r="B749" s="285"/>
      <c r="C749" s="105" t="s">
        <v>52</v>
      </c>
      <c r="D749" s="33"/>
      <c r="E749" s="102" t="str" cm="1">
        <f t="array" ref="E749">_xlfn.IFS(AND(E745="",E750="",E751="",E752="",E753="",E754="",E755="",E756="",E757="",E758="",E759="",E760="",E761="",E762="",E763="",E764="",E765="",E766="",E767=""),"",SUM(E750:E767)&lt;E745*AND(F750="",F751="",F752="",F753="",F754="",F755="",F756="",F757="",F758="",F759="",F760="",F761="",F762="",F763="",F764="",F765="",F766="",F767="",E750&lt;&gt;"",E751&lt;&gt;"",E752&lt;&gt;"",E753&lt;&gt;"",E754&lt;&gt;"",E755&lt;&gt;"",E756&lt;&gt;"",E757&lt;&gt;"",E758&lt;&gt;"",E759&lt;&gt;"",E760&lt;&gt;"",E761&lt;&gt;"",E762&lt;&gt;"",E763&lt;&gt;"",E764&lt;&gt;"",E765&lt;&gt;"",E766&lt;&gt;"",E767&lt;&gt;""),"T4-Error",SUM(E750:E767)&gt;E745,"T5-Error",AND(SUM(E750:E767)=E745,F745="",OR(E750="",E751="",E752="",E753="",E754="",E755="",E756="",E757="",E758="",E759="",E760="",E761="",E762="",E763="",E764="",E765="",E766="",E767="")),"T2-Error",OR(E750="",E751="",E752="",E753="",E754="",E755="",E756="",E757="",E758="",E759="",E760="",E761="",E762="",E763="",E764="",E765="",E766="",E767=""),"",SUM(E750:E767)&lt;E745*OR(F750="pa",F751="pa",F752="pa",F753="pa",F754="pa",F755="pa",F756="pa",F757="pa",F758="pa",F759="pa",F760="pa",F761="pa",F762="pa",F763="pa",F764="pa",F765="pa",F766="pa",F767="pa"),"",AND(SUM(E750:E767)=E745,F745="pa",F750&lt;&gt;"pa",F751&lt;&gt;"pa",F752&lt;&gt;"pa",F753&lt;&gt;"pa",F754&lt;&gt;"pa",F755&lt;&gt;"pa",F756&lt;&gt;"pa",F757&lt;&gt;"pa",F758&lt;&gt;"pa",F759&lt;&gt;"pa",F760&lt;&gt;"pa",F761&lt;&gt;"pa",F762&lt;&gt;"pa",F763&lt;&gt;"pa",F764&lt;&gt;"pa",F765&lt;&gt;"pa",F766&lt;&gt;"pa",F767&lt;&gt;"pa"),"T3-Error",AND(SUM(E750:E767)=E745,F745="")*OR(F750="pa",F751="pa",F752="pa",F753="pa",F754="pa",F755="pa",F756="pa",F757="pa",F758="pa",F759="pa",F760="pa",F761="pa",F762="pa",F763="pa",F764="pa",F765="pa",F766="pa",F767="pa"),"T1-Error",SUM(E750:E767)=E745,"")</f>
        <v/>
      </c>
      <c r="F749" s="101"/>
      <c r="G749" s="102" t="str" cm="1">
        <f t="array" ref="G749">_xlfn.IFS(AND(G745="",G750="",G751="",G752="",G753="",G754="",G755="",G756="",G757="",G758="",G759="",G760="",G761="",G762="",G763="",G764="",G765="",G766="",G767=""),"",SUM(G750:G767)&lt;G745*AND(H750="",H751="",H752="",H753="",H754="",H755="",H756="",H757="",H758="",H759="",H760="",H761="",H762="",H763="",H764="",H765="",H766="",H767="",G750&lt;&gt;"",G751&lt;&gt;"",G752&lt;&gt;"",G753&lt;&gt;"",G754&lt;&gt;"",G755&lt;&gt;"",G756&lt;&gt;"",G757&lt;&gt;"",G758&lt;&gt;"",G759&lt;&gt;"",G760&lt;&gt;"",G761&lt;&gt;"",G762&lt;&gt;"",G763&lt;&gt;"",G764&lt;&gt;"",G765&lt;&gt;"",G766&lt;&gt;"",G767&lt;&gt;""),"T4-Error",SUM(G750:G767)&gt;G745,"T5-Error",AND(SUM(G750:G767)=G745,H745="",OR(G750="",G751="",G752="",G753="",G754="",G755="",G756="",G757="",G758="",G759="",G760="",G761="",G762="",G763="",G764="",G765="",G766="",G767="")),"T2-Error",OR(G750="",G751="",G752="",G753="",G754="",G755="",G756="",G757="",G758="",G759="",G760="",G761="",G762="",G763="",G764="",G765="",G766="",G767=""),"",SUM(G750:G767)&lt;G745*OR(H750="pa",H751="pa",H752="pa",H753="pa",H754="pa",H755="pa",H756="pa",H757="pa",H758="pa",H759="pa",H760="pa",H761="pa",H762="pa",H763="pa",H764="pa",H765="pa",H766="pa",H767="pa"),"",AND(SUM(G750:G767)=G745,H745="pa",H750&lt;&gt;"pa",H751&lt;&gt;"pa",H752&lt;&gt;"pa",H753&lt;&gt;"pa",H754&lt;&gt;"pa",H755&lt;&gt;"pa",H756&lt;&gt;"pa",H757&lt;&gt;"pa",H758&lt;&gt;"pa",H759&lt;&gt;"pa",H760&lt;&gt;"pa",H761&lt;&gt;"pa",H762&lt;&gt;"pa",H763&lt;&gt;"pa",H764&lt;&gt;"pa",H765&lt;&gt;"pa",H766&lt;&gt;"pa",H767&lt;&gt;"pa"),"T3-Error",AND(SUM(G750:G767)=G745,H745="")*OR(H750="pa",H751="pa",H752="pa",H753="pa",H754="pa",H755="pa",H756="pa",H757="pa",H758="pa",H759="pa",H760="pa",H761="pa",H762="pa",H763="pa",H764="pa",H765="pa",H766="pa",H767="pa"),"T1-Error",SUM(G750:G767)=G745,"")</f>
        <v/>
      </c>
      <c r="H749" s="101"/>
      <c r="I749" s="102" t="str" cm="1">
        <f t="array" ref="I749">_xlfn.IFS(AND(I745="",I750="",I751="",I752="",I753="",I754="",I755="",I756="",I757="",I758="",I759="",I760="",I761="",I762="",I763="",I764="",I765="",I766="",I767=""),"",SUM(I750:I767)&lt;I745*AND(J750="",J751="",J752="",J753="",J754="",J755="",J756="",J757="",J758="",J759="",J760="",J761="",J762="",J763="",J764="",J765="",J766="",J767="",I750&lt;&gt;"",I751&lt;&gt;"",I752&lt;&gt;"",I753&lt;&gt;"",I754&lt;&gt;"",I755&lt;&gt;"",I756&lt;&gt;"",I757&lt;&gt;"",I758&lt;&gt;"",I759&lt;&gt;"",I760&lt;&gt;"",I761&lt;&gt;"",I762&lt;&gt;"",I763&lt;&gt;"",I764&lt;&gt;"",I765&lt;&gt;"",I766&lt;&gt;"",I767&lt;&gt;""),"T4-Error",SUM(I750:I767)&gt;I745,"T5-Error",AND(SUM(I750:I767)=I745,J745="",OR(I750="",I751="",I752="",I753="",I754="",I755="",I756="",I757="",I758="",I759="",I760="",I761="",I762="",I763="",I764="",I765="",I766="",I767="")),"T2-Error",OR(I750="",I751="",I752="",I753="",I754="",I755="",I756="",I757="",I758="",I759="",I760="",I761="",I762="",I763="",I764="",I765="",I766="",I767=""),"",SUM(I750:I767)&lt;I745*OR(J750="pa",J751="pa",J752="pa",J753="pa",J754="pa",J755="pa",J756="pa",J757="pa",J758="pa",J759="pa",J760="pa",J761="pa",J762="pa",J763="pa",J764="pa",J765="pa",J766="pa",J767="pa"),"",AND(SUM(I750:I767)=I745,J745="pa",J750&lt;&gt;"pa",J751&lt;&gt;"pa",J752&lt;&gt;"pa",J753&lt;&gt;"pa",J754&lt;&gt;"pa",J755&lt;&gt;"pa",J756&lt;&gt;"pa",J757&lt;&gt;"pa",J758&lt;&gt;"pa",J759&lt;&gt;"pa",J760&lt;&gt;"pa",J761&lt;&gt;"pa",J762&lt;&gt;"pa",J763&lt;&gt;"pa",J764&lt;&gt;"pa",J765&lt;&gt;"pa",J766&lt;&gt;"pa",J767&lt;&gt;"pa"),"T3-Error",AND(SUM(I750:I767)=I745,J745="")*OR(J750="pa",J751="pa",J752="pa",J753="pa",J754="pa",J755="pa",J756="pa",J757="pa",J758="pa",J759="pa",J760="pa",J761="pa",J762="pa",J763="pa",J764="pa",J765="pa",J766="pa",J767="pa"),"T1-Error",SUM(I750:I767)=I745,"")</f>
        <v/>
      </c>
      <c r="J749" s="101"/>
      <c r="K749" s="102" t="str" cm="1">
        <f t="array" ref="K749">_xlfn.IFS(AND(K745="",K750="",K751="",K752="",K753="",K754="",K755="",K756="",K757="",K758="",K759="",K760="",K761="",K762="",K763="",K764="",K765="",K766="",K767=""),"",SUM(K750:K767)&lt;K745*AND(L750="",L751="",L752="",L753="",L754="",L755="",L756="",L757="",L758="",L759="",L760="",L761="",L762="",L763="",L764="",L765="",L766="",L767="",K750&lt;&gt;"",K751&lt;&gt;"",K752&lt;&gt;"",K753&lt;&gt;"",K754&lt;&gt;"",K755&lt;&gt;"",K756&lt;&gt;"",K757&lt;&gt;"",K758&lt;&gt;"",K759&lt;&gt;"",K760&lt;&gt;"",K761&lt;&gt;"",K762&lt;&gt;"",K763&lt;&gt;"",K764&lt;&gt;"",K765&lt;&gt;"",K766&lt;&gt;"",K767&lt;&gt;""),"T4-Error",SUM(K750:K767)&gt;K745,"T5-Error",AND(SUM(K750:K767)=K745,L745="",OR(K750="",K751="",K752="",K753="",K754="",K755="",K756="",K757="",K758="",K759="",K760="",K761="",K762="",K763="",K764="",K765="",K766="",K767="")),"T2-Error",OR(K750="",K751="",K752="",K753="",K754="",K755="",K756="",K757="",K758="",K759="",K760="",K761="",K762="",K763="",K764="",K765="",K766="",K767=""),"",SUM(K750:K767)&lt;K745*OR(L750="pa",L751="pa",L752="pa",L753="pa",L754="pa",L755="pa",L756="pa",L757="pa",L758="pa",L759="pa",L760="pa",L761="pa",L762="pa",L763="pa",L764="pa",L765="pa",L766="pa",L767="pa"),"",AND(SUM(K750:K767)=K745,L745="pa",L750&lt;&gt;"pa",L751&lt;&gt;"pa",L752&lt;&gt;"pa",L753&lt;&gt;"pa",L754&lt;&gt;"pa",L755&lt;&gt;"pa",L756&lt;&gt;"pa",L757&lt;&gt;"pa",L758&lt;&gt;"pa",L759&lt;&gt;"pa",L760&lt;&gt;"pa",L761&lt;&gt;"pa",L762&lt;&gt;"pa",L763&lt;&gt;"pa",L764&lt;&gt;"pa",L765&lt;&gt;"pa",L766&lt;&gt;"pa",L767&lt;&gt;"pa"),"T3-Error",AND(SUM(K750:K767)=K745,L745="")*OR(L750="pa",L751="pa",L752="pa",L753="pa",L754="pa",L755="pa",L756="pa",L757="pa",L758="pa",L759="pa",L760="pa",L761="pa",L762="pa",L763="pa",L764="pa",L765="pa",L766="pa",L767="pa"),"T1-Error",SUM(K750:K767)=K745,"")</f>
        <v/>
      </c>
      <c r="L749" s="101"/>
      <c r="M749" s="102" t="str" cm="1">
        <f t="array" ref="M749">_xlfn.IFS(AND(M745="",M750="",M751="",M752="",M753="",M754="",M755="",M756="",M757="",M758="",M759="",M760="",M761="",M762="",M763="",M764="",M765="",M766="",M767=""),"",SUM(M750:M767)&lt;M745*AND(N750="",N751="",N752="",N753="",N754="",N755="",N756="",N757="",N758="",N759="",N760="",N761="",N762="",N763="",N764="",N765="",N766="",N767="",M750&lt;&gt;"",M751&lt;&gt;"",M752&lt;&gt;"",M753&lt;&gt;"",M754&lt;&gt;"",M755&lt;&gt;"",M756&lt;&gt;"",M757&lt;&gt;"",M758&lt;&gt;"",M759&lt;&gt;"",M760&lt;&gt;"",M761&lt;&gt;"",M762&lt;&gt;"",M763&lt;&gt;"",M764&lt;&gt;"",M765&lt;&gt;"",M766&lt;&gt;"",M767&lt;&gt;""),"T4-Error",SUM(M750:M767)&gt;M745,"T5-Error",AND(SUM(M750:M767)=M745,N745="",OR(M750="",M751="",M752="",M753="",M754="",M755="",M756="",M757="",M758="",M759="",M760="",M761="",M762="",M763="",M764="",M765="",M766="",M767="")),"T2-Error",OR(M750="",M751="",M752="",M753="",M754="",M755="",M756="",M757="",M758="",M759="",M760="",M761="",M762="",M763="",M764="",M765="",M766="",M767=""),"",SUM(M750:M767)&lt;M745*OR(N750="pa",N751="pa",N752="pa",N753="pa",N754="pa",N755="pa",N756="pa",N757="pa",N758="pa",N759="pa",N760="pa",N761="pa",N762="pa",N763="pa",N764="pa",N765="pa",N766="pa",N767="pa"),"",AND(SUM(M750:M767)=M745,N745="pa",N750&lt;&gt;"pa",N751&lt;&gt;"pa",N752&lt;&gt;"pa",N753&lt;&gt;"pa",N754&lt;&gt;"pa",N755&lt;&gt;"pa",N756&lt;&gt;"pa",N757&lt;&gt;"pa",N758&lt;&gt;"pa",N759&lt;&gt;"pa",N760&lt;&gt;"pa",N761&lt;&gt;"pa",N762&lt;&gt;"pa",N763&lt;&gt;"pa",N764&lt;&gt;"pa",N765&lt;&gt;"pa",N766&lt;&gt;"pa",N767&lt;&gt;"pa"),"T3-Error",AND(SUM(M750:M767)=M745,N745="")*OR(N750="pa",N751="pa",N752="pa",N753="pa",N754="pa",N755="pa",N756="pa",N757="pa",N758="pa",N759="pa",N760="pa",N761="pa",N762="pa",N763="pa",N764="pa",N765="pa",N766="pa",N767="pa"),"T1-Error",SUM(M750:M767)=M745,"")</f>
        <v/>
      </c>
      <c r="N749" s="101"/>
      <c r="O749" s="102" t="str" cm="1">
        <f t="array" ref="O749">_xlfn.IFS(AND(O745="",O750="",O751="",O752="",O753="",O754="",O755="",O756="",O757="",O758="",O759="",O760="",O761="",O762="",O763="",O764="",O765="",O766="",O767=""),"",SUM(O750:O767)&lt;O745*AND(P750="",P751="",P752="",P753="",P754="",P755="",P756="",P757="",P758="",P759="",P760="",P761="",P762="",P763="",P764="",P765="",P766="",P767="",O750&lt;&gt;"",O751&lt;&gt;"",O752&lt;&gt;"",O753&lt;&gt;"",O754&lt;&gt;"",O755&lt;&gt;"",O756&lt;&gt;"",O757&lt;&gt;"",O758&lt;&gt;"",O759&lt;&gt;"",O760&lt;&gt;"",O761&lt;&gt;"",O762&lt;&gt;"",O763&lt;&gt;"",O764&lt;&gt;"",O765&lt;&gt;"",O766&lt;&gt;"",O767&lt;&gt;""),"T4-Error",SUM(O750:O767)&gt;O745,"T5-Error",AND(SUM(O750:O767)=O745,P745="",OR(O750="",O751="",O752="",O753="",O754="",O755="",O756="",O757="",O758="",O759="",O760="",O761="",O762="",O763="",O764="",O765="",O766="",O767="")),"T2-Error",OR(O750="",O751="",O752="",O753="",O754="",O755="",O756="",O757="",O758="",O759="",O760="",O761="",O762="",O763="",O764="",O765="",O766="",O767=""),"",SUM(O750:O767)&lt;O745*OR(P750="pa",P751="pa",P752="pa",P753="pa",P754="pa",P755="pa",P756="pa",P757="pa",P758="pa",P759="pa",P760="pa",P761="pa",P762="pa",P763="pa",P764="pa",P765="pa",P766="pa",P767="pa"),"",AND(SUM(O750:O767)=O745,P745="pa",P750&lt;&gt;"pa",P751&lt;&gt;"pa",P752&lt;&gt;"pa",P753&lt;&gt;"pa",P754&lt;&gt;"pa",P755&lt;&gt;"pa",P756&lt;&gt;"pa",P757&lt;&gt;"pa",P758&lt;&gt;"pa",P759&lt;&gt;"pa",P760&lt;&gt;"pa",P761&lt;&gt;"pa",P762&lt;&gt;"pa",P763&lt;&gt;"pa",P764&lt;&gt;"pa",P765&lt;&gt;"pa",P766&lt;&gt;"pa",P767&lt;&gt;"pa"),"T3-Error",AND(SUM(O750:O767)=O745,P745="")*OR(P750="pa",P751="pa",P752="pa",P753="pa",P754="pa",P755="pa",P756="pa",P757="pa",P758="pa",P759="pa",P760="pa",P761="pa",P762="pa",P763="pa",P764="pa",P765="pa",P766="pa",P767="pa"),"T1-Error",SUM(O750:O767)=O745,"")</f>
        <v/>
      </c>
      <c r="P749" s="101"/>
      <c r="Q749" s="102" t="str" cm="1">
        <f t="array" ref="Q749">_xlfn.IFS(AND(Q745="",Q750="",Q751="",Q752="",Q753="",Q754="",Q755="",Q756="",Q757="",Q758="",Q759="",Q760="",Q761="",Q762="",Q763="",Q764="",Q765="",Q766="",Q767=""),"",SUM(Q750:Q767)&lt;Q745*AND(R750="",R751="",R752="",R753="",R754="",R755="",R756="",R757="",R758="",R759="",R760="",R761="",R762="",R763="",R764="",R765="",R766="",R767="",Q750&lt;&gt;"",Q751&lt;&gt;"",Q752&lt;&gt;"",Q753&lt;&gt;"",Q754&lt;&gt;"",Q755&lt;&gt;"",Q756&lt;&gt;"",Q757&lt;&gt;"",Q758&lt;&gt;"",Q759&lt;&gt;"",Q760&lt;&gt;"",Q761&lt;&gt;"",Q762&lt;&gt;"",Q763&lt;&gt;"",Q764&lt;&gt;"",Q765&lt;&gt;"",Q766&lt;&gt;"",Q767&lt;&gt;""),"T4-Error",SUM(Q750:Q767)&gt;Q745,"T5-Error",AND(SUM(Q750:Q767)=Q745,R745="",OR(Q750="",Q751="",Q752="",Q753="",Q754="",Q755="",Q756="",Q757="",Q758="",Q759="",Q760="",Q761="",Q762="",Q763="",Q764="",Q765="",Q766="",Q767="")),"T2-Error",OR(Q750="",Q751="",Q752="",Q753="",Q754="",Q755="",Q756="",Q757="",Q758="",Q759="",Q760="",Q761="",Q762="",Q763="",Q764="",Q765="",Q766="",Q767=""),"",SUM(Q750:Q767)&lt;Q745*OR(R750="pa",R751="pa",R752="pa",R753="pa",R754="pa",R755="pa",R756="pa",R757="pa",R758="pa",R759="pa",R760="pa",R761="pa",R762="pa",R763="pa",R764="pa",R765="pa",R766="pa",R767="pa"),"",AND(SUM(Q750:Q767)=Q745,R745="pa",R750&lt;&gt;"pa",R751&lt;&gt;"pa",R752&lt;&gt;"pa",R753&lt;&gt;"pa",R754&lt;&gt;"pa",R755&lt;&gt;"pa",R756&lt;&gt;"pa",R757&lt;&gt;"pa",R758&lt;&gt;"pa",R759&lt;&gt;"pa",R760&lt;&gt;"pa",R761&lt;&gt;"pa",R762&lt;&gt;"pa",R763&lt;&gt;"pa",R764&lt;&gt;"pa",R765&lt;&gt;"pa",R766&lt;&gt;"pa",R767&lt;&gt;"pa"),"T3-Error",AND(SUM(Q750:Q767)=Q745,R745="")*OR(R750="pa",R751="pa",R752="pa",R753="pa",R754="pa",R755="pa",R756="pa",R757="pa",R758="pa",R759="pa",R760="pa",R761="pa",R762="pa",R763="pa",R764="pa",R765="pa",R766="pa",R767="pa"),"T1-Error",SUM(Q750:Q767)=Q745,"")</f>
        <v/>
      </c>
      <c r="R749" s="101"/>
      <c r="S749" s="102" t="str" cm="1">
        <f t="array" ref="S749">_xlfn.IFS(AND(S745="",S750="",S751="",S752="",S753="",S754="",S755="",S756="",S757="",S758="",S759="",S760="",S761="",S762="",S763="",S764="",S765="",S766="",S767=""),"",SUM(S750:S767)&lt;S745*AND(T750="",T751="",T752="",T753="",T754="",T755="",T756="",T757="",T758="",T759="",T760="",T761="",T762="",T763="",T764="",T765="",T766="",T767="",S750&lt;&gt;"",S751&lt;&gt;"",S752&lt;&gt;"",S753&lt;&gt;"",S754&lt;&gt;"",S755&lt;&gt;"",S756&lt;&gt;"",S757&lt;&gt;"",S758&lt;&gt;"",S759&lt;&gt;"",S760&lt;&gt;"",S761&lt;&gt;"",S762&lt;&gt;"",S763&lt;&gt;"",S764&lt;&gt;"",S765&lt;&gt;"",S766&lt;&gt;"",S767&lt;&gt;""),"T4-Error",SUM(S750:S767)&gt;S745,"T5-Error",AND(SUM(S750:S767)=S745,T745="",OR(S750="",S751="",S752="",S753="",S754="",S755="",S756="",S757="",S758="",S759="",S760="",S761="",S762="",S763="",S764="",S765="",S766="",S767="")),"T2-Error",OR(S750="",S751="",S752="",S753="",S754="",S755="",S756="",S757="",S758="",S759="",S760="",S761="",S762="",S763="",S764="",S765="",S766="",S767=""),"",SUM(S750:S767)&lt;S745*OR(T750="pa",T751="pa",T752="pa",T753="pa",T754="pa",T755="pa",T756="pa",T757="pa",T758="pa",T759="pa",T760="pa",T761="pa",T762="pa",T763="pa",T764="pa",T765="pa",T766="pa",T767="pa"),"",AND(SUM(S750:S767)=S745,T745="pa",T750&lt;&gt;"pa",T751&lt;&gt;"pa",T752&lt;&gt;"pa",T753&lt;&gt;"pa",T754&lt;&gt;"pa",T755&lt;&gt;"pa",T756&lt;&gt;"pa",T757&lt;&gt;"pa",T758&lt;&gt;"pa",T759&lt;&gt;"pa",T760&lt;&gt;"pa",T761&lt;&gt;"pa",T762&lt;&gt;"pa",T763&lt;&gt;"pa",T764&lt;&gt;"pa",T765&lt;&gt;"pa",T766&lt;&gt;"pa",T767&lt;&gt;"pa"),"T3-Error",AND(SUM(S750:S767)=S745,T745="")*OR(T750="pa",T751="pa",T752="pa",T753="pa",T754="pa",T755="pa",T756="pa",T757="pa",T758="pa",T759="pa",T760="pa",T761="pa",T762="pa",T763="pa",T764="pa",T765="pa",T766="pa",T767="pa"),"T1-Error",SUM(S750:S767)=S745,"")</f>
        <v/>
      </c>
      <c r="T749" s="101"/>
      <c r="U749" s="102" t="str" cm="1">
        <f t="array" ref="U749">_xlfn.IFS(AND(U745="",U750="",U751="",U752="",U753="",U754="",U755="",U756="",U757="",U758="",U759="",U760="",U761="",U762="",U763="",U764="",U765="",U766="",U767=""),"",SUM(U750:U767)&lt;U745*AND(V750="",V751="",V752="",V753="",V754="",V755="",V756="",V757="",V758="",V759="",V760="",V761="",V762="",V763="",V764="",V765="",V766="",V767="",U750&lt;&gt;"",U751&lt;&gt;"",U752&lt;&gt;"",U753&lt;&gt;"",U754&lt;&gt;"",U755&lt;&gt;"",U756&lt;&gt;"",U757&lt;&gt;"",U758&lt;&gt;"",U759&lt;&gt;"",U760&lt;&gt;"",U761&lt;&gt;"",U762&lt;&gt;"",U763&lt;&gt;"",U764&lt;&gt;"",U765&lt;&gt;"",U766&lt;&gt;"",U767&lt;&gt;""),"T4-Error",SUM(U750:U767)&gt;U745,"T5-Error",AND(SUM(U750:U767)=U745,V745="",OR(U750="",U751="",U752="",U753="",U754="",U755="",U756="",U757="",U758="",U759="",U760="",U761="",U762="",U763="",U764="",U765="",U766="",U767="")),"T2-Error",OR(U750="",U751="",U752="",U753="",U754="",U755="",U756="",U757="",U758="",U759="",U760="",U761="",U762="",U763="",U764="",U765="",U766="",U767=""),"",SUM(U750:U767)&lt;U745*OR(V750="pa",V751="pa",V752="pa",V753="pa",V754="pa",V755="pa",V756="pa",V757="pa",V758="pa",V759="pa",V760="pa",V761="pa",V762="pa",V763="pa",V764="pa",V765="pa",V766="pa",V767="pa"),"",AND(SUM(U750:U767)=U745,V745="pa",V750&lt;&gt;"pa",V751&lt;&gt;"pa",V752&lt;&gt;"pa",V753&lt;&gt;"pa",V754&lt;&gt;"pa",V755&lt;&gt;"pa",V756&lt;&gt;"pa",V757&lt;&gt;"pa",V758&lt;&gt;"pa",V759&lt;&gt;"pa",V760&lt;&gt;"pa",V761&lt;&gt;"pa",V762&lt;&gt;"pa",V763&lt;&gt;"pa",V764&lt;&gt;"pa",V765&lt;&gt;"pa",V766&lt;&gt;"pa",V767&lt;&gt;"pa"),"T3-Error",AND(SUM(U750:U767)=U745,V745="")*OR(V750="pa",V751="pa",V752="pa",V753="pa",V754="pa",V755="pa",V756="pa",V757="pa",V758="pa",V759="pa",V760="pa",V761="pa",V762="pa",V763="pa",V764="pa",V765="pa",V766="pa",V767="pa"),"T1-Error",SUM(U750:U767)=U745,"")</f>
        <v/>
      </c>
      <c r="V749" s="101"/>
      <c r="W749" s="102" t="str" cm="1">
        <f t="array" ref="W749">_xlfn.IFS(AND(W745="",W750="",W751="",W752="",W753="",W754="",W755="",W756="",W757="",W758="",W759="",W760="",W761="",W762="",W763="",W764="",W765="",W766="",W767=""),"",SUM(W750:W767)&lt;W745*AND(X750="",X751="",X752="",X753="",X754="",X755="",X756="",X757="",X758="",X759="",X760="",X761="",X762="",X763="",X764="",X765="",X766="",X767="",W750&lt;&gt;"",W751&lt;&gt;"",W752&lt;&gt;"",W753&lt;&gt;"",W754&lt;&gt;"",W755&lt;&gt;"",W756&lt;&gt;"",W757&lt;&gt;"",W758&lt;&gt;"",W759&lt;&gt;"",W760&lt;&gt;"",W761&lt;&gt;"",W762&lt;&gt;"",W763&lt;&gt;"",W764&lt;&gt;"",W765&lt;&gt;"",W766&lt;&gt;"",W767&lt;&gt;""),"T4-Error",SUM(W750:W767)&gt;W745,"T5-Error",AND(SUM(W750:W767)=W745,X745="",OR(W750="",W751="",W752="",W753="",W754="",W755="",W756="",W757="",W758="",W759="",W760="",W761="",W762="",W763="",W764="",W765="",W766="",W767="")),"T2-Error",OR(W750="",W751="",W752="",W753="",W754="",W755="",W756="",W757="",W758="",W759="",W760="",W761="",W762="",W763="",W764="",W765="",W766="",W767=""),"",SUM(W750:W767)&lt;W745*OR(X750="pa",X751="pa",X752="pa",X753="pa",X754="pa",X755="pa",X756="pa",X757="pa",X758="pa",X759="pa",X760="pa",X761="pa",X762="pa",X763="pa",X764="pa",X765="pa",X766="pa",X767="pa"),"",AND(SUM(W750:W767)=W745,X745="pa",X750&lt;&gt;"pa",X751&lt;&gt;"pa",X752&lt;&gt;"pa",X753&lt;&gt;"pa",X754&lt;&gt;"pa",X755&lt;&gt;"pa",X756&lt;&gt;"pa",X757&lt;&gt;"pa",X758&lt;&gt;"pa",X759&lt;&gt;"pa",X760&lt;&gt;"pa",X761&lt;&gt;"pa",X762&lt;&gt;"pa",X763&lt;&gt;"pa",X764&lt;&gt;"pa",X765&lt;&gt;"pa",X766&lt;&gt;"pa",X767&lt;&gt;"pa"),"T3-Error",AND(SUM(W750:W767)=W745,X745="")*OR(X750="pa",X751="pa",X752="pa",X753="pa",X754="pa",X755="pa",X756="pa",X757="pa",X758="pa",X759="pa",X760="pa",X761="pa",X762="pa",X763="pa",X764="pa",X765="pa",X766="pa",X767="pa"),"T1-Error",SUM(W750:W767)=W745,"")</f>
        <v/>
      </c>
      <c r="X749" s="101"/>
      <c r="Y749" s="102" t="str" cm="1">
        <f t="array" ref="Y749">_xlfn.IFS(AND(Y745="",Y750="",Y751="",Y752="",Y753="",Y754="",Y755="",Y756="",Y757="",Y758="",Y759="",Y760="",Y761="",Y762="",Y763="",Y764="",Y765="",Y766="",Y767=""),"",SUM(Y750:Y767)&lt;Y745*AND(Z750="",Z751="",Z752="",Z753="",Z754="",Z755="",Z756="",Z757="",Z758="",Z759="",Z760="",Z761="",Z762="",Z763="",Z764="",Z765="",Z766="",Z767="",Y750&lt;&gt;"",Y751&lt;&gt;"",Y752&lt;&gt;"",Y753&lt;&gt;"",Y754&lt;&gt;"",Y755&lt;&gt;"",Y756&lt;&gt;"",Y757&lt;&gt;"",Y758&lt;&gt;"",Y759&lt;&gt;"",Y760&lt;&gt;"",Y761&lt;&gt;"",Y762&lt;&gt;"",Y763&lt;&gt;"",Y764&lt;&gt;"",Y765&lt;&gt;"",Y766&lt;&gt;"",Y767&lt;&gt;""),"T4-Error",SUM(Y750:Y767)&gt;Y745,"T5-Error",AND(SUM(Y750:Y767)=Y745,Z745="",OR(Y750="",Y751="",Y752="",Y753="",Y754="",Y755="",Y756="",Y757="",Y758="",Y759="",Y760="",Y761="",Y762="",Y763="",Y764="",Y765="",Y766="",Y767="")),"T2-Error",OR(Y750="",Y751="",Y752="",Y753="",Y754="",Y755="",Y756="",Y757="",Y758="",Y759="",Y760="",Y761="",Y762="",Y763="",Y764="",Y765="",Y766="",Y767=""),"",SUM(Y750:Y767)&lt;Y745*OR(Z750="pa",Z751="pa",Z752="pa",Z753="pa",Z754="pa",Z755="pa",Z756="pa",Z757="pa",Z758="pa",Z759="pa",Z760="pa",Z761="pa",Z762="pa",Z763="pa",Z764="pa",Z765="pa",Z766="pa",Z767="pa"),"",AND(SUM(Y750:Y767)=Y745,Z745="pa",Z750&lt;&gt;"pa",Z751&lt;&gt;"pa",Z752&lt;&gt;"pa",Z753&lt;&gt;"pa",Z754&lt;&gt;"pa",Z755&lt;&gt;"pa",Z756&lt;&gt;"pa",Z757&lt;&gt;"pa",Z758&lt;&gt;"pa",Z759&lt;&gt;"pa",Z760&lt;&gt;"pa",Z761&lt;&gt;"pa",Z762&lt;&gt;"pa",Z763&lt;&gt;"pa",Z764&lt;&gt;"pa",Z765&lt;&gt;"pa",Z766&lt;&gt;"pa",Z767&lt;&gt;"pa"),"T3-Error",AND(SUM(Y750:Y767)=Y745,Z745="")*OR(Z750="pa",Z751="pa",Z752="pa",Z753="pa",Z754="pa",Z755="pa",Z756="pa",Z757="pa",Z758="pa",Z759="pa",Z760="pa",Z761="pa",Z762="pa",Z763="pa",Z764="pa",Z765="pa",Z766="pa",Z767="pa"),"T1-Error",SUM(Y750:Y767)=Y745,"")</f>
        <v/>
      </c>
      <c r="Z749" s="101"/>
      <c r="AA749" s="206"/>
      <c r="AB749" s="189"/>
      <c r="AC749" s="196"/>
      <c r="AD749" s="206"/>
      <c r="AF749" s="193"/>
      <c r="AH749" s="193"/>
      <c r="AI749" s="237"/>
      <c r="AJ749" s="237"/>
      <c r="AK749" s="237"/>
      <c r="AL749" s="409"/>
      <c r="AM749" s="237"/>
      <c r="AN749" s="409"/>
    </row>
    <row r="750" spans="1:40" customFormat="1" ht="15" x14ac:dyDescent="0.2">
      <c r="A750" s="248" t="s">
        <v>217</v>
      </c>
      <c r="B750" s="248"/>
      <c r="C750" s="34" t="s">
        <v>53</v>
      </c>
      <c r="D750" s="24" t="s">
        <v>51</v>
      </c>
      <c r="E750" s="10"/>
      <c r="F750" s="13"/>
      <c r="G750" s="10"/>
      <c r="H750" s="13"/>
      <c r="I750" s="10"/>
      <c r="J750" s="13"/>
      <c r="K750" s="10">
        <v>0</v>
      </c>
      <c r="L750" s="13"/>
      <c r="M750" s="10"/>
      <c r="N750" s="13"/>
      <c r="O750" s="10"/>
      <c r="P750" s="13"/>
      <c r="Q750" s="10">
        <v>0</v>
      </c>
      <c r="R750" s="13"/>
      <c r="S750" s="10">
        <v>0</v>
      </c>
      <c r="T750" s="13"/>
      <c r="U750" s="10">
        <v>0</v>
      </c>
      <c r="V750" s="13"/>
      <c r="W750" s="10">
        <v>0</v>
      </c>
      <c r="X750" s="13"/>
      <c r="Y750" s="10"/>
      <c r="Z750" s="13"/>
      <c r="AA750" s="205"/>
      <c r="AB750" s="200"/>
      <c r="AC750" s="257"/>
      <c r="AD750" s="205"/>
      <c r="AF750" s="258"/>
      <c r="AH750" s="258"/>
      <c r="AI750" s="259"/>
      <c r="AJ750" s="259"/>
      <c r="AK750" s="259"/>
      <c r="AL750" s="413"/>
      <c r="AM750" s="259"/>
      <c r="AN750" s="413"/>
    </row>
    <row r="751" spans="1:40" customFormat="1" ht="15" x14ac:dyDescent="0.2">
      <c r="A751" s="244" t="s">
        <v>218</v>
      </c>
      <c r="B751" s="244"/>
      <c r="C751" s="35" t="s">
        <v>54</v>
      </c>
      <c r="D751" s="24" t="s">
        <v>51</v>
      </c>
      <c r="E751" s="10"/>
      <c r="F751" s="13"/>
      <c r="G751" s="10"/>
      <c r="H751" s="13"/>
      <c r="I751" s="10"/>
      <c r="J751" s="13"/>
      <c r="K751" s="10">
        <v>0</v>
      </c>
      <c r="L751" s="13"/>
      <c r="M751" s="10"/>
      <c r="N751" s="13"/>
      <c r="O751" s="10"/>
      <c r="P751" s="13"/>
      <c r="Q751" s="10">
        <v>0</v>
      </c>
      <c r="R751" s="13"/>
      <c r="S751" s="10">
        <v>0</v>
      </c>
      <c r="T751" s="13"/>
      <c r="U751" s="10">
        <v>0</v>
      </c>
      <c r="V751" s="13"/>
      <c r="W751" s="10">
        <v>0</v>
      </c>
      <c r="X751" s="13"/>
      <c r="Y751" s="10"/>
      <c r="Z751" s="13"/>
      <c r="AA751" s="205"/>
      <c r="AB751" s="200"/>
      <c r="AC751" s="257"/>
      <c r="AD751" s="205"/>
      <c r="AF751" s="258"/>
      <c r="AH751" s="258"/>
      <c r="AI751" s="259"/>
      <c r="AJ751" s="259"/>
      <c r="AK751" s="259"/>
      <c r="AL751" s="413"/>
      <c r="AM751" s="259"/>
      <c r="AN751" s="413"/>
    </row>
    <row r="752" spans="1:40" customFormat="1" ht="15" x14ac:dyDescent="0.2">
      <c r="A752" s="244" t="s">
        <v>219</v>
      </c>
      <c r="B752" s="244"/>
      <c r="C752" s="35" t="s">
        <v>55</v>
      </c>
      <c r="D752" s="24" t="s">
        <v>51</v>
      </c>
      <c r="E752" s="10"/>
      <c r="F752" s="13"/>
      <c r="G752" s="10"/>
      <c r="H752" s="13"/>
      <c r="I752" s="10"/>
      <c r="J752" s="13"/>
      <c r="K752" s="10">
        <v>0</v>
      </c>
      <c r="L752" s="13"/>
      <c r="M752" s="10"/>
      <c r="N752" s="13"/>
      <c r="O752" s="10"/>
      <c r="P752" s="13"/>
      <c r="Q752" s="10">
        <v>0</v>
      </c>
      <c r="R752" s="13"/>
      <c r="S752" s="10">
        <v>0</v>
      </c>
      <c r="T752" s="13"/>
      <c r="U752" s="10">
        <v>0</v>
      </c>
      <c r="V752" s="13"/>
      <c r="W752" s="10">
        <v>0</v>
      </c>
      <c r="X752" s="13"/>
      <c r="Y752" s="10"/>
      <c r="Z752" s="13"/>
      <c r="AA752" s="205"/>
      <c r="AB752" s="200"/>
      <c r="AC752" s="257"/>
      <c r="AD752" s="205"/>
      <c r="AF752" s="258"/>
      <c r="AH752" s="258"/>
      <c r="AI752" s="259"/>
      <c r="AJ752" s="259"/>
      <c r="AK752" s="259"/>
      <c r="AL752" s="413"/>
      <c r="AM752" s="259"/>
      <c r="AN752" s="413"/>
    </row>
    <row r="753" spans="1:40" customFormat="1" ht="15" x14ac:dyDescent="0.2">
      <c r="A753" s="244" t="s">
        <v>220</v>
      </c>
      <c r="B753" s="244"/>
      <c r="C753" s="35" t="s">
        <v>56</v>
      </c>
      <c r="D753" s="24" t="s">
        <v>51</v>
      </c>
      <c r="E753" s="10"/>
      <c r="F753" s="13"/>
      <c r="G753" s="10"/>
      <c r="H753" s="13"/>
      <c r="I753" s="10"/>
      <c r="J753" s="13"/>
      <c r="K753" s="10">
        <v>0</v>
      </c>
      <c r="L753" s="13"/>
      <c r="M753" s="10"/>
      <c r="N753" s="13"/>
      <c r="O753" s="10"/>
      <c r="P753" s="13"/>
      <c r="Q753" s="10">
        <v>0</v>
      </c>
      <c r="R753" s="13"/>
      <c r="S753" s="10">
        <v>0</v>
      </c>
      <c r="T753" s="13"/>
      <c r="U753" s="10">
        <v>0</v>
      </c>
      <c r="V753" s="13"/>
      <c r="W753" s="10">
        <v>0</v>
      </c>
      <c r="X753" s="13"/>
      <c r="Y753" s="10"/>
      <c r="Z753" s="13"/>
      <c r="AA753" s="205"/>
      <c r="AB753" s="200"/>
      <c r="AC753" s="257"/>
      <c r="AD753" s="205"/>
      <c r="AF753" s="258"/>
      <c r="AH753" s="258"/>
      <c r="AI753" s="259"/>
      <c r="AJ753" s="259"/>
      <c r="AK753" s="259"/>
      <c r="AL753" s="413"/>
      <c r="AM753" s="259"/>
      <c r="AN753" s="413"/>
    </row>
    <row r="754" spans="1:40" customFormat="1" ht="15" x14ac:dyDescent="0.2">
      <c r="A754" s="244" t="s">
        <v>221</v>
      </c>
      <c r="B754" s="244"/>
      <c r="C754" s="35" t="s">
        <v>57</v>
      </c>
      <c r="D754" s="24" t="s">
        <v>51</v>
      </c>
      <c r="E754" s="10"/>
      <c r="F754" s="13"/>
      <c r="G754" s="10"/>
      <c r="H754" s="13"/>
      <c r="I754" s="10"/>
      <c r="J754" s="13"/>
      <c r="K754" s="10">
        <v>0</v>
      </c>
      <c r="L754" s="13"/>
      <c r="M754" s="10"/>
      <c r="N754" s="13"/>
      <c r="O754" s="10"/>
      <c r="P754" s="13"/>
      <c r="Q754" s="10">
        <v>0</v>
      </c>
      <c r="R754" s="13"/>
      <c r="S754" s="10">
        <v>0</v>
      </c>
      <c r="T754" s="13"/>
      <c r="U754" s="10">
        <v>1</v>
      </c>
      <c r="V754" s="13"/>
      <c r="W754" s="10">
        <v>0</v>
      </c>
      <c r="X754" s="13"/>
      <c r="Y754" s="10"/>
      <c r="Z754" s="13"/>
      <c r="AA754" s="205"/>
      <c r="AB754" s="200"/>
      <c r="AC754" s="257"/>
      <c r="AD754" s="205"/>
      <c r="AF754" s="258"/>
      <c r="AH754" s="258"/>
      <c r="AI754" s="259"/>
      <c r="AJ754" s="259"/>
      <c r="AK754" s="259"/>
      <c r="AL754" s="413"/>
      <c r="AM754" s="259"/>
      <c r="AN754" s="413"/>
    </row>
    <row r="755" spans="1:40" customFormat="1" ht="15" x14ac:dyDescent="0.2">
      <c r="A755" s="244" t="s">
        <v>222</v>
      </c>
      <c r="B755" s="244"/>
      <c r="C755" s="35" t="s">
        <v>58</v>
      </c>
      <c r="D755" s="24" t="s">
        <v>51</v>
      </c>
      <c r="E755" s="10"/>
      <c r="F755" s="13"/>
      <c r="G755" s="10"/>
      <c r="H755" s="13"/>
      <c r="I755" s="10"/>
      <c r="J755" s="13"/>
      <c r="K755" s="10">
        <v>0</v>
      </c>
      <c r="L755" s="13"/>
      <c r="M755" s="10"/>
      <c r="N755" s="13"/>
      <c r="O755" s="10"/>
      <c r="P755" s="13"/>
      <c r="Q755" s="10">
        <v>0</v>
      </c>
      <c r="R755" s="13"/>
      <c r="S755" s="10">
        <v>0</v>
      </c>
      <c r="T755" s="13"/>
      <c r="U755" s="10">
        <v>0</v>
      </c>
      <c r="V755" s="13"/>
      <c r="W755" s="10">
        <v>0</v>
      </c>
      <c r="X755" s="13"/>
      <c r="Y755" s="10"/>
      <c r="Z755" s="13"/>
      <c r="AA755" s="205"/>
      <c r="AB755" s="200"/>
      <c r="AC755" s="257"/>
      <c r="AD755" s="205"/>
      <c r="AF755" s="258"/>
      <c r="AH755" s="258"/>
      <c r="AI755" s="259"/>
      <c r="AJ755" s="259"/>
      <c r="AK755" s="259"/>
      <c r="AL755" s="413"/>
      <c r="AM755" s="259"/>
      <c r="AN755" s="413"/>
    </row>
    <row r="756" spans="1:40" customFormat="1" ht="15" x14ac:dyDescent="0.2">
      <c r="A756" s="244" t="s">
        <v>223</v>
      </c>
      <c r="B756" s="244"/>
      <c r="C756" s="35" t="s">
        <v>59</v>
      </c>
      <c r="D756" s="24" t="s">
        <v>51</v>
      </c>
      <c r="E756" s="10"/>
      <c r="F756" s="13"/>
      <c r="G756" s="10"/>
      <c r="H756" s="13"/>
      <c r="I756" s="10"/>
      <c r="J756" s="13"/>
      <c r="K756" s="10">
        <v>0</v>
      </c>
      <c r="L756" s="13"/>
      <c r="M756" s="10"/>
      <c r="N756" s="13"/>
      <c r="O756" s="10"/>
      <c r="P756" s="13"/>
      <c r="Q756" s="10">
        <v>0</v>
      </c>
      <c r="R756" s="13"/>
      <c r="S756" s="10">
        <v>0</v>
      </c>
      <c r="T756" s="13"/>
      <c r="U756" s="10">
        <v>0</v>
      </c>
      <c r="V756" s="13"/>
      <c r="W756" s="10">
        <v>0</v>
      </c>
      <c r="X756" s="13"/>
      <c r="Y756" s="10"/>
      <c r="Z756" s="13"/>
      <c r="AA756" s="205"/>
      <c r="AB756" s="200"/>
      <c r="AC756" s="257"/>
      <c r="AD756" s="205"/>
      <c r="AF756" s="258"/>
      <c r="AH756" s="258"/>
      <c r="AI756" s="259"/>
      <c r="AJ756" s="259"/>
      <c r="AK756" s="259"/>
      <c r="AL756" s="413"/>
      <c r="AM756" s="259"/>
      <c r="AN756" s="413"/>
    </row>
    <row r="757" spans="1:40" customFormat="1" ht="15" x14ac:dyDescent="0.2">
      <c r="A757" s="244" t="s">
        <v>224</v>
      </c>
      <c r="B757" s="244"/>
      <c r="C757" s="35" t="s">
        <v>60</v>
      </c>
      <c r="D757" s="24" t="s">
        <v>51</v>
      </c>
      <c r="E757" s="10"/>
      <c r="F757" s="13"/>
      <c r="G757" s="10"/>
      <c r="H757" s="13"/>
      <c r="I757" s="10"/>
      <c r="J757" s="13"/>
      <c r="K757" s="10">
        <v>0</v>
      </c>
      <c r="L757" s="13"/>
      <c r="M757" s="10"/>
      <c r="N757" s="13"/>
      <c r="O757" s="10"/>
      <c r="P757" s="13"/>
      <c r="Q757" s="10">
        <v>0</v>
      </c>
      <c r="R757" s="13"/>
      <c r="S757" s="10">
        <v>0</v>
      </c>
      <c r="T757" s="13"/>
      <c r="U757" s="10">
        <v>0</v>
      </c>
      <c r="V757" s="13"/>
      <c r="W757" s="10">
        <v>0</v>
      </c>
      <c r="X757" s="13"/>
      <c r="Y757" s="10"/>
      <c r="Z757" s="13"/>
      <c r="AA757" s="205"/>
      <c r="AB757" s="200"/>
      <c r="AC757" s="257"/>
      <c r="AD757" s="205"/>
      <c r="AF757" s="258"/>
      <c r="AH757" s="258"/>
      <c r="AI757" s="259"/>
      <c r="AJ757" s="259"/>
      <c r="AK757" s="259"/>
      <c r="AL757" s="413"/>
      <c r="AM757" s="259"/>
      <c r="AN757" s="413"/>
    </row>
    <row r="758" spans="1:40" customFormat="1" ht="15" x14ac:dyDescent="0.2">
      <c r="A758" s="244" t="s">
        <v>225</v>
      </c>
      <c r="B758" s="244"/>
      <c r="C758" s="35" t="s">
        <v>61</v>
      </c>
      <c r="D758" s="24" t="s">
        <v>51</v>
      </c>
      <c r="E758" s="10"/>
      <c r="F758" s="13"/>
      <c r="G758" s="10"/>
      <c r="H758" s="13"/>
      <c r="I758" s="10"/>
      <c r="J758" s="13"/>
      <c r="K758" s="10">
        <v>0</v>
      </c>
      <c r="L758" s="13"/>
      <c r="M758" s="10"/>
      <c r="N758" s="13"/>
      <c r="O758" s="10"/>
      <c r="P758" s="13"/>
      <c r="Q758" s="10">
        <v>0</v>
      </c>
      <c r="R758" s="13"/>
      <c r="S758" s="10">
        <v>0</v>
      </c>
      <c r="T758" s="13"/>
      <c r="U758" s="10">
        <v>0</v>
      </c>
      <c r="V758" s="13"/>
      <c r="W758" s="10">
        <v>0</v>
      </c>
      <c r="X758" s="13"/>
      <c r="Y758" s="10"/>
      <c r="Z758" s="13"/>
      <c r="AA758" s="205"/>
      <c r="AB758" s="200"/>
      <c r="AC758" s="257"/>
      <c r="AD758" s="205"/>
      <c r="AF758" s="258"/>
      <c r="AH758" s="258"/>
      <c r="AI758" s="259"/>
      <c r="AJ758" s="259"/>
      <c r="AK758" s="259"/>
      <c r="AL758" s="413"/>
      <c r="AM758" s="259"/>
      <c r="AN758" s="413"/>
    </row>
    <row r="759" spans="1:40" customFormat="1" ht="15" x14ac:dyDescent="0.2">
      <c r="A759" s="244" t="s">
        <v>226</v>
      </c>
      <c r="B759" s="244"/>
      <c r="C759" s="35" t="s">
        <v>62</v>
      </c>
      <c r="D759" s="24" t="s">
        <v>51</v>
      </c>
      <c r="E759" s="10"/>
      <c r="F759" s="13"/>
      <c r="G759" s="10"/>
      <c r="H759" s="13"/>
      <c r="I759" s="10"/>
      <c r="J759" s="13"/>
      <c r="K759" s="10">
        <v>0</v>
      </c>
      <c r="L759" s="13"/>
      <c r="M759" s="10"/>
      <c r="N759" s="13"/>
      <c r="O759" s="10"/>
      <c r="P759" s="13"/>
      <c r="Q759" s="10">
        <v>0</v>
      </c>
      <c r="R759" s="13"/>
      <c r="S759" s="10">
        <v>0</v>
      </c>
      <c r="T759" s="13"/>
      <c r="U759" s="10">
        <v>0</v>
      </c>
      <c r="V759" s="13"/>
      <c r="W759" s="10">
        <v>0</v>
      </c>
      <c r="X759" s="13"/>
      <c r="Y759" s="10"/>
      <c r="Z759" s="13"/>
      <c r="AA759" s="205"/>
      <c r="AB759" s="200"/>
      <c r="AC759" s="257"/>
      <c r="AD759" s="205"/>
      <c r="AF759" s="258"/>
      <c r="AH759" s="258"/>
      <c r="AI759" s="259"/>
      <c r="AJ759" s="259"/>
      <c r="AK759" s="259"/>
      <c r="AL759" s="413"/>
      <c r="AM759" s="259"/>
      <c r="AN759" s="413"/>
    </row>
    <row r="760" spans="1:40" customFormat="1" ht="15" x14ac:dyDescent="0.2">
      <c r="A760" s="244" t="s">
        <v>227</v>
      </c>
      <c r="B760" s="244"/>
      <c r="C760" s="35" t="s">
        <v>63</v>
      </c>
      <c r="D760" s="24" t="s">
        <v>51</v>
      </c>
      <c r="E760" s="10"/>
      <c r="F760" s="13"/>
      <c r="G760" s="10"/>
      <c r="H760" s="13"/>
      <c r="I760" s="10"/>
      <c r="J760" s="13"/>
      <c r="K760" s="10">
        <v>0</v>
      </c>
      <c r="L760" s="13"/>
      <c r="M760" s="10"/>
      <c r="N760" s="13"/>
      <c r="O760" s="10"/>
      <c r="P760" s="13"/>
      <c r="Q760" s="10">
        <v>0</v>
      </c>
      <c r="R760" s="13"/>
      <c r="S760" s="10">
        <v>0</v>
      </c>
      <c r="T760" s="13"/>
      <c r="U760" s="10">
        <v>0</v>
      </c>
      <c r="V760" s="13"/>
      <c r="W760" s="10">
        <v>0</v>
      </c>
      <c r="X760" s="13"/>
      <c r="Y760" s="10"/>
      <c r="Z760" s="13"/>
      <c r="AA760" s="205"/>
      <c r="AB760" s="200"/>
      <c r="AC760" s="257"/>
      <c r="AD760" s="205"/>
      <c r="AF760" s="258"/>
      <c r="AH760" s="258"/>
      <c r="AI760" s="259"/>
      <c r="AJ760" s="259"/>
      <c r="AK760" s="259"/>
      <c r="AL760" s="413"/>
      <c r="AM760" s="259"/>
      <c r="AN760" s="413"/>
    </row>
    <row r="761" spans="1:40" customFormat="1" ht="15" x14ac:dyDescent="0.2">
      <c r="A761" s="244" t="s">
        <v>228</v>
      </c>
      <c r="B761" s="244"/>
      <c r="C761" s="35" t="s">
        <v>64</v>
      </c>
      <c r="D761" s="24" t="s">
        <v>51</v>
      </c>
      <c r="E761" s="10"/>
      <c r="F761" s="13"/>
      <c r="G761" s="10"/>
      <c r="H761" s="13"/>
      <c r="I761" s="10"/>
      <c r="J761" s="13"/>
      <c r="K761" s="10">
        <v>0</v>
      </c>
      <c r="L761" s="13"/>
      <c r="M761" s="10"/>
      <c r="N761" s="13"/>
      <c r="O761" s="10"/>
      <c r="P761" s="13"/>
      <c r="Q761" s="10">
        <v>0</v>
      </c>
      <c r="R761" s="13"/>
      <c r="S761" s="10">
        <v>0</v>
      </c>
      <c r="T761" s="13"/>
      <c r="U761" s="10">
        <v>0</v>
      </c>
      <c r="V761" s="13"/>
      <c r="W761" s="10">
        <v>0</v>
      </c>
      <c r="X761" s="13"/>
      <c r="Y761" s="10"/>
      <c r="Z761" s="13"/>
      <c r="AA761" s="205"/>
      <c r="AB761" s="200"/>
      <c r="AC761" s="257"/>
      <c r="AD761" s="205"/>
      <c r="AF761" s="258"/>
      <c r="AH761" s="258"/>
      <c r="AI761" s="259"/>
      <c r="AJ761" s="259"/>
      <c r="AK761" s="259"/>
      <c r="AL761" s="413"/>
      <c r="AM761" s="259"/>
      <c r="AN761" s="413"/>
    </row>
    <row r="762" spans="1:40" customFormat="1" ht="15" x14ac:dyDescent="0.2">
      <c r="A762" s="244" t="s">
        <v>229</v>
      </c>
      <c r="B762" s="244"/>
      <c r="C762" s="35" t="s">
        <v>65</v>
      </c>
      <c r="D762" s="24" t="s">
        <v>51</v>
      </c>
      <c r="E762" s="10"/>
      <c r="F762" s="13"/>
      <c r="G762" s="10"/>
      <c r="H762" s="13"/>
      <c r="I762" s="10"/>
      <c r="J762" s="13"/>
      <c r="K762" s="10">
        <v>0</v>
      </c>
      <c r="L762" s="13"/>
      <c r="M762" s="10"/>
      <c r="N762" s="13"/>
      <c r="O762" s="10"/>
      <c r="P762" s="13"/>
      <c r="Q762" s="10">
        <v>0</v>
      </c>
      <c r="R762" s="13"/>
      <c r="S762" s="10">
        <v>0</v>
      </c>
      <c r="T762" s="13"/>
      <c r="U762" s="10">
        <v>0</v>
      </c>
      <c r="V762" s="13"/>
      <c r="W762" s="10">
        <v>0</v>
      </c>
      <c r="X762" s="13"/>
      <c r="Y762" s="10"/>
      <c r="Z762" s="13"/>
      <c r="AA762" s="205"/>
      <c r="AB762" s="200"/>
      <c r="AC762" s="257"/>
      <c r="AD762" s="205"/>
      <c r="AF762" s="258"/>
      <c r="AH762" s="258"/>
      <c r="AI762" s="259"/>
      <c r="AJ762" s="259"/>
      <c r="AK762" s="259"/>
      <c r="AL762" s="413"/>
      <c r="AM762" s="259"/>
      <c r="AN762" s="413"/>
    </row>
    <row r="763" spans="1:40" customFormat="1" ht="15" x14ac:dyDescent="0.2">
      <c r="A763" s="244" t="s">
        <v>230</v>
      </c>
      <c r="B763" s="244"/>
      <c r="C763" s="35" t="s">
        <v>66</v>
      </c>
      <c r="D763" s="24" t="s">
        <v>51</v>
      </c>
      <c r="E763" s="10"/>
      <c r="F763" s="13"/>
      <c r="G763" s="10"/>
      <c r="H763" s="13"/>
      <c r="I763" s="10"/>
      <c r="J763" s="13"/>
      <c r="K763" s="10">
        <v>0</v>
      </c>
      <c r="L763" s="13"/>
      <c r="M763" s="10"/>
      <c r="N763" s="13"/>
      <c r="O763" s="10"/>
      <c r="P763" s="13"/>
      <c r="Q763" s="10">
        <v>0</v>
      </c>
      <c r="R763" s="13"/>
      <c r="S763" s="10">
        <v>0</v>
      </c>
      <c r="T763" s="13"/>
      <c r="U763" s="10">
        <v>0</v>
      </c>
      <c r="V763" s="13"/>
      <c r="W763" s="10">
        <v>0</v>
      </c>
      <c r="X763" s="13"/>
      <c r="Y763" s="10"/>
      <c r="Z763" s="13"/>
      <c r="AA763" s="205"/>
      <c r="AB763" s="200"/>
      <c r="AC763" s="257"/>
      <c r="AD763" s="205"/>
      <c r="AF763" s="258"/>
      <c r="AH763" s="258"/>
      <c r="AI763" s="259"/>
      <c r="AJ763" s="259"/>
      <c r="AK763" s="259"/>
      <c r="AL763" s="413"/>
      <c r="AM763" s="259"/>
      <c r="AN763" s="413"/>
    </row>
    <row r="764" spans="1:40" customFormat="1" ht="15" x14ac:dyDescent="0.2">
      <c r="A764" s="244" t="s">
        <v>231</v>
      </c>
      <c r="B764" s="244"/>
      <c r="C764" s="35" t="s">
        <v>67</v>
      </c>
      <c r="D764" s="24" t="s">
        <v>51</v>
      </c>
      <c r="E764" s="10"/>
      <c r="F764" s="13"/>
      <c r="G764" s="10"/>
      <c r="H764" s="13"/>
      <c r="I764" s="10"/>
      <c r="J764" s="13"/>
      <c r="K764" s="10">
        <v>0</v>
      </c>
      <c r="L764" s="13"/>
      <c r="M764" s="10"/>
      <c r="N764" s="13"/>
      <c r="O764" s="10"/>
      <c r="P764" s="13"/>
      <c r="Q764" s="10">
        <v>0</v>
      </c>
      <c r="R764" s="13"/>
      <c r="S764" s="10">
        <v>0</v>
      </c>
      <c r="T764" s="13"/>
      <c r="U764" s="10">
        <v>0</v>
      </c>
      <c r="V764" s="13"/>
      <c r="W764" s="10">
        <v>0</v>
      </c>
      <c r="X764" s="13"/>
      <c r="Y764" s="10"/>
      <c r="Z764" s="13"/>
      <c r="AA764" s="205"/>
      <c r="AB764" s="200"/>
      <c r="AC764" s="257"/>
      <c r="AD764" s="205"/>
      <c r="AF764" s="258"/>
      <c r="AH764" s="258"/>
      <c r="AI764" s="259"/>
      <c r="AJ764" s="259"/>
      <c r="AK764" s="259"/>
      <c r="AL764" s="413"/>
      <c r="AM764" s="259"/>
      <c r="AN764" s="413"/>
    </row>
    <row r="765" spans="1:40" customFormat="1" ht="15" x14ac:dyDescent="0.2">
      <c r="A765" s="244" t="s">
        <v>232</v>
      </c>
      <c r="B765" s="244"/>
      <c r="C765" s="35" t="s">
        <v>68</v>
      </c>
      <c r="D765" s="24" t="s">
        <v>51</v>
      </c>
      <c r="E765" s="10"/>
      <c r="F765" s="13"/>
      <c r="G765" s="10"/>
      <c r="H765" s="13"/>
      <c r="I765" s="10"/>
      <c r="J765" s="13"/>
      <c r="K765" s="10">
        <v>0</v>
      </c>
      <c r="L765" s="13"/>
      <c r="M765" s="10"/>
      <c r="N765" s="13"/>
      <c r="O765" s="10"/>
      <c r="P765" s="13"/>
      <c r="Q765" s="10">
        <v>0</v>
      </c>
      <c r="R765" s="13"/>
      <c r="S765" s="10">
        <v>0</v>
      </c>
      <c r="T765" s="13"/>
      <c r="U765" s="10">
        <v>0</v>
      </c>
      <c r="V765" s="13"/>
      <c r="W765" s="10">
        <v>0</v>
      </c>
      <c r="X765" s="13"/>
      <c r="Y765" s="10"/>
      <c r="Z765" s="13"/>
      <c r="AA765" s="205"/>
      <c r="AB765" s="200"/>
      <c r="AC765" s="257"/>
      <c r="AD765" s="205"/>
      <c r="AF765" s="258"/>
      <c r="AH765" s="258"/>
      <c r="AI765" s="259"/>
      <c r="AJ765" s="259"/>
      <c r="AK765" s="259"/>
      <c r="AL765" s="413"/>
      <c r="AM765" s="259"/>
      <c r="AN765" s="413"/>
    </row>
    <row r="766" spans="1:40" customFormat="1" ht="15" x14ac:dyDescent="0.2">
      <c r="A766" s="244" t="s">
        <v>233</v>
      </c>
      <c r="B766" s="244"/>
      <c r="C766" s="35" t="s">
        <v>69</v>
      </c>
      <c r="D766" s="24" t="s">
        <v>51</v>
      </c>
      <c r="E766" s="10"/>
      <c r="F766" s="13"/>
      <c r="G766" s="10"/>
      <c r="H766" s="13"/>
      <c r="I766" s="10"/>
      <c r="J766" s="13"/>
      <c r="K766" s="10">
        <v>0</v>
      </c>
      <c r="L766" s="13"/>
      <c r="M766" s="10"/>
      <c r="N766" s="13"/>
      <c r="O766" s="10"/>
      <c r="P766" s="13"/>
      <c r="Q766" s="10">
        <v>0</v>
      </c>
      <c r="R766" s="13"/>
      <c r="S766" s="10">
        <v>0</v>
      </c>
      <c r="T766" s="13"/>
      <c r="U766" s="10">
        <v>0</v>
      </c>
      <c r="V766" s="13"/>
      <c r="W766" s="10">
        <v>0</v>
      </c>
      <c r="X766" s="13"/>
      <c r="Y766" s="10"/>
      <c r="Z766" s="13"/>
      <c r="AA766" s="205"/>
      <c r="AB766" s="200"/>
      <c r="AC766" s="257"/>
      <c r="AD766" s="205"/>
      <c r="AF766" s="258"/>
      <c r="AH766" s="258"/>
      <c r="AI766" s="259"/>
      <c r="AJ766" s="259"/>
      <c r="AK766" s="259"/>
      <c r="AL766" s="413"/>
      <c r="AM766" s="259"/>
      <c r="AN766" s="413"/>
    </row>
    <row r="767" spans="1:40" customFormat="1" ht="15" x14ac:dyDescent="0.2">
      <c r="A767" s="244" t="s">
        <v>234</v>
      </c>
      <c r="B767" s="244"/>
      <c r="C767" s="35" t="s">
        <v>70</v>
      </c>
      <c r="D767" s="24" t="s">
        <v>51</v>
      </c>
      <c r="E767" s="10"/>
      <c r="F767" s="13"/>
      <c r="G767" s="10"/>
      <c r="H767" s="13"/>
      <c r="I767" s="10"/>
      <c r="J767" s="13"/>
      <c r="K767" s="10">
        <v>0</v>
      </c>
      <c r="L767" s="13"/>
      <c r="M767" s="10"/>
      <c r="N767" s="13"/>
      <c r="O767" s="10"/>
      <c r="P767" s="13"/>
      <c r="Q767" s="10">
        <v>0</v>
      </c>
      <c r="R767" s="13"/>
      <c r="S767" s="10">
        <v>0</v>
      </c>
      <c r="T767" s="13"/>
      <c r="U767" s="10">
        <v>0</v>
      </c>
      <c r="V767" s="13"/>
      <c r="W767" s="10">
        <v>0</v>
      </c>
      <c r="X767" s="13"/>
      <c r="Y767" s="10"/>
      <c r="Z767" s="13"/>
      <c r="AA767" s="205"/>
      <c r="AB767" s="200"/>
      <c r="AC767" s="257"/>
      <c r="AD767" s="205"/>
      <c r="AF767" s="258"/>
      <c r="AH767" s="258"/>
      <c r="AI767" s="259"/>
      <c r="AJ767" s="259"/>
      <c r="AK767" s="259"/>
      <c r="AL767" s="413"/>
      <c r="AM767" s="259"/>
      <c r="AN767" s="413"/>
    </row>
    <row r="768" spans="1:40" ht="40.5" x14ac:dyDescent="0.25">
      <c r="A768" s="288"/>
      <c r="B768" s="289"/>
      <c r="C768" s="152" t="s">
        <v>390</v>
      </c>
      <c r="D768" s="143"/>
      <c r="E768" s="91"/>
      <c r="F768" s="88"/>
      <c r="G768" s="91"/>
      <c r="H768" s="88"/>
      <c r="I768" s="91"/>
      <c r="J768" s="88"/>
      <c r="K768" s="91"/>
      <c r="L768" s="88"/>
      <c r="M768" s="91"/>
      <c r="N768" s="88"/>
      <c r="O768" s="91"/>
      <c r="P768" s="88"/>
      <c r="Q768" s="91"/>
      <c r="R768" s="88"/>
      <c r="S768" s="91"/>
      <c r="T768" s="88"/>
      <c r="U768" s="91"/>
      <c r="V768" s="88"/>
      <c r="W768" s="91"/>
      <c r="X768" s="88"/>
      <c r="Y768" s="91"/>
      <c r="Z768" s="88"/>
      <c r="AA768" s="203"/>
      <c r="AB768" s="189"/>
      <c r="AC768" s="196"/>
      <c r="AD768" s="203"/>
      <c r="AF768" s="193"/>
      <c r="AH768" s="193"/>
      <c r="AI768" s="237"/>
      <c r="AJ768" s="237"/>
      <c r="AK768" s="237"/>
      <c r="AL768" s="409"/>
      <c r="AM768" s="237"/>
      <c r="AN768" s="409"/>
    </row>
    <row r="769" spans="1:40" ht="41.25" thickBot="1" x14ac:dyDescent="0.3">
      <c r="A769" s="290"/>
      <c r="B769" s="291"/>
      <c r="C769" s="89" t="s">
        <v>391</v>
      </c>
      <c r="D769" s="95"/>
      <c r="E769" s="96"/>
      <c r="F769" s="90"/>
      <c r="G769" s="96"/>
      <c r="H769" s="90"/>
      <c r="I769" s="96"/>
      <c r="J769" s="90"/>
      <c r="K769" s="96"/>
      <c r="L769" s="90"/>
      <c r="M769" s="96"/>
      <c r="N769" s="90"/>
      <c r="O769" s="96"/>
      <c r="P769" s="90"/>
      <c r="Q769" s="96"/>
      <c r="R769" s="90"/>
      <c r="S769" s="96"/>
      <c r="T769" s="90"/>
      <c r="U769" s="96"/>
      <c r="V769" s="90"/>
      <c r="W769" s="96"/>
      <c r="X769" s="90"/>
      <c r="Y769" s="96"/>
      <c r="Z769" s="90"/>
      <c r="AA769" s="308" t="s">
        <v>200</v>
      </c>
      <c r="AB769" s="189"/>
      <c r="AC769" s="196"/>
      <c r="AD769" s="204"/>
      <c r="AF769" s="193"/>
      <c r="AH769" s="193"/>
      <c r="AI769" s="237"/>
      <c r="AJ769" s="237"/>
      <c r="AK769" s="237"/>
      <c r="AL769" s="409"/>
      <c r="AM769" s="237"/>
      <c r="AN769" s="409"/>
    </row>
    <row r="770" spans="1:40" ht="90.75" thickBot="1" x14ac:dyDescent="0.25">
      <c r="A770" s="292" t="s">
        <v>392</v>
      </c>
      <c r="B770" s="293"/>
      <c r="C770" s="104" t="s">
        <v>121</v>
      </c>
      <c r="D770" s="115" t="s">
        <v>51</v>
      </c>
      <c r="E770" s="10"/>
      <c r="F770" s="13"/>
      <c r="G770" s="10"/>
      <c r="H770" s="13"/>
      <c r="I770" s="10"/>
      <c r="J770" s="13"/>
      <c r="K770" s="10">
        <v>222</v>
      </c>
      <c r="L770" s="13" t="s">
        <v>166</v>
      </c>
      <c r="M770" s="10">
        <v>258</v>
      </c>
      <c r="N770" s="13" t="s">
        <v>166</v>
      </c>
      <c r="O770" s="10">
        <v>471</v>
      </c>
      <c r="P770" s="13" t="s">
        <v>166</v>
      </c>
      <c r="Q770" s="10">
        <v>153</v>
      </c>
      <c r="R770" s="13" t="s">
        <v>166</v>
      </c>
      <c r="S770" s="10">
        <v>1104</v>
      </c>
      <c r="T770" s="13"/>
      <c r="U770" s="10">
        <v>1348</v>
      </c>
      <c r="V770" s="13"/>
      <c r="W770" s="10">
        <v>1442</v>
      </c>
      <c r="X770" s="13"/>
      <c r="Y770" s="10"/>
      <c r="Z770" s="13"/>
      <c r="AA770" s="205" t="s">
        <v>393</v>
      </c>
      <c r="AB770" s="196"/>
      <c r="AC770" s="196"/>
      <c r="AD770" s="205" t="s">
        <v>394</v>
      </c>
      <c r="AF770" s="219" t="s">
        <v>395</v>
      </c>
      <c r="AH770" s="219" t="s">
        <v>396</v>
      </c>
      <c r="AI770" s="237"/>
      <c r="AJ770" s="237"/>
      <c r="AK770" s="238" t="s">
        <v>397</v>
      </c>
      <c r="AL770" s="409" t="s">
        <v>398</v>
      </c>
      <c r="AM770" s="438" t="s">
        <v>399</v>
      </c>
      <c r="AN770" s="438" t="s">
        <v>400</v>
      </c>
    </row>
    <row r="771" spans="1:40" ht="15.75" x14ac:dyDescent="0.25">
      <c r="A771" s="290"/>
      <c r="B771" s="291"/>
      <c r="C771" s="105" t="s">
        <v>378</v>
      </c>
      <c r="D771" s="33"/>
      <c r="E771" s="102" t="str" cm="1">
        <f t="array" ref="E771">_xlfn.IFS(AND(E770="",E772="",E773=""),"",SUM(E772:E773)&lt;E770*AND(F772="",F773="",E772&lt;&gt;"",E773&lt;&gt;""),"T4-Error",SUM(E772:E773)&gt;E770,"T5-Error",AND(SUM(E772:E773)=E770,F770="",OR(E772="",E773="")),"T2-Error",OR(E772="",E773=""),"",SUM(E772:E773)&lt;E770*OR(F772="pa",F773="pa"),"",AND(SUM(E772:E773)=E770,F770="pa",F772&lt;&gt;"pa",F773&lt;&gt;"pa"),"T3-Error",AND(SUM(E772:E773)=E770,F770="")*OR(F772="pa",F773="pa"),"T1-Error",SUM(E772:E773)=E770,"")</f>
        <v/>
      </c>
      <c r="F771" s="101"/>
      <c r="G771" s="102" t="str" cm="1">
        <f t="array" ref="G771">_xlfn.IFS(AND(G770="",G772="",G773=""),"",SUM(G772:G773)&lt;G770*AND(H772="",H773="",G772&lt;&gt;"",G773&lt;&gt;""),"T4-Error",SUM(G772:G773)&gt;G770,"T5-Error",AND(SUM(G772:G773)=G770,H770="",OR(G772="",G773="")),"T2-Error",OR(G772="",G773=""),"",SUM(G772:G773)&lt;G770*OR(H772="pa",H773="pa"),"",AND(SUM(G772:G773)=G770,H770="pa",H772&lt;&gt;"pa",H773&lt;&gt;"pa"),"T3-Error",AND(SUM(G772:G773)=G770,H770="")*OR(H772="pa",H773="pa"),"T1-Error",SUM(G772:G773)=G770,"")</f>
        <v/>
      </c>
      <c r="H771" s="101"/>
      <c r="I771" s="102" t="str" cm="1">
        <f t="array" ref="I771">_xlfn.IFS(AND(I770="",I772="",I773=""),"",SUM(I772:I773)&lt;I770*AND(J772="",J773="",I772&lt;&gt;"",I773&lt;&gt;""),"T4-Error",SUM(I772:I773)&gt;I770,"T5-Error",AND(SUM(I772:I773)=I770,J770="",OR(I772="",I773="")),"T2-Error",OR(I772="",I773=""),"",SUM(I772:I773)&lt;I770*OR(J772="pa",J773="pa"),"",AND(SUM(I772:I773)=I770,J770="pa",J772&lt;&gt;"pa",J773&lt;&gt;"pa"),"T3-Error",AND(SUM(I772:I773)=I770,J770="")*OR(J772="pa",J773="pa"),"T1-Error",SUM(I772:I773)=I770,"")</f>
        <v/>
      </c>
      <c r="J771" s="101"/>
      <c r="K771" s="102" t="str" cm="1">
        <f t="array" ref="K771">_xlfn.IFS(AND(K770="",K772="",K773=""),"",SUM(K772:K773)&lt;K770*AND(L772="",L773="",K772&lt;&gt;"",K773&lt;&gt;""),"T4-Error",SUM(K772:K773)&gt;K770,"T5-Error",AND(SUM(K772:K773)=K770,L770="",OR(K772="",K773="")),"T2-Error",OR(K772="",K773=""),"",SUM(K772:K773)&lt;K770*OR(L772="pa",L773="pa"),"",AND(SUM(K772:K773)=K770,L770="pa",L772&lt;&gt;"pa",L773&lt;&gt;"pa"),"T3-Error",AND(SUM(K772:K773)=K770,L770="")*OR(L772="pa",L773="pa"),"T1-Error",SUM(K772:K773)=K770,"")</f>
        <v/>
      </c>
      <c r="L771" s="101"/>
      <c r="M771" s="102" t="str" cm="1">
        <f t="array" ref="M771">_xlfn.IFS(AND(M770="",M772="",M773=""),"",SUM(M772:M773)&lt;M770*AND(N772="",N773="",M772&lt;&gt;"",M773&lt;&gt;""),"T4-Error",SUM(M772:M773)&gt;M770,"T5-Error",AND(SUM(M772:M773)=M770,N770="",OR(M772="",M773="")),"T2-Error",OR(M772="",M773=""),"",SUM(M772:M773)&lt;M770*OR(N772="pa",N773="pa"),"",AND(SUM(M772:M773)=M770,N770="pa",N772&lt;&gt;"pa",N773&lt;&gt;"pa"),"T3-Error",AND(SUM(M772:M773)=M770,N770="")*OR(N772="pa",N773="pa"),"T1-Error",SUM(M772:M773)=M770,"")</f>
        <v/>
      </c>
      <c r="N771" s="101"/>
      <c r="O771" s="102" t="str" cm="1">
        <f t="array" ref="O771">_xlfn.IFS(AND(O770="",O772="",O773=""),"",SUM(O772:O773)&lt;O770*AND(P772="",P773="",O772&lt;&gt;"",O773&lt;&gt;""),"T4-Error",SUM(O772:O773)&gt;O770,"T5-Error",AND(SUM(O772:O773)=O770,P770="",OR(O772="",O773="")),"T2-Error",OR(O772="",O773=""),"",SUM(O772:O773)&lt;O770*OR(P772="pa",P773="pa"),"",AND(SUM(O772:O773)=O770,P770="pa",P772&lt;&gt;"pa",P773&lt;&gt;"pa"),"T3-Error",AND(SUM(O772:O773)=O770,P770="")*OR(P772="pa",P773="pa"),"T1-Error",SUM(O772:O773)=O770,"")</f>
        <v/>
      </c>
      <c r="P771" s="101"/>
      <c r="Q771" s="102" t="str" cm="1">
        <f t="array" ref="Q771">_xlfn.IFS(AND(Q770="",Q772="",Q773=""),"",SUM(Q772:Q773)&lt;Q770*AND(R772="",R773="",Q772&lt;&gt;"",Q773&lt;&gt;""),"T4-Error",SUM(Q772:Q773)&gt;Q770,"T5-Error",AND(SUM(Q772:Q773)=Q770,R770="",OR(Q772="",Q773="")),"T2-Error",OR(Q772="",Q773=""),"",SUM(Q772:Q773)&lt;Q770*OR(R772="pa",R773="pa"),"",AND(SUM(Q772:Q773)=Q770,R770="pa",R772&lt;&gt;"pa",R773&lt;&gt;"pa"),"T3-Error",AND(SUM(Q772:Q773)=Q770,R770="")*OR(R772="pa",R773="pa"),"T1-Error",SUM(Q772:Q773)=Q770,"")</f>
        <v/>
      </c>
      <c r="R771" s="101"/>
      <c r="S771" s="102" t="str" cm="1">
        <f t="array" ref="S771">_xlfn.IFS(AND(S770="",S772="",S773=""),"",SUM(S772:S773)&lt;S770*AND(T772="",T773="",S772&lt;&gt;"",S773&lt;&gt;""),"T4-Error",SUM(S772:S773)&gt;S770,"T5-Error",AND(SUM(S772:S773)=S770,T770="",OR(S772="",S773="")),"T2-Error",OR(S772="",S773=""),"",SUM(S772:S773)&lt;S770*OR(T772="pa",T773="pa"),"",AND(SUM(S772:S773)=S770,T770="pa",T772&lt;&gt;"pa",T773&lt;&gt;"pa"),"T3-Error",AND(SUM(S772:S773)=S770,T770="")*OR(T772="pa",T773="pa"),"T1-Error",SUM(S772:S773)=S770,"")</f>
        <v/>
      </c>
      <c r="T771" s="101"/>
      <c r="U771" s="102" t="str" cm="1">
        <f t="array" ref="U771">_xlfn.IFS(AND(U770="",U772="",U773=""),"",SUM(U772:U773)&lt;U770*AND(V772="",V773="",U772&lt;&gt;"",U773&lt;&gt;""),"T4-Error",SUM(U772:U773)&gt;U770,"T5-Error",AND(SUM(U772:U773)=U770,V770="",OR(U772="",U773="")),"T2-Error",OR(U772="",U773=""),"",SUM(U772:U773)&lt;U770*OR(V772="pa",V773="pa"),"",AND(SUM(U772:U773)=U770,V770="pa",V772&lt;&gt;"pa",V773&lt;&gt;"pa"),"T3-Error",AND(SUM(U772:U773)=U770,V770="")*OR(V772="pa",V773="pa"),"T1-Error",SUM(U772:U773)=U770,"")</f>
        <v/>
      </c>
      <c r="V771" s="101"/>
      <c r="W771" s="102" t="str" cm="1">
        <f t="array" ref="W771">_xlfn.IFS(AND(W770="",W772="",W773=""),"",SUM(W772:W773)&lt;W770*AND(X772="",X773="",W772&lt;&gt;"",W773&lt;&gt;""),"T4-Error",SUM(W772:W773)&gt;W770,"T5-Error",AND(SUM(W772:W773)=W770,X770="",OR(W772="",W773="")),"T2-Error",OR(W772="",W773=""),"",SUM(W772:W773)&lt;W770*OR(X772="pa",X773="pa"),"",AND(SUM(W772:W773)=W770,X770="pa",X772&lt;&gt;"pa",X773&lt;&gt;"pa"),"T3-Error",AND(SUM(W772:W773)=W770,X770="")*OR(X772="pa",X773="pa"),"T1-Error",SUM(W772:W773)=W770,"")</f>
        <v/>
      </c>
      <c r="X771" s="101"/>
      <c r="Y771" s="102" t="str" cm="1">
        <f t="array" ref="Y771">_xlfn.IFS(AND(Y770="",Y772="",Y773=""),"",SUM(Y772:Y773)&lt;Y770*AND(Z772="",Z773="",Y772&lt;&gt;"",Y773&lt;&gt;""),"T4-Error",SUM(Y772:Y773)&gt;Y770,"T5-Error",AND(SUM(Y772:Y773)=Y770,Z770="",OR(Y772="",Y773="")),"T2-Error",OR(Y772="",Y773=""),"",SUM(Y772:Y773)&lt;Y770*OR(Z772="pa",Z773="pa"),"",AND(SUM(Y772:Y773)=Y770,Z770="pa",Z772&lt;&gt;"pa",Z773&lt;&gt;"pa"),"T3-Error",AND(SUM(Y772:Y773)=Y770,Z770="")*OR(Z772="pa",Z773="pa"),"T1-Error",SUM(Y772:Y773)=Y770,"")</f>
        <v/>
      </c>
      <c r="Z771" s="101"/>
      <c r="AA771" s="206"/>
      <c r="AB771" s="189"/>
      <c r="AC771" s="196"/>
      <c r="AD771" s="206"/>
      <c r="AF771" s="193"/>
      <c r="AH771" s="193"/>
      <c r="AI771" s="237"/>
      <c r="AJ771" s="237"/>
      <c r="AK771" s="237"/>
      <c r="AL771" s="409"/>
      <c r="AM771" s="237"/>
      <c r="AN771" s="409"/>
    </row>
    <row r="772" spans="1:40" ht="15" x14ac:dyDescent="0.2">
      <c r="A772" s="294" t="s">
        <v>401</v>
      </c>
      <c r="B772" s="295"/>
      <c r="C772" s="110" t="s">
        <v>210</v>
      </c>
      <c r="D772" s="115" t="s">
        <v>51</v>
      </c>
      <c r="E772" s="10"/>
      <c r="F772" s="13"/>
      <c r="G772" s="10"/>
      <c r="H772" s="13"/>
      <c r="I772" s="10"/>
      <c r="J772" s="13"/>
      <c r="K772" s="10"/>
      <c r="L772" s="13"/>
      <c r="M772" s="10"/>
      <c r="N772" s="13"/>
      <c r="O772" s="10"/>
      <c r="P772" s="13"/>
      <c r="Q772" s="10"/>
      <c r="R772" s="13"/>
      <c r="S772" s="10">
        <v>661</v>
      </c>
      <c r="T772" s="13"/>
      <c r="U772" s="10">
        <v>780</v>
      </c>
      <c r="V772" s="13"/>
      <c r="W772" s="10">
        <v>823</v>
      </c>
      <c r="X772" s="13"/>
      <c r="Y772" s="10"/>
      <c r="Z772" s="13"/>
      <c r="AA772" s="205" t="s">
        <v>402</v>
      </c>
      <c r="AB772" s="196"/>
      <c r="AC772" s="196"/>
      <c r="AD772" s="205"/>
      <c r="AF772" s="193"/>
      <c r="AH772" s="193"/>
      <c r="AI772" s="237"/>
      <c r="AJ772" s="237"/>
      <c r="AK772" s="237"/>
      <c r="AL772" s="409"/>
      <c r="AM772" s="237"/>
      <c r="AN772" s="409"/>
    </row>
    <row r="773" spans="1:40" ht="15" x14ac:dyDescent="0.2">
      <c r="A773" s="296" t="s">
        <v>403</v>
      </c>
      <c r="B773" s="297"/>
      <c r="C773" s="110" t="s">
        <v>213</v>
      </c>
      <c r="D773" s="115" t="s">
        <v>51</v>
      </c>
      <c r="E773" s="10"/>
      <c r="F773" s="13"/>
      <c r="G773" s="10"/>
      <c r="H773" s="13"/>
      <c r="I773" s="10"/>
      <c r="J773" s="13"/>
      <c r="K773" s="10"/>
      <c r="L773" s="13"/>
      <c r="M773" s="10"/>
      <c r="N773" s="13"/>
      <c r="O773" s="10"/>
      <c r="P773" s="13"/>
      <c r="Q773" s="10"/>
      <c r="R773" s="13"/>
      <c r="S773" s="10">
        <v>443</v>
      </c>
      <c r="T773" s="13"/>
      <c r="U773" s="10">
        <v>568</v>
      </c>
      <c r="V773" s="13"/>
      <c r="W773" s="10">
        <v>619</v>
      </c>
      <c r="X773" s="13"/>
      <c r="Y773" s="10"/>
      <c r="Z773" s="13"/>
      <c r="AA773" s="205"/>
      <c r="AB773" s="196"/>
      <c r="AC773" s="196"/>
      <c r="AD773" s="205"/>
      <c r="AF773" s="193"/>
      <c r="AH773" s="193"/>
      <c r="AI773" s="237"/>
      <c r="AJ773" s="237"/>
      <c r="AK773" s="237"/>
      <c r="AL773" s="409"/>
      <c r="AM773" s="237"/>
      <c r="AN773" s="409"/>
    </row>
    <row r="774" spans="1:40" ht="15.75" x14ac:dyDescent="0.25">
      <c r="A774" s="290"/>
      <c r="B774" s="291"/>
      <c r="C774" s="105" t="s">
        <v>52</v>
      </c>
      <c r="D774" s="33"/>
      <c r="E774" s="102" t="str" cm="1">
        <f t="array" ref="E774">_xlfn.IFS(AND(E770="",E775="",E776="",E777="",E778="",E779="",E780="",E781="",E782="",E783="",E784="",E785="",E786="",E787="",E788="",E789="",E790="",E791="",E792=""),"",SUM(E775:E792)&lt;E770*AND(F775="",F776="",F777="",F778="",F779="",F780="",F781="",F782="",F783="",F784="",F785="",F786="",F787="",F788="",F789="",F790="",F791="",F792="",E775&lt;&gt;"",E776&lt;&gt;"",E777&lt;&gt;"",E778&lt;&gt;"",E779&lt;&gt;"",E780&lt;&gt;"",E781&lt;&gt;"",E782&lt;&gt;"",E783&lt;&gt;"",E784&lt;&gt;"",E785&lt;&gt;"",E786&lt;&gt;"",E787&lt;&gt;"",E788&lt;&gt;"",E789&lt;&gt;"",E790&lt;&gt;"",E791&lt;&gt;"",E792&lt;&gt;""),"T4-Error",SUM(E775:E792)&gt;E770,"T5-Error",AND(SUM(E775:E792)=E770,F770="",OR(E775="",E776="",E777="",E778="",E779="",E780="",E781="",E782="",E783="",E784="",E785="",E786="",E787="",E788="",E789="",E790="",E791="",E792="")),"T2-Error",OR(E775="",E776="",E777="",E778="",E779="",E780="",E781="",E782="",E783="",E784="",E785="",E786="",E787="",E788="",E789="",E790="",E791="",E792=""),"",SUM(E775:E792)&lt;E770*OR(F775="pa",F776="pa",F777="pa",F778="pa",F779="pa",F780="pa",F781="pa",F782="pa",F783="pa",F784="pa",F785="pa",F786="pa",F787="pa",F788="pa",F789="pa",F790="pa",F791="pa",F792="pa"),"",AND(SUM(E775:E792)=E770,F770="pa",F775&lt;&gt;"pa",F776&lt;&gt;"pa",F777&lt;&gt;"pa",F778&lt;&gt;"pa",F779&lt;&gt;"pa",F780&lt;&gt;"pa",F781&lt;&gt;"pa",F782&lt;&gt;"pa",F783&lt;&gt;"pa",F784&lt;&gt;"pa",F785&lt;&gt;"pa",F786&lt;&gt;"pa",F787&lt;&gt;"pa",F788&lt;&gt;"pa",F789&lt;&gt;"pa",F790&lt;&gt;"pa",F791&lt;&gt;"pa",F792&lt;&gt;"pa"),"T3-Error",AND(SUM(E775:E792)=E770,F770="")*OR(F775="pa",F776="pa",F777="pa",F778="pa",F779="pa",F780="pa",F781="pa",F782="pa",F783="pa",F784="pa",F785="pa",F786="pa",F787="pa",F788="pa",F789="pa",F790="pa",F791="pa",F792="pa"),"T1-Error",SUM(E775:E792)=E770,"")</f>
        <v/>
      </c>
      <c r="F774" s="101"/>
      <c r="G774" s="102" t="str" cm="1">
        <f t="array" ref="G774">_xlfn.IFS(AND(G770="",G775="",G776="",G777="",G778="",G779="",G780="",G781="",G782="",G783="",G784="",G785="",G786="",G787="",G788="",G789="",G790="",G791="",G792=""),"",SUM(G775:G792)&lt;G770*AND(H775="",H776="",H777="",H778="",H779="",H780="",H781="",H782="",H783="",H784="",H785="",H786="",H787="",H788="",H789="",H790="",H791="",H792="",G775&lt;&gt;"",G776&lt;&gt;"",G777&lt;&gt;"",G778&lt;&gt;"",G779&lt;&gt;"",G780&lt;&gt;"",G781&lt;&gt;"",G782&lt;&gt;"",G783&lt;&gt;"",G784&lt;&gt;"",G785&lt;&gt;"",G786&lt;&gt;"",G787&lt;&gt;"",G788&lt;&gt;"",G789&lt;&gt;"",G790&lt;&gt;"",G791&lt;&gt;"",G792&lt;&gt;""),"T4-Error",SUM(G775:G792)&gt;G770,"T5-Error",AND(SUM(G775:G792)=G770,H770="",OR(G775="",G776="",G777="",G778="",G779="",G780="",G781="",G782="",G783="",G784="",G785="",G786="",G787="",G788="",G789="",G790="",G791="",G792="")),"T2-Error",OR(G775="",G776="",G777="",G778="",G779="",G780="",G781="",G782="",G783="",G784="",G785="",G786="",G787="",G788="",G789="",G790="",G791="",G792=""),"",SUM(G775:G792)&lt;G770*OR(H775="pa",H776="pa",H777="pa",H778="pa",H779="pa",H780="pa",H781="pa",H782="pa",H783="pa",H784="pa",H785="pa",H786="pa",H787="pa",H788="pa",H789="pa",H790="pa",H791="pa",H792="pa"),"",AND(SUM(G775:G792)=G770,H770="pa",H775&lt;&gt;"pa",H776&lt;&gt;"pa",H777&lt;&gt;"pa",H778&lt;&gt;"pa",H779&lt;&gt;"pa",H780&lt;&gt;"pa",H781&lt;&gt;"pa",H782&lt;&gt;"pa",H783&lt;&gt;"pa",H784&lt;&gt;"pa",H785&lt;&gt;"pa",H786&lt;&gt;"pa",H787&lt;&gt;"pa",H788&lt;&gt;"pa",H789&lt;&gt;"pa",H790&lt;&gt;"pa",H791&lt;&gt;"pa",H792&lt;&gt;"pa"),"T3-Error",AND(SUM(G775:G792)=G770,H770="")*OR(H775="pa",H776="pa",H777="pa",H778="pa",H779="pa",H780="pa",H781="pa",H782="pa",H783="pa",H784="pa",H785="pa",H786="pa",H787="pa",H788="pa",H789="pa",H790="pa",H791="pa",H792="pa"),"T1-Error",SUM(G775:G792)=G770,"")</f>
        <v/>
      </c>
      <c r="H774" s="101"/>
      <c r="I774" s="102" t="str" cm="1">
        <f t="array" ref="I774">_xlfn.IFS(AND(I770="",I775="",I776="",I777="",I778="",I779="",I780="",I781="",I782="",I783="",I784="",I785="",I786="",I787="",I788="",I789="",I790="",I791="",I792=""),"",SUM(I775:I792)&lt;I770*AND(J775="",J776="",J777="",J778="",J779="",J780="",J781="",J782="",J783="",J784="",J785="",J786="",J787="",J788="",J789="",J790="",J791="",J792="",I775&lt;&gt;"",I776&lt;&gt;"",I777&lt;&gt;"",I778&lt;&gt;"",I779&lt;&gt;"",I780&lt;&gt;"",I781&lt;&gt;"",I782&lt;&gt;"",I783&lt;&gt;"",I784&lt;&gt;"",I785&lt;&gt;"",I786&lt;&gt;"",I787&lt;&gt;"",I788&lt;&gt;"",I789&lt;&gt;"",I790&lt;&gt;"",I791&lt;&gt;"",I792&lt;&gt;""),"T4-Error",SUM(I775:I792)&gt;I770,"T5-Error",AND(SUM(I775:I792)=I770,J770="",OR(I775="",I776="",I777="",I778="",I779="",I780="",I781="",I782="",I783="",I784="",I785="",I786="",I787="",I788="",I789="",I790="",I791="",I792="")),"T2-Error",OR(I775="",I776="",I777="",I778="",I779="",I780="",I781="",I782="",I783="",I784="",I785="",I786="",I787="",I788="",I789="",I790="",I791="",I792=""),"",SUM(I775:I792)&lt;I770*OR(J775="pa",J776="pa",J777="pa",J778="pa",J779="pa",J780="pa",J781="pa",J782="pa",J783="pa",J784="pa",J785="pa",J786="pa",J787="pa",J788="pa",J789="pa",J790="pa",J791="pa",J792="pa"),"",AND(SUM(I775:I792)=I770,J770="pa",J775&lt;&gt;"pa",J776&lt;&gt;"pa",J777&lt;&gt;"pa",J778&lt;&gt;"pa",J779&lt;&gt;"pa",J780&lt;&gt;"pa",J781&lt;&gt;"pa",J782&lt;&gt;"pa",J783&lt;&gt;"pa",J784&lt;&gt;"pa",J785&lt;&gt;"pa",J786&lt;&gt;"pa",J787&lt;&gt;"pa",J788&lt;&gt;"pa",J789&lt;&gt;"pa",J790&lt;&gt;"pa",J791&lt;&gt;"pa",J792&lt;&gt;"pa"),"T3-Error",AND(SUM(I775:I792)=I770,J770="")*OR(J775="pa",J776="pa",J777="pa",J778="pa",J779="pa",J780="pa",J781="pa",J782="pa",J783="pa",J784="pa",J785="pa",J786="pa",J787="pa",J788="pa",J789="pa",J790="pa",J791="pa",J792="pa"),"T1-Error",SUM(I775:I792)=I770,"")</f>
        <v/>
      </c>
      <c r="J774" s="101"/>
      <c r="K774" s="102" t="str" cm="1">
        <f t="array" ref="K774">_xlfn.IFS(AND(K770="",K775="",K776="",K777="",K778="",K779="",K780="",K781="",K782="",K783="",K784="",K785="",K786="",K787="",K788="",K789="",K790="",K791="",K792=""),"",SUM(K775:K792)&lt;K770*AND(L775="",L776="",L777="",L778="",L779="",L780="",L781="",L782="",L783="",L784="",L785="",L786="",L787="",L788="",L789="",L790="",L791="",L792="",K775&lt;&gt;"",K776&lt;&gt;"",K777&lt;&gt;"",K778&lt;&gt;"",K779&lt;&gt;"",K780&lt;&gt;"",K781&lt;&gt;"",K782&lt;&gt;"",K783&lt;&gt;"",K784&lt;&gt;"",K785&lt;&gt;"",K786&lt;&gt;"",K787&lt;&gt;"",K788&lt;&gt;"",K789&lt;&gt;"",K790&lt;&gt;"",K791&lt;&gt;"",K792&lt;&gt;""),"T4-Error",SUM(K775:K792)&gt;K770,"T5-Error",AND(SUM(K775:K792)=K770,L770="",OR(K775="",K776="",K777="",K778="",K779="",K780="",K781="",K782="",K783="",K784="",K785="",K786="",K787="",K788="",K789="",K790="",K791="",K792="")),"T2-Error",OR(K775="",K776="",K777="",K778="",K779="",K780="",K781="",K782="",K783="",K784="",K785="",K786="",K787="",K788="",K789="",K790="",K791="",K792=""),"",SUM(K775:K792)&lt;K770*OR(L775="pa",L776="pa",L777="pa",L778="pa",L779="pa",L780="pa",L781="pa",L782="pa",L783="pa",L784="pa",L785="pa",L786="pa",L787="pa",L788="pa",L789="pa",L790="pa",L791="pa",L792="pa"),"",AND(SUM(K775:K792)=K770,L770="pa",L775&lt;&gt;"pa",L776&lt;&gt;"pa",L777&lt;&gt;"pa",L778&lt;&gt;"pa",L779&lt;&gt;"pa",L780&lt;&gt;"pa",L781&lt;&gt;"pa",L782&lt;&gt;"pa",L783&lt;&gt;"pa",L784&lt;&gt;"pa",L785&lt;&gt;"pa",L786&lt;&gt;"pa",L787&lt;&gt;"pa",L788&lt;&gt;"pa",L789&lt;&gt;"pa",L790&lt;&gt;"pa",L791&lt;&gt;"pa",L792&lt;&gt;"pa"),"T3-Error",AND(SUM(K775:K792)=K770,L770="")*OR(L775="pa",L776="pa",L777="pa",L778="pa",L779="pa",L780="pa",L781="pa",L782="pa",L783="pa",L784="pa",L785="pa",L786="pa",L787="pa",L788="pa",L789="pa",L790="pa",L791="pa",L792="pa"),"T1-Error",SUM(K775:K792)=K770,"")</f>
        <v/>
      </c>
      <c r="L774" s="101"/>
      <c r="M774" s="102" t="str" cm="1">
        <f t="array" ref="M774">_xlfn.IFS(AND(M770="",M775="",M776="",M777="",M778="",M779="",M780="",M781="",M782="",M783="",M784="",M785="",M786="",M787="",M788="",M789="",M790="",M791="",M792=""),"",SUM(M775:M792)&lt;M770*AND(N775="",N776="",N777="",N778="",N779="",N780="",N781="",N782="",N783="",N784="",N785="",N786="",N787="",N788="",N789="",N790="",N791="",N792="",M775&lt;&gt;"",M776&lt;&gt;"",M777&lt;&gt;"",M778&lt;&gt;"",M779&lt;&gt;"",M780&lt;&gt;"",M781&lt;&gt;"",M782&lt;&gt;"",M783&lt;&gt;"",M784&lt;&gt;"",M785&lt;&gt;"",M786&lt;&gt;"",M787&lt;&gt;"",M788&lt;&gt;"",M789&lt;&gt;"",M790&lt;&gt;"",M791&lt;&gt;"",M792&lt;&gt;""),"T4-Error",SUM(M775:M792)&gt;M770,"T5-Error",AND(SUM(M775:M792)=M770,N770="",OR(M775="",M776="",M777="",M778="",M779="",M780="",M781="",M782="",M783="",M784="",M785="",M786="",M787="",M788="",M789="",M790="",M791="",M792="")),"T2-Error",OR(M775="",M776="",M777="",M778="",M779="",M780="",M781="",M782="",M783="",M784="",M785="",M786="",M787="",M788="",M789="",M790="",M791="",M792=""),"",SUM(M775:M792)&lt;M770*OR(N775="pa",N776="pa",N777="pa",N778="pa",N779="pa",N780="pa",N781="pa",N782="pa",N783="pa",N784="pa",N785="pa",N786="pa",N787="pa",N788="pa",N789="pa",N790="pa",N791="pa",N792="pa"),"",AND(SUM(M775:M792)=M770,N770="pa",N775&lt;&gt;"pa",N776&lt;&gt;"pa",N777&lt;&gt;"pa",N778&lt;&gt;"pa",N779&lt;&gt;"pa",N780&lt;&gt;"pa",N781&lt;&gt;"pa",N782&lt;&gt;"pa",N783&lt;&gt;"pa",N784&lt;&gt;"pa",N785&lt;&gt;"pa",N786&lt;&gt;"pa",N787&lt;&gt;"pa",N788&lt;&gt;"pa",N789&lt;&gt;"pa",N790&lt;&gt;"pa",N791&lt;&gt;"pa",N792&lt;&gt;"pa"),"T3-Error",AND(SUM(M775:M792)=M770,N770="")*OR(N775="pa",N776="pa",N777="pa",N778="pa",N779="pa",N780="pa",N781="pa",N782="pa",N783="pa",N784="pa",N785="pa",N786="pa",N787="pa",N788="pa",N789="pa",N790="pa",N791="pa",N792="pa"),"T1-Error",SUM(M775:M792)=M770,"")</f>
        <v/>
      </c>
      <c r="N774" s="101"/>
      <c r="O774" s="102" t="str" cm="1">
        <f t="array" ref="O774">_xlfn.IFS(AND(O770="",O775="",O776="",O777="",O778="",O779="",O780="",O781="",O782="",O783="",O784="",O785="",O786="",O787="",O788="",O789="",O790="",O791="",O792=""),"",SUM(O775:O792)&lt;O770*AND(P775="",P776="",P777="",P778="",P779="",P780="",P781="",P782="",P783="",P784="",P785="",P786="",P787="",P788="",P789="",P790="",P791="",P792="",O775&lt;&gt;"",O776&lt;&gt;"",O777&lt;&gt;"",O778&lt;&gt;"",O779&lt;&gt;"",O780&lt;&gt;"",O781&lt;&gt;"",O782&lt;&gt;"",O783&lt;&gt;"",O784&lt;&gt;"",O785&lt;&gt;"",O786&lt;&gt;"",O787&lt;&gt;"",O788&lt;&gt;"",O789&lt;&gt;"",O790&lt;&gt;"",O791&lt;&gt;"",O792&lt;&gt;""),"T4-Error",SUM(O775:O792)&gt;O770,"T5-Error",AND(SUM(O775:O792)=O770,P770="",OR(O775="",O776="",O777="",O778="",O779="",O780="",O781="",O782="",O783="",O784="",O785="",O786="",O787="",O788="",O789="",O790="",O791="",O792="")),"T2-Error",OR(O775="",O776="",O777="",O778="",O779="",O780="",O781="",O782="",O783="",O784="",O785="",O786="",O787="",O788="",O789="",O790="",O791="",O792=""),"",SUM(O775:O792)&lt;O770*OR(P775="pa",P776="pa",P777="pa",P778="pa",P779="pa",P780="pa",P781="pa",P782="pa",P783="pa",P784="pa",P785="pa",P786="pa",P787="pa",P788="pa",P789="pa",P790="pa",P791="pa",P792="pa"),"",AND(SUM(O775:O792)=O770,P770="pa",P775&lt;&gt;"pa",P776&lt;&gt;"pa",P777&lt;&gt;"pa",P778&lt;&gt;"pa",P779&lt;&gt;"pa",P780&lt;&gt;"pa",P781&lt;&gt;"pa",P782&lt;&gt;"pa",P783&lt;&gt;"pa",P784&lt;&gt;"pa",P785&lt;&gt;"pa",P786&lt;&gt;"pa",P787&lt;&gt;"pa",P788&lt;&gt;"pa",P789&lt;&gt;"pa",P790&lt;&gt;"pa",P791&lt;&gt;"pa",P792&lt;&gt;"pa"),"T3-Error",AND(SUM(O775:O792)=O770,P770="")*OR(P775="pa",P776="pa",P777="pa",P778="pa",P779="pa",P780="pa",P781="pa",P782="pa",P783="pa",P784="pa",P785="pa",P786="pa",P787="pa",P788="pa",P789="pa",P790="pa",P791="pa",P792="pa"),"T1-Error",SUM(O775:O792)=O770,"")</f>
        <v/>
      </c>
      <c r="P774" s="101"/>
      <c r="Q774" s="102" t="str" cm="1">
        <f t="array" ref="Q774">_xlfn.IFS(AND(Q770="",Q775="",Q776="",Q777="",Q778="",Q779="",Q780="",Q781="",Q782="",Q783="",Q784="",Q785="",Q786="",Q787="",Q788="",Q789="",Q790="",Q791="",Q792=""),"",SUM(Q775:Q792)&lt;Q770*AND(R775="",R776="",R777="",R778="",R779="",R780="",R781="",R782="",R783="",R784="",R785="",R786="",R787="",R788="",R789="",R790="",R791="",R792="",Q775&lt;&gt;"",Q776&lt;&gt;"",Q777&lt;&gt;"",Q778&lt;&gt;"",Q779&lt;&gt;"",Q780&lt;&gt;"",Q781&lt;&gt;"",Q782&lt;&gt;"",Q783&lt;&gt;"",Q784&lt;&gt;"",Q785&lt;&gt;"",Q786&lt;&gt;"",Q787&lt;&gt;"",Q788&lt;&gt;"",Q789&lt;&gt;"",Q790&lt;&gt;"",Q791&lt;&gt;"",Q792&lt;&gt;""),"T4-Error",SUM(Q775:Q792)&gt;Q770,"T5-Error",AND(SUM(Q775:Q792)=Q770,R770="",OR(Q775="",Q776="",Q777="",Q778="",Q779="",Q780="",Q781="",Q782="",Q783="",Q784="",Q785="",Q786="",Q787="",Q788="",Q789="",Q790="",Q791="",Q792="")),"T2-Error",OR(Q775="",Q776="",Q777="",Q778="",Q779="",Q780="",Q781="",Q782="",Q783="",Q784="",Q785="",Q786="",Q787="",Q788="",Q789="",Q790="",Q791="",Q792=""),"",SUM(Q775:Q792)&lt;Q770*OR(R775="pa",R776="pa",R777="pa",R778="pa",R779="pa",R780="pa",R781="pa",R782="pa",R783="pa",R784="pa",R785="pa",R786="pa",R787="pa",R788="pa",R789="pa",R790="pa",R791="pa",R792="pa"),"",AND(SUM(Q775:Q792)=Q770,R770="pa",R775&lt;&gt;"pa",R776&lt;&gt;"pa",R777&lt;&gt;"pa",R778&lt;&gt;"pa",R779&lt;&gt;"pa",R780&lt;&gt;"pa",R781&lt;&gt;"pa",R782&lt;&gt;"pa",R783&lt;&gt;"pa",R784&lt;&gt;"pa",R785&lt;&gt;"pa",R786&lt;&gt;"pa",R787&lt;&gt;"pa",R788&lt;&gt;"pa",R789&lt;&gt;"pa",R790&lt;&gt;"pa",R791&lt;&gt;"pa",R792&lt;&gt;"pa"),"T3-Error",AND(SUM(Q775:Q792)=Q770,R770="")*OR(R775="pa",R776="pa",R777="pa",R778="pa",R779="pa",R780="pa",R781="pa",R782="pa",R783="pa",R784="pa",R785="pa",R786="pa",R787="pa",R788="pa",R789="pa",R790="pa",R791="pa",R792="pa"),"T1-Error",SUM(Q775:Q792)=Q770,"")</f>
        <v/>
      </c>
      <c r="R774" s="101"/>
      <c r="S774" s="102" t="str" cm="1">
        <f t="array" ref="S774">_xlfn.IFS(AND(S770="",S775="",S776="",S777="",S778="",S779="",S780="",S781="",S782="",S783="",S784="",S785="",S786="",S787="",S788="",S789="",S790="",S791="",S792=""),"",SUM(S775:S792)&lt;S770*AND(T775="",T776="",T777="",T778="",T779="",T780="",T781="",T782="",T783="",T784="",T785="",T786="",T787="",T788="",T789="",T790="",T791="",T792="",S775&lt;&gt;"",S776&lt;&gt;"",S777&lt;&gt;"",S778&lt;&gt;"",S779&lt;&gt;"",S780&lt;&gt;"",S781&lt;&gt;"",S782&lt;&gt;"",S783&lt;&gt;"",S784&lt;&gt;"",S785&lt;&gt;"",S786&lt;&gt;"",S787&lt;&gt;"",S788&lt;&gt;"",S789&lt;&gt;"",S790&lt;&gt;"",S791&lt;&gt;"",S792&lt;&gt;""),"T4-Error",SUM(S775:S792)&gt;S770,"T5-Error",AND(SUM(S775:S792)=S770,T770="",OR(S775="",S776="",S777="",S778="",S779="",S780="",S781="",S782="",S783="",S784="",S785="",S786="",S787="",S788="",S789="",S790="",S791="",S792="")),"T2-Error",OR(S775="",S776="",S777="",S778="",S779="",S780="",S781="",S782="",S783="",S784="",S785="",S786="",S787="",S788="",S789="",S790="",S791="",S792=""),"",SUM(S775:S792)&lt;S770*OR(T775="pa",T776="pa",T777="pa",T778="pa",T779="pa",T780="pa",T781="pa",T782="pa",T783="pa",T784="pa",T785="pa",T786="pa",T787="pa",T788="pa",T789="pa",T790="pa",T791="pa",T792="pa"),"",AND(SUM(S775:S792)=S770,T770="pa",T775&lt;&gt;"pa",T776&lt;&gt;"pa",T777&lt;&gt;"pa",T778&lt;&gt;"pa",T779&lt;&gt;"pa",T780&lt;&gt;"pa",T781&lt;&gt;"pa",T782&lt;&gt;"pa",T783&lt;&gt;"pa",T784&lt;&gt;"pa",T785&lt;&gt;"pa",T786&lt;&gt;"pa",T787&lt;&gt;"pa",T788&lt;&gt;"pa",T789&lt;&gt;"pa",T790&lt;&gt;"pa",T791&lt;&gt;"pa",T792&lt;&gt;"pa"),"T3-Error",AND(SUM(S775:S792)=S770,T770="")*OR(T775="pa",T776="pa",T777="pa",T778="pa",T779="pa",T780="pa",T781="pa",T782="pa",T783="pa",T784="pa",T785="pa",T786="pa",T787="pa",T788="pa",T789="pa",T790="pa",T791="pa",T792="pa"),"T1-Error",SUM(S775:S792)=S770,"")</f>
        <v/>
      </c>
      <c r="T774" s="101"/>
      <c r="U774" s="102" t="str" cm="1">
        <f t="array" ref="U774">_xlfn.IFS(AND(U770="",U775="",U776="",U777="",U778="",U779="",U780="",U781="",U782="",U783="",U784="",U785="",U786="",U787="",U788="",U789="",U790="",U791="",U792=""),"",SUM(U775:U792)&lt;U770*AND(V775="",V776="",V777="",V778="",V779="",V780="",V781="",V782="",V783="",V784="",V785="",V786="",V787="",V788="",V789="",V790="",V791="",V792="",U775&lt;&gt;"",U776&lt;&gt;"",U777&lt;&gt;"",U778&lt;&gt;"",U779&lt;&gt;"",U780&lt;&gt;"",U781&lt;&gt;"",U782&lt;&gt;"",U783&lt;&gt;"",U784&lt;&gt;"",U785&lt;&gt;"",U786&lt;&gt;"",U787&lt;&gt;"",U788&lt;&gt;"",U789&lt;&gt;"",U790&lt;&gt;"",U791&lt;&gt;"",U792&lt;&gt;""),"T4-Error",SUM(U775:U792)&gt;U770,"T5-Error",AND(SUM(U775:U792)=U770,V770="",OR(U775="",U776="",U777="",U778="",U779="",U780="",U781="",U782="",U783="",U784="",U785="",U786="",U787="",U788="",U789="",U790="",U791="",U792="")),"T2-Error",OR(U775="",U776="",U777="",U778="",U779="",U780="",U781="",U782="",U783="",U784="",U785="",U786="",U787="",U788="",U789="",U790="",U791="",U792=""),"",SUM(U775:U792)&lt;U770*OR(V775="pa",V776="pa",V777="pa",V778="pa",V779="pa",V780="pa",V781="pa",V782="pa",V783="pa",V784="pa",V785="pa",V786="pa",V787="pa",V788="pa",V789="pa",V790="pa",V791="pa",V792="pa"),"",AND(SUM(U775:U792)=U770,V770="pa",V775&lt;&gt;"pa",V776&lt;&gt;"pa",V777&lt;&gt;"pa",V778&lt;&gt;"pa",V779&lt;&gt;"pa",V780&lt;&gt;"pa",V781&lt;&gt;"pa",V782&lt;&gt;"pa",V783&lt;&gt;"pa",V784&lt;&gt;"pa",V785&lt;&gt;"pa",V786&lt;&gt;"pa",V787&lt;&gt;"pa",V788&lt;&gt;"pa",V789&lt;&gt;"pa",V790&lt;&gt;"pa",V791&lt;&gt;"pa",V792&lt;&gt;"pa"),"T3-Error",AND(SUM(U775:U792)=U770,V770="")*OR(V775="pa",V776="pa",V777="pa",V778="pa",V779="pa",V780="pa",V781="pa",V782="pa",V783="pa",V784="pa",V785="pa",V786="pa",V787="pa",V788="pa",V789="pa",V790="pa",V791="pa",V792="pa"),"T1-Error",SUM(U775:U792)=U770,"")</f>
        <v/>
      </c>
      <c r="V774" s="101"/>
      <c r="W774" s="102" t="str" cm="1">
        <f t="array" ref="W774">_xlfn.IFS(AND(W770="",W775="",W776="",W777="",W778="",W779="",W780="",W781="",W782="",W783="",W784="",W785="",W786="",W787="",W788="",W789="",W790="",W791="",W792=""),"",SUM(W775:W792)&lt;W770*AND(X775="",X776="",X777="",X778="",X779="",X780="",X781="",X782="",X783="",X784="",X785="",X786="",X787="",X788="",X789="",X790="",X791="",X792="",W775&lt;&gt;"",W776&lt;&gt;"",W777&lt;&gt;"",W778&lt;&gt;"",W779&lt;&gt;"",W780&lt;&gt;"",W781&lt;&gt;"",W782&lt;&gt;"",W783&lt;&gt;"",W784&lt;&gt;"",W785&lt;&gt;"",W786&lt;&gt;"",W787&lt;&gt;"",W788&lt;&gt;"",W789&lt;&gt;"",W790&lt;&gt;"",W791&lt;&gt;"",W792&lt;&gt;""),"T4-Error",SUM(W775:W792)&gt;W770,"T5-Error",AND(SUM(W775:W792)=W770,X770="",OR(W775="",W776="",W777="",W778="",W779="",W780="",W781="",W782="",W783="",W784="",W785="",W786="",W787="",W788="",W789="",W790="",W791="",W792="")),"T2-Error",OR(W775="",W776="",W777="",W778="",W779="",W780="",W781="",W782="",W783="",W784="",W785="",W786="",W787="",W788="",W789="",W790="",W791="",W792=""),"",SUM(W775:W792)&lt;W770*OR(X775="pa",X776="pa",X777="pa",X778="pa",X779="pa",X780="pa",X781="pa",X782="pa",X783="pa",X784="pa",X785="pa",X786="pa",X787="pa",X788="pa",X789="pa",X790="pa",X791="pa",X792="pa"),"",AND(SUM(W775:W792)=W770,X770="pa",X775&lt;&gt;"pa",X776&lt;&gt;"pa",X777&lt;&gt;"pa",X778&lt;&gt;"pa",X779&lt;&gt;"pa",X780&lt;&gt;"pa",X781&lt;&gt;"pa",X782&lt;&gt;"pa",X783&lt;&gt;"pa",X784&lt;&gt;"pa",X785&lt;&gt;"pa",X786&lt;&gt;"pa",X787&lt;&gt;"pa",X788&lt;&gt;"pa",X789&lt;&gt;"pa",X790&lt;&gt;"pa",X791&lt;&gt;"pa",X792&lt;&gt;"pa"),"T3-Error",AND(SUM(W775:W792)=W770,X770="")*OR(X775="pa",X776="pa",X777="pa",X778="pa",X779="pa",X780="pa",X781="pa",X782="pa",X783="pa",X784="pa",X785="pa",X786="pa",X787="pa",X788="pa",X789="pa",X790="pa",X791="pa",X792="pa"),"T1-Error",SUM(W775:W792)=W770,"")</f>
        <v/>
      </c>
      <c r="X774" s="101"/>
      <c r="Y774" s="102" t="str" cm="1">
        <f t="array" ref="Y774">_xlfn.IFS(AND(Y770="",Y775="",Y776="",Y777="",Y778="",Y779="",Y780="",Y781="",Y782="",Y783="",Y784="",Y785="",Y786="",Y787="",Y788="",Y789="",Y790="",Y791="",Y792=""),"",SUM(Y775:Y792)&lt;Y770*AND(Z775="",Z776="",Z777="",Z778="",Z779="",Z780="",Z781="",Z782="",Z783="",Z784="",Z785="",Z786="",Z787="",Z788="",Z789="",Z790="",Z791="",Z792="",Y775&lt;&gt;"",Y776&lt;&gt;"",Y777&lt;&gt;"",Y778&lt;&gt;"",Y779&lt;&gt;"",Y780&lt;&gt;"",Y781&lt;&gt;"",Y782&lt;&gt;"",Y783&lt;&gt;"",Y784&lt;&gt;"",Y785&lt;&gt;"",Y786&lt;&gt;"",Y787&lt;&gt;"",Y788&lt;&gt;"",Y789&lt;&gt;"",Y790&lt;&gt;"",Y791&lt;&gt;"",Y792&lt;&gt;""),"T4-Error",SUM(Y775:Y792)&gt;Y770,"T5-Error",AND(SUM(Y775:Y792)=Y770,Z770="",OR(Y775="",Y776="",Y777="",Y778="",Y779="",Y780="",Y781="",Y782="",Y783="",Y784="",Y785="",Y786="",Y787="",Y788="",Y789="",Y790="",Y791="",Y792="")),"T2-Error",OR(Y775="",Y776="",Y777="",Y778="",Y779="",Y780="",Y781="",Y782="",Y783="",Y784="",Y785="",Y786="",Y787="",Y788="",Y789="",Y790="",Y791="",Y792=""),"",SUM(Y775:Y792)&lt;Y770*OR(Z775="pa",Z776="pa",Z777="pa",Z778="pa",Z779="pa",Z780="pa",Z781="pa",Z782="pa",Z783="pa",Z784="pa",Z785="pa",Z786="pa",Z787="pa",Z788="pa",Z789="pa",Z790="pa",Z791="pa",Z792="pa"),"",AND(SUM(Y775:Y792)=Y770,Z770="pa",Z775&lt;&gt;"pa",Z776&lt;&gt;"pa",Z777&lt;&gt;"pa",Z778&lt;&gt;"pa",Z779&lt;&gt;"pa",Z780&lt;&gt;"pa",Z781&lt;&gt;"pa",Z782&lt;&gt;"pa",Z783&lt;&gt;"pa",Z784&lt;&gt;"pa",Z785&lt;&gt;"pa",Z786&lt;&gt;"pa",Z787&lt;&gt;"pa",Z788&lt;&gt;"pa",Z789&lt;&gt;"pa",Z790&lt;&gt;"pa",Z791&lt;&gt;"pa",Z792&lt;&gt;"pa"),"T3-Error",AND(SUM(Y775:Y792)=Y770,Z770="")*OR(Z775="pa",Z776="pa",Z777="pa",Z778="pa",Z779="pa",Z780="pa",Z781="pa",Z782="pa",Z783="pa",Z784="pa",Z785="pa",Z786="pa",Z787="pa",Z788="pa",Z789="pa",Z790="pa",Z791="pa",Z792="pa"),"T1-Error",SUM(Y775:Y792)=Y770,"")</f>
        <v/>
      </c>
      <c r="Z774" s="101"/>
      <c r="AA774" s="206"/>
      <c r="AB774" s="189"/>
      <c r="AC774" s="196"/>
      <c r="AD774" s="206"/>
      <c r="AF774" s="219" t="s">
        <v>308</v>
      </c>
      <c r="AH774" s="219"/>
      <c r="AI774" s="237"/>
      <c r="AJ774" s="237"/>
      <c r="AK774" s="237"/>
      <c r="AL774" s="409"/>
      <c r="AM774" s="237"/>
      <c r="AN774" s="409"/>
    </row>
    <row r="775" spans="1:40" customFormat="1" ht="15" x14ac:dyDescent="0.2">
      <c r="A775" s="248" t="s">
        <v>217</v>
      </c>
      <c r="B775" s="248"/>
      <c r="C775" s="34" t="s">
        <v>53</v>
      </c>
      <c r="D775" s="24" t="s">
        <v>51</v>
      </c>
      <c r="E775" s="10"/>
      <c r="F775" s="13"/>
      <c r="G775" s="10"/>
      <c r="H775" s="13"/>
      <c r="I775" s="10"/>
      <c r="J775" s="13"/>
      <c r="K775" s="10"/>
      <c r="L775" s="13"/>
      <c r="M775" s="10"/>
      <c r="N775" s="13"/>
      <c r="O775" s="10"/>
      <c r="P775" s="13"/>
      <c r="Q775" s="10"/>
      <c r="R775" s="13"/>
      <c r="S775" s="10">
        <v>28</v>
      </c>
      <c r="T775" s="13"/>
      <c r="U775" s="431">
        <v>10</v>
      </c>
      <c r="V775" s="13"/>
      <c r="W775" s="431">
        <v>21</v>
      </c>
      <c r="X775" s="13"/>
      <c r="Y775" s="10"/>
      <c r="Z775" s="13"/>
      <c r="AA775" s="205"/>
      <c r="AB775" s="200"/>
      <c r="AC775" s="257"/>
      <c r="AD775" s="205"/>
      <c r="AF775" s="258"/>
      <c r="AH775" s="258"/>
      <c r="AI775" s="259"/>
      <c r="AJ775" s="259"/>
      <c r="AK775" s="259"/>
      <c r="AL775" s="413"/>
      <c r="AM775" s="259"/>
      <c r="AN775" s="413"/>
    </row>
    <row r="776" spans="1:40" customFormat="1" ht="15" x14ac:dyDescent="0.2">
      <c r="A776" s="244" t="s">
        <v>218</v>
      </c>
      <c r="B776" s="244"/>
      <c r="C776" s="35" t="s">
        <v>54</v>
      </c>
      <c r="D776" s="24" t="s">
        <v>51</v>
      </c>
      <c r="E776" s="10"/>
      <c r="F776" s="13"/>
      <c r="G776" s="10"/>
      <c r="H776" s="13"/>
      <c r="I776" s="10"/>
      <c r="J776" s="13"/>
      <c r="K776" s="10"/>
      <c r="L776" s="13"/>
      <c r="M776" s="10"/>
      <c r="N776" s="13"/>
      <c r="O776" s="10"/>
      <c r="P776" s="13"/>
      <c r="Q776" s="10"/>
      <c r="R776" s="13"/>
      <c r="S776" s="10">
        <v>20</v>
      </c>
      <c r="T776" s="13"/>
      <c r="U776" s="431">
        <v>28</v>
      </c>
      <c r="V776" s="13"/>
      <c r="W776" s="431">
        <v>27</v>
      </c>
      <c r="X776" s="13"/>
      <c r="Y776" s="10"/>
      <c r="Z776" s="13"/>
      <c r="AA776" s="205"/>
      <c r="AB776" s="200"/>
      <c r="AC776" s="257"/>
      <c r="AD776" s="205"/>
      <c r="AF776" s="258"/>
      <c r="AH776" s="258"/>
      <c r="AI776" s="259"/>
      <c r="AJ776" s="259"/>
      <c r="AK776" s="259"/>
      <c r="AL776" s="413"/>
      <c r="AM776" s="259"/>
      <c r="AN776" s="413"/>
    </row>
    <row r="777" spans="1:40" customFormat="1" ht="15" x14ac:dyDescent="0.2">
      <c r="A777" s="244" t="s">
        <v>219</v>
      </c>
      <c r="B777" s="244"/>
      <c r="C777" s="35" t="s">
        <v>55</v>
      </c>
      <c r="D777" s="24" t="s">
        <v>51</v>
      </c>
      <c r="E777" s="10"/>
      <c r="F777" s="13"/>
      <c r="G777" s="10"/>
      <c r="H777" s="13"/>
      <c r="I777" s="10"/>
      <c r="J777" s="13"/>
      <c r="K777" s="10"/>
      <c r="L777" s="13"/>
      <c r="M777" s="10"/>
      <c r="N777" s="13"/>
      <c r="O777" s="10"/>
      <c r="P777" s="13"/>
      <c r="Q777" s="10"/>
      <c r="R777" s="13"/>
      <c r="S777" s="10">
        <v>28</v>
      </c>
      <c r="T777" s="13"/>
      <c r="U777" s="431">
        <v>21</v>
      </c>
      <c r="V777" s="13"/>
      <c r="W777" s="431">
        <v>32</v>
      </c>
      <c r="X777" s="13"/>
      <c r="Y777" s="10"/>
      <c r="Z777" s="13"/>
      <c r="AA777" s="205"/>
      <c r="AB777" s="200"/>
      <c r="AC777" s="257"/>
      <c r="AD777" s="205"/>
      <c r="AF777" s="258"/>
      <c r="AH777" s="258"/>
      <c r="AI777" s="259"/>
      <c r="AJ777" s="259"/>
      <c r="AK777" s="259"/>
      <c r="AL777" s="413"/>
      <c r="AM777" s="259"/>
      <c r="AN777" s="413"/>
    </row>
    <row r="778" spans="1:40" customFormat="1" ht="15" x14ac:dyDescent="0.2">
      <c r="A778" s="244" t="s">
        <v>220</v>
      </c>
      <c r="B778" s="244"/>
      <c r="C778" s="35" t="s">
        <v>56</v>
      </c>
      <c r="D778" s="24" t="s">
        <v>51</v>
      </c>
      <c r="E778" s="10"/>
      <c r="F778" s="13"/>
      <c r="G778" s="10"/>
      <c r="H778" s="13"/>
      <c r="I778" s="10"/>
      <c r="J778" s="13"/>
      <c r="K778" s="10"/>
      <c r="L778" s="13"/>
      <c r="M778" s="10"/>
      <c r="N778" s="13"/>
      <c r="O778" s="10"/>
      <c r="P778" s="13"/>
      <c r="Q778" s="10"/>
      <c r="R778" s="13"/>
      <c r="S778" s="10">
        <v>31</v>
      </c>
      <c r="T778" s="13"/>
      <c r="U778" s="431">
        <v>31</v>
      </c>
      <c r="V778" s="13"/>
      <c r="W778" s="431">
        <v>45</v>
      </c>
      <c r="X778" s="13"/>
      <c r="Y778" s="10"/>
      <c r="Z778" s="13"/>
      <c r="AA778" s="205"/>
      <c r="AB778" s="200"/>
      <c r="AC778" s="257"/>
      <c r="AD778" s="205"/>
      <c r="AF778" s="258"/>
      <c r="AH778" s="258"/>
      <c r="AI778" s="259"/>
      <c r="AJ778" s="259"/>
      <c r="AK778" s="259"/>
      <c r="AL778" s="413"/>
      <c r="AM778" s="259"/>
      <c r="AN778" s="413"/>
    </row>
    <row r="779" spans="1:40" customFormat="1" ht="15" x14ac:dyDescent="0.2">
      <c r="A779" s="244" t="s">
        <v>221</v>
      </c>
      <c r="B779" s="244"/>
      <c r="C779" s="35" t="s">
        <v>57</v>
      </c>
      <c r="D779" s="24" t="s">
        <v>51</v>
      </c>
      <c r="E779" s="10"/>
      <c r="F779" s="13"/>
      <c r="G779" s="10"/>
      <c r="H779" s="13"/>
      <c r="I779" s="10"/>
      <c r="J779" s="13"/>
      <c r="K779" s="10"/>
      <c r="L779" s="13"/>
      <c r="M779" s="10"/>
      <c r="N779" s="13"/>
      <c r="O779" s="10"/>
      <c r="P779" s="13"/>
      <c r="Q779" s="10"/>
      <c r="R779" s="13"/>
      <c r="S779" s="10">
        <v>21</v>
      </c>
      <c r="T779" s="13"/>
      <c r="U779" s="431">
        <v>34</v>
      </c>
      <c r="V779" s="13"/>
      <c r="W779" s="431">
        <v>32</v>
      </c>
      <c r="X779" s="13"/>
      <c r="Y779" s="10"/>
      <c r="Z779" s="13"/>
      <c r="AA779" s="205"/>
      <c r="AB779" s="200"/>
      <c r="AC779" s="257"/>
      <c r="AD779" s="205"/>
      <c r="AF779" s="258"/>
      <c r="AH779" s="258"/>
      <c r="AI779" s="259"/>
      <c r="AJ779" s="259"/>
      <c r="AK779" s="259"/>
      <c r="AL779" s="413"/>
      <c r="AM779" s="259"/>
      <c r="AN779" s="413"/>
    </row>
    <row r="780" spans="1:40" customFormat="1" ht="15" x14ac:dyDescent="0.2">
      <c r="A780" s="244" t="s">
        <v>222</v>
      </c>
      <c r="B780" s="244"/>
      <c r="C780" s="35" t="s">
        <v>58</v>
      </c>
      <c r="D780" s="24" t="s">
        <v>51</v>
      </c>
      <c r="E780" s="10"/>
      <c r="F780" s="13"/>
      <c r="G780" s="10"/>
      <c r="H780" s="13"/>
      <c r="I780" s="10"/>
      <c r="J780" s="13"/>
      <c r="K780" s="10"/>
      <c r="L780" s="13"/>
      <c r="M780" s="10"/>
      <c r="N780" s="13"/>
      <c r="O780" s="10"/>
      <c r="P780" s="13"/>
      <c r="Q780" s="10"/>
      <c r="R780" s="13"/>
      <c r="S780" s="10">
        <v>44</v>
      </c>
      <c r="T780" s="13"/>
      <c r="U780" s="431">
        <v>43</v>
      </c>
      <c r="V780" s="13"/>
      <c r="W780" s="431">
        <v>58</v>
      </c>
      <c r="X780" s="13"/>
      <c r="Y780" s="10"/>
      <c r="Z780" s="13"/>
      <c r="AA780" s="205"/>
      <c r="AB780" s="200"/>
      <c r="AC780" s="257"/>
      <c r="AD780" s="205"/>
      <c r="AF780" s="258"/>
      <c r="AH780" s="258"/>
      <c r="AI780" s="259"/>
      <c r="AJ780" s="259"/>
      <c r="AK780" s="259"/>
      <c r="AL780" s="413"/>
      <c r="AM780" s="259"/>
      <c r="AN780" s="413"/>
    </row>
    <row r="781" spans="1:40" customFormat="1" ht="15" x14ac:dyDescent="0.2">
      <c r="A781" s="244" t="s">
        <v>223</v>
      </c>
      <c r="B781" s="244"/>
      <c r="C781" s="35" t="s">
        <v>59</v>
      </c>
      <c r="D781" s="24" t="s">
        <v>51</v>
      </c>
      <c r="E781" s="10"/>
      <c r="F781" s="13"/>
      <c r="G781" s="10"/>
      <c r="H781" s="13"/>
      <c r="I781" s="10"/>
      <c r="J781" s="13"/>
      <c r="K781" s="10"/>
      <c r="L781" s="13"/>
      <c r="M781" s="10"/>
      <c r="N781" s="13"/>
      <c r="O781" s="10"/>
      <c r="P781" s="13"/>
      <c r="Q781" s="10"/>
      <c r="R781" s="13"/>
      <c r="S781" s="10">
        <v>42</v>
      </c>
      <c r="T781" s="13"/>
      <c r="U781" s="431">
        <v>51</v>
      </c>
      <c r="V781" s="13"/>
      <c r="W781" s="431">
        <v>51</v>
      </c>
      <c r="X781" s="13"/>
      <c r="Y781" s="10"/>
      <c r="Z781" s="13"/>
      <c r="AA781" s="205"/>
      <c r="AB781" s="200"/>
      <c r="AC781" s="257"/>
      <c r="AD781" s="205"/>
      <c r="AF781" s="258"/>
      <c r="AH781" s="258"/>
      <c r="AI781" s="259"/>
      <c r="AJ781" s="259"/>
      <c r="AK781" s="259"/>
      <c r="AL781" s="413"/>
      <c r="AM781" s="259"/>
      <c r="AN781" s="413"/>
    </row>
    <row r="782" spans="1:40" customFormat="1" ht="15" x14ac:dyDescent="0.2">
      <c r="A782" s="244" t="s">
        <v>224</v>
      </c>
      <c r="B782" s="244"/>
      <c r="C782" s="35" t="s">
        <v>60</v>
      </c>
      <c r="D782" s="24" t="s">
        <v>51</v>
      </c>
      <c r="E782" s="10"/>
      <c r="F782" s="13"/>
      <c r="G782" s="10"/>
      <c r="H782" s="13"/>
      <c r="I782" s="10"/>
      <c r="J782" s="13"/>
      <c r="K782" s="10"/>
      <c r="L782" s="13"/>
      <c r="M782" s="10"/>
      <c r="N782" s="13"/>
      <c r="O782" s="10"/>
      <c r="P782" s="13"/>
      <c r="Q782" s="10"/>
      <c r="R782" s="13"/>
      <c r="S782" s="10">
        <v>40</v>
      </c>
      <c r="T782" s="13"/>
      <c r="U782" s="431">
        <v>44</v>
      </c>
      <c r="V782" s="13"/>
      <c r="W782" s="431">
        <v>40</v>
      </c>
      <c r="X782" s="13"/>
      <c r="Y782" s="10"/>
      <c r="Z782" s="13"/>
      <c r="AA782" s="205"/>
      <c r="AB782" s="200"/>
      <c r="AC782" s="257"/>
      <c r="AD782" s="205"/>
      <c r="AF782" s="258"/>
      <c r="AH782" s="258"/>
      <c r="AI782" s="259"/>
      <c r="AJ782" s="259"/>
      <c r="AK782" s="259"/>
      <c r="AL782" s="413"/>
      <c r="AM782" s="259"/>
      <c r="AN782" s="413"/>
    </row>
    <row r="783" spans="1:40" customFormat="1" ht="15" x14ac:dyDescent="0.2">
      <c r="A783" s="244" t="s">
        <v>225</v>
      </c>
      <c r="B783" s="244"/>
      <c r="C783" s="35" t="s">
        <v>61</v>
      </c>
      <c r="D783" s="24" t="s">
        <v>51</v>
      </c>
      <c r="E783" s="10"/>
      <c r="F783" s="13"/>
      <c r="G783" s="10"/>
      <c r="H783" s="13"/>
      <c r="I783" s="10"/>
      <c r="J783" s="13"/>
      <c r="K783" s="10"/>
      <c r="L783" s="13"/>
      <c r="M783" s="10"/>
      <c r="N783" s="13"/>
      <c r="O783" s="10"/>
      <c r="P783" s="13"/>
      <c r="Q783" s="10"/>
      <c r="R783" s="13"/>
      <c r="S783" s="10">
        <v>42</v>
      </c>
      <c r="T783" s="13"/>
      <c r="U783" s="431">
        <v>40</v>
      </c>
      <c r="V783" s="13"/>
      <c r="W783" s="431">
        <v>50</v>
      </c>
      <c r="X783" s="13"/>
      <c r="Y783" s="10"/>
      <c r="Z783" s="13"/>
      <c r="AA783" s="205"/>
      <c r="AB783" s="200"/>
      <c r="AC783" s="257"/>
      <c r="AD783" s="205"/>
      <c r="AF783" s="258"/>
      <c r="AH783" s="258"/>
      <c r="AI783" s="259"/>
      <c r="AJ783" s="259"/>
      <c r="AK783" s="259"/>
      <c r="AL783" s="413"/>
      <c r="AM783" s="259"/>
      <c r="AN783" s="413"/>
    </row>
    <row r="784" spans="1:40" customFormat="1" ht="15" x14ac:dyDescent="0.2">
      <c r="A784" s="244" t="s">
        <v>226</v>
      </c>
      <c r="B784" s="244"/>
      <c r="C784" s="35" t="s">
        <v>62</v>
      </c>
      <c r="D784" s="24" t="s">
        <v>51</v>
      </c>
      <c r="E784" s="10"/>
      <c r="F784" s="13"/>
      <c r="G784" s="10"/>
      <c r="H784" s="13"/>
      <c r="I784" s="10"/>
      <c r="J784" s="13"/>
      <c r="K784" s="10"/>
      <c r="L784" s="13"/>
      <c r="M784" s="10"/>
      <c r="N784" s="13"/>
      <c r="O784" s="10"/>
      <c r="P784" s="13"/>
      <c r="Q784" s="10"/>
      <c r="R784" s="13"/>
      <c r="S784" s="10">
        <v>37</v>
      </c>
      <c r="T784" s="13"/>
      <c r="U784" s="431">
        <v>59</v>
      </c>
      <c r="V784" s="13"/>
      <c r="W784" s="431">
        <v>51</v>
      </c>
      <c r="X784" s="13"/>
      <c r="Y784" s="10"/>
      <c r="Z784" s="13"/>
      <c r="AA784" s="205"/>
      <c r="AB784" s="200"/>
      <c r="AC784" s="257"/>
      <c r="AD784" s="205"/>
      <c r="AF784" s="258"/>
      <c r="AH784" s="258"/>
      <c r="AI784" s="259"/>
      <c r="AJ784" s="259"/>
      <c r="AK784" s="259"/>
      <c r="AL784" s="413"/>
      <c r="AM784" s="259"/>
      <c r="AN784" s="413"/>
    </row>
    <row r="785" spans="1:40" customFormat="1" ht="15" x14ac:dyDescent="0.2">
      <c r="A785" s="244" t="s">
        <v>227</v>
      </c>
      <c r="B785" s="244"/>
      <c r="C785" s="35" t="s">
        <v>63</v>
      </c>
      <c r="D785" s="24" t="s">
        <v>51</v>
      </c>
      <c r="E785" s="10"/>
      <c r="F785" s="13"/>
      <c r="G785" s="10"/>
      <c r="H785" s="13"/>
      <c r="I785" s="10"/>
      <c r="J785" s="13"/>
      <c r="K785" s="10"/>
      <c r="L785" s="13"/>
      <c r="M785" s="10"/>
      <c r="N785" s="13"/>
      <c r="O785" s="10"/>
      <c r="P785" s="13"/>
      <c r="Q785" s="10"/>
      <c r="R785" s="13"/>
      <c r="S785" s="10">
        <v>47</v>
      </c>
      <c r="T785" s="13"/>
      <c r="U785" s="431">
        <v>45</v>
      </c>
      <c r="V785" s="13"/>
      <c r="W785" s="431">
        <v>61</v>
      </c>
      <c r="X785" s="13"/>
      <c r="Y785" s="10"/>
      <c r="Z785" s="13"/>
      <c r="AA785" s="205"/>
      <c r="AB785" s="200"/>
      <c r="AC785" s="257"/>
      <c r="AD785" s="205"/>
      <c r="AF785" s="258"/>
      <c r="AH785" s="258"/>
      <c r="AI785" s="259"/>
      <c r="AJ785" s="259"/>
      <c r="AK785" s="259"/>
      <c r="AL785" s="413"/>
      <c r="AM785" s="259"/>
      <c r="AN785" s="413"/>
    </row>
    <row r="786" spans="1:40" customFormat="1" ht="15" x14ac:dyDescent="0.2">
      <c r="A786" s="244" t="s">
        <v>228</v>
      </c>
      <c r="B786" s="244"/>
      <c r="C786" s="35" t="s">
        <v>64</v>
      </c>
      <c r="D786" s="24" t="s">
        <v>51</v>
      </c>
      <c r="E786" s="10"/>
      <c r="F786" s="13"/>
      <c r="G786" s="10"/>
      <c r="H786" s="13"/>
      <c r="I786" s="10"/>
      <c r="J786" s="13"/>
      <c r="K786" s="10"/>
      <c r="L786" s="13"/>
      <c r="M786" s="10"/>
      <c r="N786" s="13"/>
      <c r="O786" s="10"/>
      <c r="P786" s="13"/>
      <c r="Q786" s="10"/>
      <c r="R786" s="13"/>
      <c r="S786" s="10">
        <v>71</v>
      </c>
      <c r="T786" s="13"/>
      <c r="U786" s="431">
        <v>67</v>
      </c>
      <c r="V786" s="13"/>
      <c r="W786" s="431">
        <v>76</v>
      </c>
      <c r="X786" s="13"/>
      <c r="Y786" s="10"/>
      <c r="Z786" s="13"/>
      <c r="AA786" s="205"/>
      <c r="AB786" s="200"/>
      <c r="AC786" s="257"/>
      <c r="AD786" s="205"/>
      <c r="AF786" s="258"/>
      <c r="AH786" s="258"/>
      <c r="AI786" s="259"/>
      <c r="AJ786" s="259"/>
      <c r="AK786" s="259"/>
      <c r="AL786" s="413"/>
      <c r="AM786" s="259"/>
      <c r="AN786" s="413"/>
    </row>
    <row r="787" spans="1:40" customFormat="1" ht="15" x14ac:dyDescent="0.2">
      <c r="A787" s="244" t="s">
        <v>229</v>
      </c>
      <c r="B787" s="244"/>
      <c r="C787" s="35" t="s">
        <v>65</v>
      </c>
      <c r="D787" s="24" t="s">
        <v>51</v>
      </c>
      <c r="E787" s="10"/>
      <c r="F787" s="13"/>
      <c r="G787" s="10"/>
      <c r="H787" s="13"/>
      <c r="I787" s="10"/>
      <c r="J787" s="13"/>
      <c r="K787" s="10"/>
      <c r="L787" s="13"/>
      <c r="M787" s="10"/>
      <c r="N787" s="13"/>
      <c r="O787" s="10"/>
      <c r="P787" s="13"/>
      <c r="Q787" s="10"/>
      <c r="R787" s="13"/>
      <c r="S787" s="10">
        <v>65</v>
      </c>
      <c r="T787" s="13"/>
      <c r="U787" s="431">
        <v>72</v>
      </c>
      <c r="V787" s="13"/>
      <c r="W787" s="431">
        <v>87</v>
      </c>
      <c r="X787" s="13"/>
      <c r="Y787" s="10"/>
      <c r="Z787" s="13"/>
      <c r="AA787" s="205"/>
      <c r="AB787" s="200"/>
      <c r="AC787" s="257"/>
      <c r="AD787" s="205"/>
      <c r="AF787" s="258"/>
      <c r="AH787" s="258"/>
      <c r="AI787" s="259"/>
      <c r="AJ787" s="259"/>
      <c r="AK787" s="259"/>
      <c r="AL787" s="413"/>
      <c r="AM787" s="259"/>
      <c r="AN787" s="413"/>
    </row>
    <row r="788" spans="1:40" customFormat="1" ht="75" x14ac:dyDescent="0.2">
      <c r="A788" s="244" t="s">
        <v>230</v>
      </c>
      <c r="B788" s="244"/>
      <c r="C788" s="35" t="s">
        <v>66</v>
      </c>
      <c r="D788" s="24" t="s">
        <v>51</v>
      </c>
      <c r="E788" s="10"/>
      <c r="F788" s="13"/>
      <c r="G788" s="10"/>
      <c r="H788" s="13"/>
      <c r="I788" s="10"/>
      <c r="J788" s="13"/>
      <c r="K788" s="10">
        <v>68</v>
      </c>
      <c r="L788" s="13" t="s">
        <v>166</v>
      </c>
      <c r="M788" s="10">
        <v>58</v>
      </c>
      <c r="N788" s="13" t="s">
        <v>166</v>
      </c>
      <c r="O788" s="10">
        <v>73</v>
      </c>
      <c r="P788" s="13" t="s">
        <v>166</v>
      </c>
      <c r="Q788" s="10">
        <v>72</v>
      </c>
      <c r="R788" s="13" t="s">
        <v>166</v>
      </c>
      <c r="S788" s="10">
        <v>69</v>
      </c>
      <c r="T788" s="13"/>
      <c r="U788" s="10">
        <v>84</v>
      </c>
      <c r="V788" s="13"/>
      <c r="W788" s="10">
        <v>98</v>
      </c>
      <c r="X788" s="13"/>
      <c r="Y788" s="10"/>
      <c r="Z788" s="13"/>
      <c r="AA788" s="205" t="s">
        <v>404</v>
      </c>
      <c r="AB788" s="200"/>
      <c r="AC788" s="257"/>
      <c r="AD788" s="205" t="s">
        <v>405</v>
      </c>
      <c r="AF788" s="258"/>
      <c r="AH788" s="258"/>
      <c r="AI788" s="259"/>
      <c r="AJ788" s="259"/>
      <c r="AK788" s="259"/>
      <c r="AL788" s="413"/>
      <c r="AM788" s="259"/>
      <c r="AN788" s="413"/>
    </row>
    <row r="789" spans="1:40" customFormat="1" ht="15" x14ac:dyDescent="0.2">
      <c r="A789" s="244" t="s">
        <v>231</v>
      </c>
      <c r="B789" s="244"/>
      <c r="C789" s="35" t="s">
        <v>67</v>
      </c>
      <c r="D789" s="24" t="s">
        <v>51</v>
      </c>
      <c r="E789" s="10"/>
      <c r="F789" s="13"/>
      <c r="G789" s="10"/>
      <c r="H789" s="13"/>
      <c r="I789" s="10"/>
      <c r="J789" s="13"/>
      <c r="K789" s="10"/>
      <c r="L789" s="13"/>
      <c r="M789" s="10"/>
      <c r="N789" s="13"/>
      <c r="O789" s="10"/>
      <c r="P789" s="13"/>
      <c r="Q789" s="10"/>
      <c r="R789" s="13"/>
      <c r="S789" s="10">
        <v>95</v>
      </c>
      <c r="T789" s="13"/>
      <c r="U789" s="431">
        <v>82</v>
      </c>
      <c r="V789" s="13"/>
      <c r="W789" s="431">
        <v>142</v>
      </c>
      <c r="X789" s="13"/>
      <c r="Y789" s="10"/>
      <c r="Z789" s="13"/>
      <c r="AA789" s="205"/>
      <c r="AB789" s="200"/>
      <c r="AC789" s="257"/>
      <c r="AD789" s="205"/>
      <c r="AF789" s="258"/>
      <c r="AH789" s="258"/>
      <c r="AI789" s="259"/>
      <c r="AJ789" s="259"/>
      <c r="AK789" s="259"/>
      <c r="AL789" s="413"/>
      <c r="AM789" s="259"/>
      <c r="AN789" s="413"/>
    </row>
    <row r="790" spans="1:40" customFormat="1" ht="15" x14ac:dyDescent="0.2">
      <c r="A790" s="244" t="s">
        <v>232</v>
      </c>
      <c r="B790" s="244"/>
      <c r="C790" s="35" t="s">
        <v>68</v>
      </c>
      <c r="D790" s="24" t="s">
        <v>51</v>
      </c>
      <c r="E790" s="10"/>
      <c r="F790" s="13"/>
      <c r="G790" s="10"/>
      <c r="H790" s="13"/>
      <c r="I790" s="10"/>
      <c r="J790" s="13"/>
      <c r="K790" s="10"/>
      <c r="L790" s="13"/>
      <c r="M790" s="10"/>
      <c r="N790" s="13"/>
      <c r="O790" s="10"/>
      <c r="P790" s="13"/>
      <c r="Q790" s="10"/>
      <c r="R790" s="13"/>
      <c r="S790" s="10">
        <v>110</v>
      </c>
      <c r="T790" s="13"/>
      <c r="U790" s="431">
        <v>122</v>
      </c>
      <c r="V790" s="13"/>
      <c r="W790" s="431">
        <v>176</v>
      </c>
      <c r="X790" s="13"/>
      <c r="Y790" s="10"/>
      <c r="Z790" s="13"/>
      <c r="AA790" s="205"/>
      <c r="AB790" s="200"/>
      <c r="AC790" s="257"/>
      <c r="AD790" s="205"/>
      <c r="AF790" s="258"/>
      <c r="AH790" s="258"/>
      <c r="AI790" s="259"/>
      <c r="AJ790" s="259"/>
      <c r="AK790" s="259"/>
      <c r="AL790" s="413"/>
      <c r="AM790" s="259"/>
      <c r="AN790" s="413"/>
    </row>
    <row r="791" spans="1:40" customFormat="1" ht="15" x14ac:dyDescent="0.2">
      <c r="A791" s="244" t="s">
        <v>233</v>
      </c>
      <c r="B791" s="244"/>
      <c r="C791" s="35" t="s">
        <v>69</v>
      </c>
      <c r="D791" s="24" t="s">
        <v>51</v>
      </c>
      <c r="E791" s="10"/>
      <c r="F791" s="13"/>
      <c r="G791" s="10"/>
      <c r="H791" s="13"/>
      <c r="I791" s="10"/>
      <c r="J791" s="13"/>
      <c r="K791" s="10"/>
      <c r="L791" s="13"/>
      <c r="M791" s="10"/>
      <c r="N791" s="13"/>
      <c r="O791" s="10"/>
      <c r="P791" s="13"/>
      <c r="Q791" s="10"/>
      <c r="R791" s="13"/>
      <c r="S791" s="10">
        <v>138</v>
      </c>
      <c r="T791" s="13"/>
      <c r="U791" s="431">
        <v>155</v>
      </c>
      <c r="V791" s="13"/>
      <c r="W791" s="431">
        <v>186</v>
      </c>
      <c r="X791" s="13"/>
      <c r="Y791" s="10"/>
      <c r="Z791" s="13"/>
      <c r="AA791" s="205"/>
      <c r="AB791" s="200"/>
      <c r="AC791" s="257"/>
      <c r="AD791" s="205"/>
      <c r="AF791" s="258"/>
      <c r="AH791" s="258"/>
      <c r="AI791" s="259"/>
      <c r="AJ791" s="259"/>
      <c r="AK791" s="259"/>
      <c r="AL791" s="413"/>
      <c r="AM791" s="259"/>
      <c r="AN791" s="413"/>
    </row>
    <row r="792" spans="1:40" customFormat="1" ht="75" x14ac:dyDescent="0.2">
      <c r="A792" s="244" t="s">
        <v>234</v>
      </c>
      <c r="B792" s="244"/>
      <c r="C792" s="35" t="s">
        <v>70</v>
      </c>
      <c r="D792" s="24" t="s">
        <v>51</v>
      </c>
      <c r="E792" s="10"/>
      <c r="F792" s="13"/>
      <c r="G792" s="10"/>
      <c r="H792" s="13"/>
      <c r="I792" s="10"/>
      <c r="J792" s="13"/>
      <c r="K792" s="10">
        <v>154</v>
      </c>
      <c r="L792" s="13" t="s">
        <v>166</v>
      </c>
      <c r="M792" s="10">
        <v>200</v>
      </c>
      <c r="N792" s="13" t="s">
        <v>166</v>
      </c>
      <c r="O792" s="10">
        <v>398</v>
      </c>
      <c r="P792" s="13" t="s">
        <v>166</v>
      </c>
      <c r="Q792" s="10">
        <v>81</v>
      </c>
      <c r="R792" s="13" t="s">
        <v>166</v>
      </c>
      <c r="S792" s="10">
        <v>176</v>
      </c>
      <c r="T792" s="13"/>
      <c r="U792" s="10">
        <v>360</v>
      </c>
      <c r="V792" s="13"/>
      <c r="W792" s="10">
        <v>209</v>
      </c>
      <c r="X792" s="13"/>
      <c r="Y792" s="10"/>
      <c r="Z792" s="13"/>
      <c r="AA792" s="205" t="s">
        <v>406</v>
      </c>
      <c r="AB792" s="200"/>
      <c r="AC792" s="257"/>
      <c r="AD792" s="205" t="s">
        <v>407</v>
      </c>
      <c r="AF792" s="258"/>
      <c r="AH792" s="258"/>
      <c r="AI792" s="259"/>
      <c r="AJ792" s="259"/>
      <c r="AK792" s="259"/>
      <c r="AL792" s="413"/>
      <c r="AM792" s="259"/>
      <c r="AN792" s="413"/>
    </row>
    <row r="793" spans="1:40" ht="31.5" x14ac:dyDescent="0.2">
      <c r="A793" s="296"/>
      <c r="B793" s="297"/>
      <c r="C793" s="104" t="s">
        <v>122</v>
      </c>
      <c r="D793" s="24" t="s">
        <v>51</v>
      </c>
      <c r="E793" s="10"/>
      <c r="F793" s="13"/>
      <c r="G793" s="10"/>
      <c r="H793" s="13"/>
      <c r="I793" s="10"/>
      <c r="J793" s="13"/>
      <c r="K793" s="10"/>
      <c r="L793" s="13"/>
      <c r="M793" s="10"/>
      <c r="N793" s="13"/>
      <c r="O793" s="10"/>
      <c r="P793" s="13"/>
      <c r="Q793" s="10"/>
      <c r="R793" s="13"/>
      <c r="S793" s="10"/>
      <c r="T793" s="13"/>
      <c r="U793" s="10"/>
      <c r="V793" s="13"/>
      <c r="W793" s="10"/>
      <c r="X793" s="13"/>
      <c r="Y793" s="10"/>
      <c r="Z793" s="13"/>
      <c r="AA793" s="205"/>
      <c r="AB793" s="196"/>
      <c r="AC793" s="196"/>
      <c r="AD793" s="205"/>
      <c r="AF793" s="193"/>
      <c r="AH793" s="193"/>
      <c r="AI793" s="237"/>
      <c r="AJ793" s="237"/>
      <c r="AK793" s="237"/>
      <c r="AL793" s="409"/>
      <c r="AM793" s="237"/>
      <c r="AN793" s="409"/>
    </row>
    <row r="794" spans="1:40" ht="15.75" x14ac:dyDescent="0.25">
      <c r="A794" s="290"/>
      <c r="B794" s="291"/>
      <c r="C794" s="105" t="s">
        <v>208</v>
      </c>
      <c r="D794" s="33"/>
      <c r="E794" s="102" t="str" cm="1">
        <f t="array" ref="E794">_xlfn.IFS(AND(E793="",E795="",E796=""),"",SUM(E795:E796)&lt;E793*AND(F795="",F796="",E795&lt;&gt;"",E796&lt;&gt;""),"T4-Error",SUM(E795:E796)&gt;E793,"T5-Error",AND(SUM(E795:E796)=E793,F793="",OR(E795="",E796="")),"T2-Error",OR(E795="",E796=""),"",SUM(E795:E796)&lt;E793*OR(F795="pa",F796="pa"),"",AND(SUM(E795:E796)=E793,F793="pa",F795&lt;&gt;"pa",F796&lt;&gt;"pa"),"T3-Error",AND(SUM(E795:E796)=E793,F793="")*OR(F795="pa",F796="pa"),"T1-Error",SUM(E795:E796)=E793,"")</f>
        <v/>
      </c>
      <c r="F794" s="101"/>
      <c r="G794" s="102" t="str" cm="1">
        <f t="array" ref="G794">_xlfn.IFS(AND(G793="",G795="",G796=""),"",SUM(G795:G796)&lt;G793*AND(H795="",H796="",G795&lt;&gt;"",G796&lt;&gt;""),"T4-Error",SUM(G795:G796)&gt;G793,"T5-Error",AND(SUM(G795:G796)=G793,H793="",OR(G795="",G796="")),"T2-Error",OR(G795="",G796=""),"",SUM(G795:G796)&lt;G793*OR(H795="pa",H796="pa"),"",AND(SUM(G795:G796)=G793,H793="pa",H795&lt;&gt;"pa",H796&lt;&gt;"pa"),"T3-Error",AND(SUM(G795:G796)=G793,H793="")*OR(H795="pa",H796="pa"),"T1-Error",SUM(G795:G796)=G793,"")</f>
        <v/>
      </c>
      <c r="H794" s="101"/>
      <c r="I794" s="102" t="str" cm="1">
        <f t="array" ref="I794">_xlfn.IFS(AND(I793="",I795="",I796=""),"",SUM(I795:I796)&lt;I793*AND(J795="",J796="",I795&lt;&gt;"",I796&lt;&gt;""),"T4-Error",SUM(I795:I796)&gt;I793,"T5-Error",AND(SUM(I795:I796)=I793,J793="",OR(I795="",I796="")),"T2-Error",OR(I795="",I796=""),"",SUM(I795:I796)&lt;I793*OR(J795="pa",J796="pa"),"",AND(SUM(I795:I796)=I793,J793="pa",J795&lt;&gt;"pa",J796&lt;&gt;"pa"),"T3-Error",AND(SUM(I795:I796)=I793,J793="")*OR(J795="pa",J796="pa"),"T1-Error",SUM(I795:I796)=I793,"")</f>
        <v/>
      </c>
      <c r="J794" s="101"/>
      <c r="K794" s="102" t="str" cm="1">
        <f t="array" ref="K794">_xlfn.IFS(AND(K793="",K795="",K796=""),"",SUM(K795:K796)&lt;K793*AND(L795="",L796="",K795&lt;&gt;"",K796&lt;&gt;""),"T4-Error",SUM(K795:K796)&gt;K793,"T5-Error",AND(SUM(K795:K796)=K793,L793="",OR(K795="",K796="")),"T2-Error",OR(K795="",K796=""),"",SUM(K795:K796)&lt;K793*OR(L795="pa",L796="pa"),"",AND(SUM(K795:K796)=K793,L793="pa",L795&lt;&gt;"pa",L796&lt;&gt;"pa"),"T3-Error",AND(SUM(K795:K796)=K793,L793="")*OR(L795="pa",L796="pa"),"T1-Error",SUM(K795:K796)=K793,"")</f>
        <v/>
      </c>
      <c r="L794" s="101"/>
      <c r="M794" s="102" t="str" cm="1">
        <f t="array" ref="M794">_xlfn.IFS(AND(M793="",M795="",M796=""),"",SUM(M795:M796)&lt;M793*AND(N795="",N796="",M795&lt;&gt;"",M796&lt;&gt;""),"T4-Error",SUM(M795:M796)&gt;M793,"T5-Error",AND(SUM(M795:M796)=M793,N793="",OR(M795="",M796="")),"T2-Error",OR(M795="",M796=""),"",SUM(M795:M796)&lt;M793*OR(N795="pa",N796="pa"),"",AND(SUM(M795:M796)=M793,N793="pa",N795&lt;&gt;"pa",N796&lt;&gt;"pa"),"T3-Error",AND(SUM(M795:M796)=M793,N793="")*OR(N795="pa",N796="pa"),"T1-Error",SUM(M795:M796)=M793,"")</f>
        <v/>
      </c>
      <c r="N794" s="101"/>
      <c r="O794" s="102" t="str" cm="1">
        <f t="array" ref="O794">_xlfn.IFS(AND(O793="",O795="",O796=""),"",SUM(O795:O796)&lt;O793*AND(P795="",P796="",O795&lt;&gt;"",O796&lt;&gt;""),"T4-Error",SUM(O795:O796)&gt;O793,"T5-Error",AND(SUM(O795:O796)=O793,P793="",OR(O795="",O796="")),"T2-Error",OR(O795="",O796=""),"",SUM(O795:O796)&lt;O793*OR(P795="pa",P796="pa"),"",AND(SUM(O795:O796)=O793,P793="pa",P795&lt;&gt;"pa",P796&lt;&gt;"pa"),"T3-Error",AND(SUM(O795:O796)=O793,P793="")*OR(P795="pa",P796="pa"),"T1-Error",SUM(O795:O796)=O793,"")</f>
        <v/>
      </c>
      <c r="P794" s="101"/>
      <c r="Q794" s="102" t="str" cm="1">
        <f t="array" ref="Q794">_xlfn.IFS(AND(Q793="",Q795="",Q796=""),"",SUM(Q795:Q796)&lt;Q793*AND(R795="",R796="",Q795&lt;&gt;"",Q796&lt;&gt;""),"T4-Error",SUM(Q795:Q796)&gt;Q793,"T5-Error",AND(SUM(Q795:Q796)=Q793,R793="",OR(Q795="",Q796="")),"T2-Error",OR(Q795="",Q796=""),"",SUM(Q795:Q796)&lt;Q793*OR(R795="pa",R796="pa"),"",AND(SUM(Q795:Q796)=Q793,R793="pa",R795&lt;&gt;"pa",R796&lt;&gt;"pa"),"T3-Error",AND(SUM(Q795:Q796)=Q793,R793="")*OR(R795="pa",R796="pa"),"T1-Error",SUM(Q795:Q796)=Q793,"")</f>
        <v/>
      </c>
      <c r="R794" s="101"/>
      <c r="S794" s="102" t="str" cm="1">
        <f t="array" ref="S794">_xlfn.IFS(AND(S793="",S795="",S796=""),"",SUM(S795:S796)&lt;S793*AND(T795="",T796="",S795&lt;&gt;"",S796&lt;&gt;""),"T4-Error",SUM(S795:S796)&gt;S793,"T5-Error",AND(SUM(S795:S796)=S793,T793="",OR(S795="",S796="")),"T2-Error",OR(S795="",S796=""),"",SUM(S795:S796)&lt;S793*OR(T795="pa",T796="pa"),"",AND(SUM(S795:S796)=S793,T793="pa",T795&lt;&gt;"pa",T796&lt;&gt;"pa"),"T3-Error",AND(SUM(S795:S796)=S793,T793="")*OR(T795="pa",T796="pa"),"T1-Error",SUM(S795:S796)=S793,"")</f>
        <v/>
      </c>
      <c r="T794" s="101"/>
      <c r="U794" s="102" t="str" cm="1">
        <f t="array" ref="U794">_xlfn.IFS(AND(U793="",U795="",U796=""),"",SUM(U795:U796)&lt;U793*AND(V795="",V796="",U795&lt;&gt;"",U796&lt;&gt;""),"T4-Error",SUM(U795:U796)&gt;U793,"T5-Error",AND(SUM(U795:U796)=U793,V793="",OR(U795="",U796="")),"T2-Error",OR(U795="",U796=""),"",SUM(U795:U796)&lt;U793*OR(V795="pa",V796="pa"),"",AND(SUM(U795:U796)=U793,V793="pa",V795&lt;&gt;"pa",V796&lt;&gt;"pa"),"T3-Error",AND(SUM(U795:U796)=U793,V793="")*OR(V795="pa",V796="pa"),"T1-Error",SUM(U795:U796)=U793,"")</f>
        <v/>
      </c>
      <c r="V794" s="101"/>
      <c r="W794" s="102" t="str" cm="1">
        <f t="array" ref="W794">_xlfn.IFS(AND(W793="",W795="",W796=""),"",SUM(W795:W796)&lt;W793*AND(X795="",X796="",W795&lt;&gt;"",W796&lt;&gt;""),"T4-Error",SUM(W795:W796)&gt;W793,"T5-Error",AND(SUM(W795:W796)=W793,X793="",OR(W795="",W796="")),"T2-Error",OR(W795="",W796=""),"",SUM(W795:W796)&lt;W793*OR(X795="pa",X796="pa"),"",AND(SUM(W795:W796)=W793,X793="pa",X795&lt;&gt;"pa",X796&lt;&gt;"pa"),"T3-Error",AND(SUM(W795:W796)=W793,X793="")*OR(X795="pa",X796="pa"),"T1-Error",SUM(W795:W796)=W793,"")</f>
        <v/>
      </c>
      <c r="X794" s="101"/>
      <c r="Y794" s="102" t="str" cm="1">
        <f t="array" ref="Y794">_xlfn.IFS(AND(Y793="",Y795="",Y796=""),"",SUM(Y795:Y796)&lt;Y793*AND(Z795="",Z796="",Y795&lt;&gt;"",Y796&lt;&gt;""),"T4-Error",SUM(Y795:Y796)&gt;Y793,"T5-Error",AND(SUM(Y795:Y796)=Y793,Z793="",OR(Y795="",Y796="")),"T2-Error",OR(Y795="",Y796=""),"",SUM(Y795:Y796)&lt;Y793*OR(Z795="pa",Z796="pa"),"",AND(SUM(Y795:Y796)=Y793,Z793="pa",Z795&lt;&gt;"pa",Z796&lt;&gt;"pa"),"T3-Error",AND(SUM(Y795:Y796)=Y793,Z793="")*OR(Z795="pa",Z796="pa"),"T1-Error",SUM(Y795:Y796)=Y793,"")</f>
        <v/>
      </c>
      <c r="Z794" s="101"/>
      <c r="AA794" s="206"/>
      <c r="AB794" s="189"/>
      <c r="AC794" s="196"/>
      <c r="AD794" s="206"/>
      <c r="AF794" s="193"/>
      <c r="AH794" s="193"/>
      <c r="AI794" s="237"/>
      <c r="AJ794" s="237"/>
      <c r="AK794" s="237"/>
      <c r="AL794" s="409"/>
      <c r="AM794" s="237"/>
      <c r="AN794" s="409"/>
    </row>
    <row r="795" spans="1:40" ht="15" x14ac:dyDescent="0.2">
      <c r="A795" s="294" t="s">
        <v>401</v>
      </c>
      <c r="B795" s="295"/>
      <c r="C795" s="110" t="s">
        <v>408</v>
      </c>
      <c r="D795" s="24" t="s">
        <v>51</v>
      </c>
      <c r="E795" s="10"/>
      <c r="F795" s="13"/>
      <c r="G795" s="10"/>
      <c r="H795" s="13"/>
      <c r="I795" s="10"/>
      <c r="J795" s="13"/>
      <c r="K795" s="10"/>
      <c r="L795" s="13"/>
      <c r="M795" s="10"/>
      <c r="N795" s="13"/>
      <c r="O795" s="10"/>
      <c r="P795" s="13"/>
      <c r="Q795" s="10"/>
      <c r="R795" s="13"/>
      <c r="S795" s="10"/>
      <c r="T795" s="13"/>
      <c r="U795" s="10"/>
      <c r="V795" s="13"/>
      <c r="W795" s="10"/>
      <c r="X795" s="13"/>
      <c r="Y795" s="10"/>
      <c r="Z795" s="13"/>
      <c r="AA795" s="205"/>
      <c r="AB795" s="196"/>
      <c r="AC795" s="196"/>
      <c r="AD795" s="205"/>
      <c r="AF795" s="193"/>
      <c r="AH795" s="193"/>
      <c r="AI795" s="237"/>
      <c r="AJ795" s="237"/>
      <c r="AK795" s="237"/>
      <c r="AL795" s="409"/>
      <c r="AM795" s="237"/>
      <c r="AN795" s="409"/>
    </row>
    <row r="796" spans="1:40" ht="15" x14ac:dyDescent="0.2">
      <c r="A796" s="296" t="s">
        <v>403</v>
      </c>
      <c r="B796" s="297"/>
      <c r="C796" s="110" t="s">
        <v>409</v>
      </c>
      <c r="D796" s="24" t="s">
        <v>51</v>
      </c>
      <c r="E796" s="10"/>
      <c r="F796" s="13"/>
      <c r="G796" s="10"/>
      <c r="H796" s="13"/>
      <c r="I796" s="10"/>
      <c r="J796" s="13"/>
      <c r="K796" s="10"/>
      <c r="L796" s="13"/>
      <c r="M796" s="10"/>
      <c r="N796" s="13"/>
      <c r="O796" s="10"/>
      <c r="P796" s="13"/>
      <c r="Q796" s="10"/>
      <c r="R796" s="13"/>
      <c r="S796" s="10"/>
      <c r="T796" s="13"/>
      <c r="U796" s="10"/>
      <c r="V796" s="13"/>
      <c r="W796" s="10"/>
      <c r="X796" s="13"/>
      <c r="Y796" s="10"/>
      <c r="Z796" s="13"/>
      <c r="AA796" s="205"/>
      <c r="AB796" s="196"/>
      <c r="AC796" s="196"/>
      <c r="AD796" s="205"/>
      <c r="AF796" s="193"/>
      <c r="AH796" s="193"/>
      <c r="AI796" s="237"/>
      <c r="AJ796" s="237"/>
      <c r="AK796" s="237"/>
      <c r="AL796" s="409"/>
      <c r="AM796" s="237"/>
      <c r="AN796" s="409"/>
    </row>
    <row r="797" spans="1:40" ht="15.75" x14ac:dyDescent="0.25">
      <c r="A797" s="290"/>
      <c r="B797" s="291"/>
      <c r="C797" s="105" t="s">
        <v>52</v>
      </c>
      <c r="D797" s="33"/>
      <c r="E797" s="102" t="str" cm="1">
        <f t="array" ref="E797">_xlfn.IFS(AND(E793="",E798="",E799="",E800="",E801="",E802="",E803="",E804="",E805="",E806="",E807="",E808="",E809="",E810="",E811="",E812="",E813="",E814="",E815=""),"",SUM(E798:E815)&lt;E793*AND(F798="",F799="",F800="",F801="",F802="",F803="",F804="",F805="",F806="",F807="",F808="",F809="",F810="",F811="",F812="",F813="",F814="",F815="",E798&lt;&gt;"",E799&lt;&gt;"",E800&lt;&gt;"",E801&lt;&gt;"",E802&lt;&gt;"",E803&lt;&gt;"",E804&lt;&gt;"",E805&lt;&gt;"",E806&lt;&gt;"",E807&lt;&gt;"",E808&lt;&gt;"",E809&lt;&gt;"",E810&lt;&gt;"",E811&lt;&gt;"",E812&lt;&gt;"",E813&lt;&gt;"",E814&lt;&gt;"",E815&lt;&gt;""),"T4-Error",SUM(E798:E815)&gt;E793,"T5-Error",AND(SUM(E798:E815)=E793,F793="",OR(E798="",E799="",E800="",E801="",E802="",E803="",E804="",E805="",E806="",E807="",E808="",E809="",E810="",E811="",E812="",E813="",E814="",E815="")),"T2-Error",OR(E798="",E799="",E800="",E801="",E802="",E803="",E804="",E805="",E806="",E807="",E808="",E809="",E810="",E811="",E812="",E813="",E814="",E815=""),"",SUM(E798:E815)&lt;E793*OR(F798="pa",F799="pa",F800="pa",F801="pa",F802="pa",F803="pa",F804="pa",F805="pa",F806="pa",F807="pa",F808="pa",F809="pa",F810="pa",F811="pa",F812="pa",F813="pa",F814="pa",F815="pa"),"",AND(SUM(E798:E815)=E793,F793="pa",F798&lt;&gt;"pa",F799&lt;&gt;"pa",F800&lt;&gt;"pa",F801&lt;&gt;"pa",F802&lt;&gt;"pa",F803&lt;&gt;"pa",F804&lt;&gt;"pa",F805&lt;&gt;"pa",F806&lt;&gt;"pa",F807&lt;&gt;"pa",F808&lt;&gt;"pa",F809&lt;&gt;"pa",F810&lt;&gt;"pa",F811&lt;&gt;"pa",F812&lt;&gt;"pa",F813&lt;&gt;"pa",F814&lt;&gt;"pa",F815&lt;&gt;"pa"),"T3-Error",AND(SUM(E798:E815)=E793,F793="")*OR(F798="pa",F799="pa",F800="pa",F801="pa",F802="pa",F803="pa",F804="pa",F805="pa",F806="pa",F807="pa",F808="pa",F809="pa",F810="pa",F811="pa",F812="pa",F813="pa",F814="pa",F815="pa"),"T1-Error",SUM(E798:E815)=E793,"")</f>
        <v/>
      </c>
      <c r="F797" s="101"/>
      <c r="G797" s="102" t="str" cm="1">
        <f t="array" ref="G797">_xlfn.IFS(AND(G793="",G798="",G799="",G800="",G801="",G802="",G803="",G804="",G805="",G806="",G807="",G808="",G809="",G810="",G811="",G812="",G813="",G814="",G815=""),"",SUM(G798:G815)&lt;G793*AND(H798="",H799="",H800="",H801="",H802="",H803="",H804="",H805="",H806="",H807="",H808="",H809="",H810="",H811="",H812="",H813="",H814="",H815="",G798&lt;&gt;"",G799&lt;&gt;"",G800&lt;&gt;"",G801&lt;&gt;"",G802&lt;&gt;"",G803&lt;&gt;"",G804&lt;&gt;"",G805&lt;&gt;"",G806&lt;&gt;"",G807&lt;&gt;"",G808&lt;&gt;"",G809&lt;&gt;"",G810&lt;&gt;"",G811&lt;&gt;"",G812&lt;&gt;"",G813&lt;&gt;"",G814&lt;&gt;"",G815&lt;&gt;""),"T4-Error",SUM(G798:G815)&gt;G793,"T5-Error",AND(SUM(G798:G815)=G793,H793="",OR(G798="",G799="",G800="",G801="",G802="",G803="",G804="",G805="",G806="",G807="",G808="",G809="",G810="",G811="",G812="",G813="",G814="",G815="")),"T2-Error",OR(G798="",G799="",G800="",G801="",G802="",G803="",G804="",G805="",G806="",G807="",G808="",G809="",G810="",G811="",G812="",G813="",G814="",G815=""),"",SUM(G798:G815)&lt;G793*OR(H798="pa",H799="pa",H800="pa",H801="pa",H802="pa",H803="pa",H804="pa",H805="pa",H806="pa",H807="pa",H808="pa",H809="pa",H810="pa",H811="pa",H812="pa",H813="pa",H814="pa",H815="pa"),"",AND(SUM(G798:G815)=G793,H793="pa",H798&lt;&gt;"pa",H799&lt;&gt;"pa",H800&lt;&gt;"pa",H801&lt;&gt;"pa",H802&lt;&gt;"pa",H803&lt;&gt;"pa",H804&lt;&gt;"pa",H805&lt;&gt;"pa",H806&lt;&gt;"pa",H807&lt;&gt;"pa",H808&lt;&gt;"pa",H809&lt;&gt;"pa",H810&lt;&gt;"pa",H811&lt;&gt;"pa",H812&lt;&gt;"pa",H813&lt;&gt;"pa",H814&lt;&gt;"pa",H815&lt;&gt;"pa"),"T3-Error",AND(SUM(G798:G815)=G793,H793="")*OR(H798="pa",H799="pa",H800="pa",H801="pa",H802="pa",H803="pa",H804="pa",H805="pa",H806="pa",H807="pa",H808="pa",H809="pa",H810="pa",H811="pa",H812="pa",H813="pa",H814="pa",H815="pa"),"T1-Error",SUM(G798:G815)=G793,"")</f>
        <v/>
      </c>
      <c r="H797" s="101"/>
      <c r="I797" s="102" t="str" cm="1">
        <f t="array" ref="I797">_xlfn.IFS(AND(I793="",I798="",I799="",I800="",I801="",I802="",I803="",I804="",I805="",I806="",I807="",I808="",I809="",I810="",I811="",I812="",I813="",I814="",I815=""),"",SUM(I798:I815)&lt;I793*AND(J798="",J799="",J800="",J801="",J802="",J803="",J804="",J805="",J806="",J807="",J808="",J809="",J810="",J811="",J812="",J813="",J814="",J815="",I798&lt;&gt;"",I799&lt;&gt;"",I800&lt;&gt;"",I801&lt;&gt;"",I802&lt;&gt;"",I803&lt;&gt;"",I804&lt;&gt;"",I805&lt;&gt;"",I806&lt;&gt;"",I807&lt;&gt;"",I808&lt;&gt;"",I809&lt;&gt;"",I810&lt;&gt;"",I811&lt;&gt;"",I812&lt;&gt;"",I813&lt;&gt;"",I814&lt;&gt;"",I815&lt;&gt;""),"T4-Error",SUM(I798:I815)&gt;I793,"T5-Error",AND(SUM(I798:I815)=I793,J793="",OR(I798="",I799="",I800="",I801="",I802="",I803="",I804="",I805="",I806="",I807="",I808="",I809="",I810="",I811="",I812="",I813="",I814="",I815="")),"T2-Error",OR(I798="",I799="",I800="",I801="",I802="",I803="",I804="",I805="",I806="",I807="",I808="",I809="",I810="",I811="",I812="",I813="",I814="",I815=""),"",SUM(I798:I815)&lt;I793*OR(J798="pa",J799="pa",J800="pa",J801="pa",J802="pa",J803="pa",J804="pa",J805="pa",J806="pa",J807="pa",J808="pa",J809="pa",J810="pa",J811="pa",J812="pa",J813="pa",J814="pa",J815="pa"),"",AND(SUM(I798:I815)=I793,J793="pa",J798&lt;&gt;"pa",J799&lt;&gt;"pa",J800&lt;&gt;"pa",J801&lt;&gt;"pa",J802&lt;&gt;"pa",J803&lt;&gt;"pa",J804&lt;&gt;"pa",J805&lt;&gt;"pa",J806&lt;&gt;"pa",J807&lt;&gt;"pa",J808&lt;&gt;"pa",J809&lt;&gt;"pa",J810&lt;&gt;"pa",J811&lt;&gt;"pa",J812&lt;&gt;"pa",J813&lt;&gt;"pa",J814&lt;&gt;"pa",J815&lt;&gt;"pa"),"T3-Error",AND(SUM(I798:I815)=I793,J793="")*OR(J798="pa",J799="pa",J800="pa",J801="pa",J802="pa",J803="pa",J804="pa",J805="pa",J806="pa",J807="pa",J808="pa",J809="pa",J810="pa",J811="pa",J812="pa",J813="pa",J814="pa",J815="pa"),"T1-Error",SUM(I798:I815)=I793,"")</f>
        <v/>
      </c>
      <c r="J797" s="101"/>
      <c r="K797" s="102" t="str" cm="1">
        <f t="array" ref="K797">_xlfn.IFS(AND(K793="",K798="",K799="",K800="",K801="",K802="",K803="",K804="",K805="",K806="",K807="",K808="",K809="",K810="",K811="",K812="",K813="",K814="",K815=""),"",SUM(K798:K815)&lt;K793*AND(L798="",L799="",L800="",L801="",L802="",L803="",L804="",L805="",L806="",L807="",L808="",L809="",L810="",L811="",L812="",L813="",L814="",L815="",K798&lt;&gt;"",K799&lt;&gt;"",K800&lt;&gt;"",K801&lt;&gt;"",K802&lt;&gt;"",K803&lt;&gt;"",K804&lt;&gt;"",K805&lt;&gt;"",K806&lt;&gt;"",K807&lt;&gt;"",K808&lt;&gt;"",K809&lt;&gt;"",K810&lt;&gt;"",K811&lt;&gt;"",K812&lt;&gt;"",K813&lt;&gt;"",K814&lt;&gt;"",K815&lt;&gt;""),"T4-Error",SUM(K798:K815)&gt;K793,"T5-Error",AND(SUM(K798:K815)=K793,L793="",OR(K798="",K799="",K800="",K801="",K802="",K803="",K804="",K805="",K806="",K807="",K808="",K809="",K810="",K811="",K812="",K813="",K814="",K815="")),"T2-Error",OR(K798="",K799="",K800="",K801="",K802="",K803="",K804="",K805="",K806="",K807="",K808="",K809="",K810="",K811="",K812="",K813="",K814="",K815=""),"",SUM(K798:K815)&lt;K793*OR(L798="pa",L799="pa",L800="pa",L801="pa",L802="pa",L803="pa",L804="pa",L805="pa",L806="pa",L807="pa",L808="pa",L809="pa",L810="pa",L811="pa",L812="pa",L813="pa",L814="pa",L815="pa"),"",AND(SUM(K798:K815)=K793,L793="pa",L798&lt;&gt;"pa",L799&lt;&gt;"pa",L800&lt;&gt;"pa",L801&lt;&gt;"pa",L802&lt;&gt;"pa",L803&lt;&gt;"pa",L804&lt;&gt;"pa",L805&lt;&gt;"pa",L806&lt;&gt;"pa",L807&lt;&gt;"pa",L808&lt;&gt;"pa",L809&lt;&gt;"pa",L810&lt;&gt;"pa",L811&lt;&gt;"pa",L812&lt;&gt;"pa",L813&lt;&gt;"pa",L814&lt;&gt;"pa",L815&lt;&gt;"pa"),"T3-Error",AND(SUM(K798:K815)=K793,L793="")*OR(L798="pa",L799="pa",L800="pa",L801="pa",L802="pa",L803="pa",L804="pa",L805="pa",L806="pa",L807="pa",L808="pa",L809="pa",L810="pa",L811="pa",L812="pa",L813="pa",L814="pa",L815="pa"),"T1-Error",SUM(K798:K815)=K793,"")</f>
        <v/>
      </c>
      <c r="L797" s="101"/>
      <c r="M797" s="102" t="str" cm="1">
        <f t="array" ref="M797">_xlfn.IFS(AND(M793="",M798="",M799="",M800="",M801="",M802="",M803="",M804="",M805="",M806="",M807="",M808="",M809="",M810="",M811="",M812="",M813="",M814="",M815=""),"",SUM(M798:M815)&lt;M793*AND(N798="",N799="",N800="",N801="",N802="",N803="",N804="",N805="",N806="",N807="",N808="",N809="",N810="",N811="",N812="",N813="",N814="",N815="",M798&lt;&gt;"",M799&lt;&gt;"",M800&lt;&gt;"",M801&lt;&gt;"",M802&lt;&gt;"",M803&lt;&gt;"",M804&lt;&gt;"",M805&lt;&gt;"",M806&lt;&gt;"",M807&lt;&gt;"",M808&lt;&gt;"",M809&lt;&gt;"",M810&lt;&gt;"",M811&lt;&gt;"",M812&lt;&gt;"",M813&lt;&gt;"",M814&lt;&gt;"",M815&lt;&gt;""),"T4-Error",SUM(M798:M815)&gt;M793,"T5-Error",AND(SUM(M798:M815)=M793,N793="",OR(M798="",M799="",M800="",M801="",M802="",M803="",M804="",M805="",M806="",M807="",M808="",M809="",M810="",M811="",M812="",M813="",M814="",M815="")),"T2-Error",OR(M798="",M799="",M800="",M801="",M802="",M803="",M804="",M805="",M806="",M807="",M808="",M809="",M810="",M811="",M812="",M813="",M814="",M815=""),"",SUM(M798:M815)&lt;M793*OR(N798="pa",N799="pa",N800="pa",N801="pa",N802="pa",N803="pa",N804="pa",N805="pa",N806="pa",N807="pa",N808="pa",N809="pa",N810="pa",N811="pa",N812="pa",N813="pa",N814="pa",N815="pa"),"",AND(SUM(M798:M815)=M793,N793="pa",N798&lt;&gt;"pa",N799&lt;&gt;"pa",N800&lt;&gt;"pa",N801&lt;&gt;"pa",N802&lt;&gt;"pa",N803&lt;&gt;"pa",N804&lt;&gt;"pa",N805&lt;&gt;"pa",N806&lt;&gt;"pa",N807&lt;&gt;"pa",N808&lt;&gt;"pa",N809&lt;&gt;"pa",N810&lt;&gt;"pa",N811&lt;&gt;"pa",N812&lt;&gt;"pa",N813&lt;&gt;"pa",N814&lt;&gt;"pa",N815&lt;&gt;"pa"),"T3-Error",AND(SUM(M798:M815)=M793,N793="")*OR(N798="pa",N799="pa",N800="pa",N801="pa",N802="pa",N803="pa",N804="pa",N805="pa",N806="pa",N807="pa",N808="pa",N809="pa",N810="pa",N811="pa",N812="pa",N813="pa",N814="pa",N815="pa"),"T1-Error",SUM(M798:M815)=M793,"")</f>
        <v/>
      </c>
      <c r="N797" s="101"/>
      <c r="O797" s="102" t="str" cm="1">
        <f t="array" ref="O797">_xlfn.IFS(AND(O793="",O798="",O799="",O800="",O801="",O802="",O803="",O804="",O805="",O806="",O807="",O808="",O809="",O810="",O811="",O812="",O813="",O814="",O815=""),"",SUM(O798:O815)&lt;O793*AND(P798="",P799="",P800="",P801="",P802="",P803="",P804="",P805="",P806="",P807="",P808="",P809="",P810="",P811="",P812="",P813="",P814="",P815="",O798&lt;&gt;"",O799&lt;&gt;"",O800&lt;&gt;"",O801&lt;&gt;"",O802&lt;&gt;"",O803&lt;&gt;"",O804&lt;&gt;"",O805&lt;&gt;"",O806&lt;&gt;"",O807&lt;&gt;"",O808&lt;&gt;"",O809&lt;&gt;"",O810&lt;&gt;"",O811&lt;&gt;"",O812&lt;&gt;"",O813&lt;&gt;"",O814&lt;&gt;"",O815&lt;&gt;""),"T4-Error",SUM(O798:O815)&gt;O793,"T5-Error",AND(SUM(O798:O815)=O793,P793="",OR(O798="",O799="",O800="",O801="",O802="",O803="",O804="",O805="",O806="",O807="",O808="",O809="",O810="",O811="",O812="",O813="",O814="",O815="")),"T2-Error",OR(O798="",O799="",O800="",O801="",O802="",O803="",O804="",O805="",O806="",O807="",O808="",O809="",O810="",O811="",O812="",O813="",O814="",O815=""),"",SUM(O798:O815)&lt;O793*OR(P798="pa",P799="pa",P800="pa",P801="pa",P802="pa",P803="pa",P804="pa",P805="pa",P806="pa",P807="pa",P808="pa",P809="pa",P810="pa",P811="pa",P812="pa",P813="pa",P814="pa",P815="pa"),"",AND(SUM(O798:O815)=O793,P793="pa",P798&lt;&gt;"pa",P799&lt;&gt;"pa",P800&lt;&gt;"pa",P801&lt;&gt;"pa",P802&lt;&gt;"pa",P803&lt;&gt;"pa",P804&lt;&gt;"pa",P805&lt;&gt;"pa",P806&lt;&gt;"pa",P807&lt;&gt;"pa",P808&lt;&gt;"pa",P809&lt;&gt;"pa",P810&lt;&gt;"pa",P811&lt;&gt;"pa",P812&lt;&gt;"pa",P813&lt;&gt;"pa",P814&lt;&gt;"pa",P815&lt;&gt;"pa"),"T3-Error",AND(SUM(O798:O815)=O793,P793="")*OR(P798="pa",P799="pa",P800="pa",P801="pa",P802="pa",P803="pa",P804="pa",P805="pa",P806="pa",P807="pa",P808="pa",P809="pa",P810="pa",P811="pa",P812="pa",P813="pa",P814="pa",P815="pa"),"T1-Error",SUM(O798:O815)=O793,"")</f>
        <v/>
      </c>
      <c r="P797" s="101"/>
      <c r="Q797" s="102" t="str" cm="1">
        <f t="array" ref="Q797">_xlfn.IFS(AND(Q793="",Q798="",Q799="",Q800="",Q801="",Q802="",Q803="",Q804="",Q805="",Q806="",Q807="",Q808="",Q809="",Q810="",Q811="",Q812="",Q813="",Q814="",Q815=""),"",SUM(Q798:Q815)&lt;Q793*AND(R798="",R799="",R800="",R801="",R802="",R803="",R804="",R805="",R806="",R807="",R808="",R809="",R810="",R811="",R812="",R813="",R814="",R815="",Q798&lt;&gt;"",Q799&lt;&gt;"",Q800&lt;&gt;"",Q801&lt;&gt;"",Q802&lt;&gt;"",Q803&lt;&gt;"",Q804&lt;&gt;"",Q805&lt;&gt;"",Q806&lt;&gt;"",Q807&lt;&gt;"",Q808&lt;&gt;"",Q809&lt;&gt;"",Q810&lt;&gt;"",Q811&lt;&gt;"",Q812&lt;&gt;"",Q813&lt;&gt;"",Q814&lt;&gt;"",Q815&lt;&gt;""),"T4-Error",SUM(Q798:Q815)&gt;Q793,"T5-Error",AND(SUM(Q798:Q815)=Q793,R793="",OR(Q798="",Q799="",Q800="",Q801="",Q802="",Q803="",Q804="",Q805="",Q806="",Q807="",Q808="",Q809="",Q810="",Q811="",Q812="",Q813="",Q814="",Q815="")),"T2-Error",OR(Q798="",Q799="",Q800="",Q801="",Q802="",Q803="",Q804="",Q805="",Q806="",Q807="",Q808="",Q809="",Q810="",Q811="",Q812="",Q813="",Q814="",Q815=""),"",SUM(Q798:Q815)&lt;Q793*OR(R798="pa",R799="pa",R800="pa",R801="pa",R802="pa",R803="pa",R804="pa",R805="pa",R806="pa",R807="pa",R808="pa",R809="pa",R810="pa",R811="pa",R812="pa",R813="pa",R814="pa",R815="pa"),"",AND(SUM(Q798:Q815)=Q793,R793="pa",R798&lt;&gt;"pa",R799&lt;&gt;"pa",R800&lt;&gt;"pa",R801&lt;&gt;"pa",R802&lt;&gt;"pa",R803&lt;&gt;"pa",R804&lt;&gt;"pa",R805&lt;&gt;"pa",R806&lt;&gt;"pa",R807&lt;&gt;"pa",R808&lt;&gt;"pa",R809&lt;&gt;"pa",R810&lt;&gt;"pa",R811&lt;&gt;"pa",R812&lt;&gt;"pa",R813&lt;&gt;"pa",R814&lt;&gt;"pa",R815&lt;&gt;"pa"),"T3-Error",AND(SUM(Q798:Q815)=Q793,R793="")*OR(R798="pa",R799="pa",R800="pa",R801="pa",R802="pa",R803="pa",R804="pa",R805="pa",R806="pa",R807="pa",R808="pa",R809="pa",R810="pa",R811="pa",R812="pa",R813="pa",R814="pa",R815="pa"),"T1-Error",SUM(Q798:Q815)=Q793,"")</f>
        <v/>
      </c>
      <c r="R797" s="101"/>
      <c r="S797" s="102" t="str" cm="1">
        <f t="array" ref="S797">_xlfn.IFS(AND(S793="",S798="",S799="",S800="",S801="",S802="",S803="",S804="",S805="",S806="",S807="",S808="",S809="",S810="",S811="",S812="",S813="",S814="",S815=""),"",SUM(S798:S815)&lt;S793*AND(T798="",T799="",T800="",T801="",T802="",T803="",T804="",T805="",T806="",T807="",T808="",T809="",T810="",T811="",T812="",T813="",T814="",T815="",S798&lt;&gt;"",S799&lt;&gt;"",S800&lt;&gt;"",S801&lt;&gt;"",S802&lt;&gt;"",S803&lt;&gt;"",S804&lt;&gt;"",S805&lt;&gt;"",S806&lt;&gt;"",S807&lt;&gt;"",S808&lt;&gt;"",S809&lt;&gt;"",S810&lt;&gt;"",S811&lt;&gt;"",S812&lt;&gt;"",S813&lt;&gt;"",S814&lt;&gt;"",S815&lt;&gt;""),"T4-Error",SUM(S798:S815)&gt;S793,"T5-Error",AND(SUM(S798:S815)=S793,T793="",OR(S798="",S799="",S800="",S801="",S802="",S803="",S804="",S805="",S806="",S807="",S808="",S809="",S810="",S811="",S812="",S813="",S814="",S815="")),"T2-Error",OR(S798="",S799="",S800="",S801="",S802="",S803="",S804="",S805="",S806="",S807="",S808="",S809="",S810="",S811="",S812="",S813="",S814="",S815=""),"",SUM(S798:S815)&lt;S793*OR(T798="pa",T799="pa",T800="pa",T801="pa",T802="pa",T803="pa",T804="pa",T805="pa",T806="pa",T807="pa",T808="pa",T809="pa",T810="pa",T811="pa",T812="pa",T813="pa",T814="pa",T815="pa"),"",AND(SUM(S798:S815)=S793,T793="pa",T798&lt;&gt;"pa",T799&lt;&gt;"pa",T800&lt;&gt;"pa",T801&lt;&gt;"pa",T802&lt;&gt;"pa",T803&lt;&gt;"pa",T804&lt;&gt;"pa",T805&lt;&gt;"pa",T806&lt;&gt;"pa",T807&lt;&gt;"pa",T808&lt;&gt;"pa",T809&lt;&gt;"pa",T810&lt;&gt;"pa",T811&lt;&gt;"pa",T812&lt;&gt;"pa",T813&lt;&gt;"pa",T814&lt;&gt;"pa",T815&lt;&gt;"pa"),"T3-Error",AND(SUM(S798:S815)=S793,T793="")*OR(T798="pa",T799="pa",T800="pa",T801="pa",T802="pa",T803="pa",T804="pa",T805="pa",T806="pa",T807="pa",T808="pa",T809="pa",T810="pa",T811="pa",T812="pa",T813="pa",T814="pa",T815="pa"),"T1-Error",SUM(S798:S815)=S793,"")</f>
        <v/>
      </c>
      <c r="T797" s="101"/>
      <c r="U797" s="102" t="str" cm="1">
        <f t="array" ref="U797">_xlfn.IFS(AND(U793="",U798="",U799="",U800="",U801="",U802="",U803="",U804="",U805="",U806="",U807="",U808="",U809="",U810="",U811="",U812="",U813="",U814="",U815=""),"",SUM(U798:U815)&lt;U793*AND(V798="",V799="",V800="",V801="",V802="",V803="",V804="",V805="",V806="",V807="",V808="",V809="",V810="",V811="",V812="",V813="",V814="",V815="",U798&lt;&gt;"",U799&lt;&gt;"",U800&lt;&gt;"",U801&lt;&gt;"",U802&lt;&gt;"",U803&lt;&gt;"",U804&lt;&gt;"",U805&lt;&gt;"",U806&lt;&gt;"",U807&lt;&gt;"",U808&lt;&gt;"",U809&lt;&gt;"",U810&lt;&gt;"",U811&lt;&gt;"",U812&lt;&gt;"",U813&lt;&gt;"",U814&lt;&gt;"",U815&lt;&gt;""),"T4-Error",SUM(U798:U815)&gt;U793,"T5-Error",AND(SUM(U798:U815)=U793,V793="",OR(U798="",U799="",U800="",U801="",U802="",U803="",U804="",U805="",U806="",U807="",U808="",U809="",U810="",U811="",U812="",U813="",U814="",U815="")),"T2-Error",OR(U798="",U799="",U800="",U801="",U802="",U803="",U804="",U805="",U806="",U807="",U808="",U809="",U810="",U811="",U812="",U813="",U814="",U815=""),"",SUM(U798:U815)&lt;U793*OR(V798="pa",V799="pa",V800="pa",V801="pa",V802="pa",V803="pa",V804="pa",V805="pa",V806="pa",V807="pa",V808="pa",V809="pa",V810="pa",V811="pa",V812="pa",V813="pa",V814="pa",V815="pa"),"",AND(SUM(U798:U815)=U793,V793="pa",V798&lt;&gt;"pa",V799&lt;&gt;"pa",V800&lt;&gt;"pa",V801&lt;&gt;"pa",V802&lt;&gt;"pa",V803&lt;&gt;"pa",V804&lt;&gt;"pa",V805&lt;&gt;"pa",V806&lt;&gt;"pa",V807&lt;&gt;"pa",V808&lt;&gt;"pa",V809&lt;&gt;"pa",V810&lt;&gt;"pa",V811&lt;&gt;"pa",V812&lt;&gt;"pa",V813&lt;&gt;"pa",V814&lt;&gt;"pa",V815&lt;&gt;"pa"),"T3-Error",AND(SUM(U798:U815)=U793,V793="")*OR(V798="pa",V799="pa",V800="pa",V801="pa",V802="pa",V803="pa",V804="pa",V805="pa",V806="pa",V807="pa",V808="pa",V809="pa",V810="pa",V811="pa",V812="pa",V813="pa",V814="pa",V815="pa"),"T1-Error",SUM(U798:U815)=U793,"")</f>
        <v/>
      </c>
      <c r="V797" s="101"/>
      <c r="W797" s="102" t="str" cm="1">
        <f t="array" ref="W797">_xlfn.IFS(AND(W793="",W798="",W799="",W800="",W801="",W802="",W803="",W804="",W805="",W806="",W807="",W808="",W809="",W810="",W811="",W812="",W813="",W814="",W815=""),"",SUM(W798:W815)&lt;W793*AND(X798="",X799="",X800="",X801="",X802="",X803="",X804="",X805="",X806="",X807="",X808="",X809="",X810="",X811="",X812="",X813="",X814="",X815="",W798&lt;&gt;"",W799&lt;&gt;"",W800&lt;&gt;"",W801&lt;&gt;"",W802&lt;&gt;"",W803&lt;&gt;"",W804&lt;&gt;"",W805&lt;&gt;"",W806&lt;&gt;"",W807&lt;&gt;"",W808&lt;&gt;"",W809&lt;&gt;"",W810&lt;&gt;"",W811&lt;&gt;"",W812&lt;&gt;"",W813&lt;&gt;"",W814&lt;&gt;"",W815&lt;&gt;""),"T4-Error",SUM(W798:W815)&gt;W793,"T5-Error",AND(SUM(W798:W815)=W793,X793="",OR(W798="",W799="",W800="",W801="",W802="",W803="",W804="",W805="",W806="",W807="",W808="",W809="",W810="",W811="",W812="",W813="",W814="",W815="")),"T2-Error",OR(W798="",W799="",W800="",W801="",W802="",W803="",W804="",W805="",W806="",W807="",W808="",W809="",W810="",W811="",W812="",W813="",W814="",W815=""),"",SUM(W798:W815)&lt;W793*OR(X798="pa",X799="pa",X800="pa",X801="pa",X802="pa",X803="pa",X804="pa",X805="pa",X806="pa",X807="pa",X808="pa",X809="pa",X810="pa",X811="pa",X812="pa",X813="pa",X814="pa",X815="pa"),"",AND(SUM(W798:W815)=W793,X793="pa",X798&lt;&gt;"pa",X799&lt;&gt;"pa",X800&lt;&gt;"pa",X801&lt;&gt;"pa",X802&lt;&gt;"pa",X803&lt;&gt;"pa",X804&lt;&gt;"pa",X805&lt;&gt;"pa",X806&lt;&gt;"pa",X807&lt;&gt;"pa",X808&lt;&gt;"pa",X809&lt;&gt;"pa",X810&lt;&gt;"pa",X811&lt;&gt;"pa",X812&lt;&gt;"pa",X813&lt;&gt;"pa",X814&lt;&gt;"pa",X815&lt;&gt;"pa"),"T3-Error",AND(SUM(W798:W815)=W793,X793="")*OR(X798="pa",X799="pa",X800="pa",X801="pa",X802="pa",X803="pa",X804="pa",X805="pa",X806="pa",X807="pa",X808="pa",X809="pa",X810="pa",X811="pa",X812="pa",X813="pa",X814="pa",X815="pa"),"T1-Error",SUM(W798:W815)=W793,"")</f>
        <v/>
      </c>
      <c r="X797" s="101"/>
      <c r="Y797" s="102" t="str" cm="1">
        <f t="array" ref="Y797">_xlfn.IFS(AND(Y793="",Y798="",Y799="",Y800="",Y801="",Y802="",Y803="",Y804="",Y805="",Y806="",Y807="",Y808="",Y809="",Y810="",Y811="",Y812="",Y813="",Y814="",Y815=""),"",SUM(Y798:Y815)&lt;Y793*AND(Z798="",Z799="",Z800="",Z801="",Z802="",Z803="",Z804="",Z805="",Z806="",Z807="",Z808="",Z809="",Z810="",Z811="",Z812="",Z813="",Z814="",Z815="",Y798&lt;&gt;"",Y799&lt;&gt;"",Y800&lt;&gt;"",Y801&lt;&gt;"",Y802&lt;&gt;"",Y803&lt;&gt;"",Y804&lt;&gt;"",Y805&lt;&gt;"",Y806&lt;&gt;"",Y807&lt;&gt;"",Y808&lt;&gt;"",Y809&lt;&gt;"",Y810&lt;&gt;"",Y811&lt;&gt;"",Y812&lt;&gt;"",Y813&lt;&gt;"",Y814&lt;&gt;"",Y815&lt;&gt;""),"T4-Error",SUM(Y798:Y815)&gt;Y793,"T5-Error",AND(SUM(Y798:Y815)=Y793,Z793="",OR(Y798="",Y799="",Y800="",Y801="",Y802="",Y803="",Y804="",Y805="",Y806="",Y807="",Y808="",Y809="",Y810="",Y811="",Y812="",Y813="",Y814="",Y815="")),"T2-Error",OR(Y798="",Y799="",Y800="",Y801="",Y802="",Y803="",Y804="",Y805="",Y806="",Y807="",Y808="",Y809="",Y810="",Y811="",Y812="",Y813="",Y814="",Y815=""),"",SUM(Y798:Y815)&lt;Y793*OR(Z798="pa",Z799="pa",Z800="pa",Z801="pa",Z802="pa",Z803="pa",Z804="pa",Z805="pa",Z806="pa",Z807="pa",Z808="pa",Z809="pa",Z810="pa",Z811="pa",Z812="pa",Z813="pa",Z814="pa",Z815="pa"),"",AND(SUM(Y798:Y815)=Y793,Z793="pa",Z798&lt;&gt;"pa",Z799&lt;&gt;"pa",Z800&lt;&gt;"pa",Z801&lt;&gt;"pa",Z802&lt;&gt;"pa",Z803&lt;&gt;"pa",Z804&lt;&gt;"pa",Z805&lt;&gt;"pa",Z806&lt;&gt;"pa",Z807&lt;&gt;"pa",Z808&lt;&gt;"pa",Z809&lt;&gt;"pa",Z810&lt;&gt;"pa",Z811&lt;&gt;"pa",Z812&lt;&gt;"pa",Z813&lt;&gt;"pa",Z814&lt;&gt;"pa",Z815&lt;&gt;"pa"),"T3-Error",AND(SUM(Y798:Y815)=Y793,Z793="")*OR(Z798="pa",Z799="pa",Z800="pa",Z801="pa",Z802="pa",Z803="pa",Z804="pa",Z805="pa",Z806="pa",Z807="pa",Z808="pa",Z809="pa",Z810="pa",Z811="pa",Z812="pa",Z813="pa",Z814="pa",Z815="pa"),"T1-Error",SUM(Y798:Y815)=Y793,"")</f>
        <v/>
      </c>
      <c r="Z797" s="101"/>
      <c r="AA797" s="206"/>
      <c r="AB797" s="189"/>
      <c r="AC797" s="196"/>
      <c r="AD797" s="206"/>
      <c r="AF797" s="193"/>
      <c r="AH797" s="193"/>
      <c r="AI797" s="237"/>
      <c r="AJ797" s="237"/>
      <c r="AK797" s="237"/>
      <c r="AL797" s="409"/>
      <c r="AM797" s="237"/>
      <c r="AN797" s="409"/>
    </row>
    <row r="798" spans="1:40" customFormat="1" ht="15" x14ac:dyDescent="0.2">
      <c r="A798" s="248" t="s">
        <v>217</v>
      </c>
      <c r="B798" s="248"/>
      <c r="C798" s="34" t="s">
        <v>53</v>
      </c>
      <c r="D798" s="24" t="s">
        <v>51</v>
      </c>
      <c r="E798" s="10"/>
      <c r="F798" s="13"/>
      <c r="G798" s="10"/>
      <c r="H798" s="13"/>
      <c r="I798" s="10"/>
      <c r="J798" s="13"/>
      <c r="K798" s="10"/>
      <c r="L798" s="13"/>
      <c r="M798" s="10"/>
      <c r="N798" s="13"/>
      <c r="O798" s="10"/>
      <c r="P798" s="13"/>
      <c r="Q798" s="10"/>
      <c r="R798" s="13"/>
      <c r="S798" s="10"/>
      <c r="T798" s="13"/>
      <c r="U798" s="10"/>
      <c r="V798" s="13"/>
      <c r="W798" s="10"/>
      <c r="X798" s="13"/>
      <c r="Y798" s="10"/>
      <c r="Z798" s="13"/>
      <c r="AA798" s="205"/>
      <c r="AB798" s="200"/>
      <c r="AC798" s="257"/>
      <c r="AD798" s="205"/>
      <c r="AF798" s="258"/>
      <c r="AH798" s="258"/>
      <c r="AI798" s="259"/>
      <c r="AJ798" s="259"/>
      <c r="AK798" s="259"/>
      <c r="AL798" s="413"/>
      <c r="AM798" s="259"/>
      <c r="AN798" s="413"/>
    </row>
    <row r="799" spans="1:40" customFormat="1" ht="15" x14ac:dyDescent="0.2">
      <c r="A799" s="244" t="s">
        <v>218</v>
      </c>
      <c r="B799" s="244"/>
      <c r="C799" s="35" t="s">
        <v>54</v>
      </c>
      <c r="D799" s="24" t="s">
        <v>51</v>
      </c>
      <c r="E799" s="10"/>
      <c r="F799" s="13"/>
      <c r="G799" s="10"/>
      <c r="H799" s="13"/>
      <c r="I799" s="10"/>
      <c r="J799" s="13"/>
      <c r="K799" s="10"/>
      <c r="L799" s="13"/>
      <c r="M799" s="10"/>
      <c r="N799" s="13"/>
      <c r="O799" s="10"/>
      <c r="P799" s="13"/>
      <c r="Q799" s="10"/>
      <c r="R799" s="13"/>
      <c r="S799" s="10"/>
      <c r="T799" s="13"/>
      <c r="U799" s="10"/>
      <c r="V799" s="13"/>
      <c r="W799" s="10"/>
      <c r="X799" s="13"/>
      <c r="Y799" s="10"/>
      <c r="Z799" s="13"/>
      <c r="AA799" s="205"/>
      <c r="AB799" s="200"/>
      <c r="AC799" s="257"/>
      <c r="AD799" s="205"/>
      <c r="AF799" s="258"/>
      <c r="AH799" s="258"/>
      <c r="AI799" s="259"/>
      <c r="AJ799" s="259"/>
      <c r="AK799" s="259"/>
      <c r="AL799" s="413"/>
      <c r="AM799" s="259"/>
      <c r="AN799" s="413"/>
    </row>
    <row r="800" spans="1:40" customFormat="1" ht="15" x14ac:dyDescent="0.2">
      <c r="A800" s="244" t="s">
        <v>219</v>
      </c>
      <c r="B800" s="244"/>
      <c r="C800" s="35" t="s">
        <v>55</v>
      </c>
      <c r="D800" s="24" t="s">
        <v>51</v>
      </c>
      <c r="E800" s="10"/>
      <c r="F800" s="13"/>
      <c r="G800" s="10"/>
      <c r="H800" s="13"/>
      <c r="I800" s="10"/>
      <c r="J800" s="13"/>
      <c r="K800" s="10"/>
      <c r="L800" s="13"/>
      <c r="M800" s="10"/>
      <c r="N800" s="13"/>
      <c r="O800" s="10"/>
      <c r="P800" s="13"/>
      <c r="Q800" s="10"/>
      <c r="R800" s="13"/>
      <c r="S800" s="10"/>
      <c r="T800" s="13"/>
      <c r="U800" s="10"/>
      <c r="V800" s="13"/>
      <c r="W800" s="10"/>
      <c r="X800" s="13"/>
      <c r="Y800" s="10"/>
      <c r="Z800" s="13"/>
      <c r="AA800" s="205"/>
      <c r="AB800" s="200"/>
      <c r="AC800" s="257"/>
      <c r="AD800" s="205"/>
      <c r="AF800" s="258"/>
      <c r="AH800" s="258"/>
      <c r="AI800" s="259"/>
      <c r="AJ800" s="259"/>
      <c r="AK800" s="259"/>
      <c r="AL800" s="413"/>
      <c r="AM800" s="259"/>
      <c r="AN800" s="413"/>
    </row>
    <row r="801" spans="1:40" customFormat="1" ht="15" x14ac:dyDescent="0.2">
      <c r="A801" s="244" t="s">
        <v>220</v>
      </c>
      <c r="B801" s="244"/>
      <c r="C801" s="35" t="s">
        <v>56</v>
      </c>
      <c r="D801" s="24" t="s">
        <v>51</v>
      </c>
      <c r="E801" s="10"/>
      <c r="F801" s="13"/>
      <c r="G801" s="10"/>
      <c r="H801" s="13"/>
      <c r="I801" s="10"/>
      <c r="J801" s="13"/>
      <c r="K801" s="10"/>
      <c r="L801" s="13"/>
      <c r="M801" s="10"/>
      <c r="N801" s="13"/>
      <c r="O801" s="10"/>
      <c r="P801" s="13"/>
      <c r="Q801" s="10"/>
      <c r="R801" s="13"/>
      <c r="S801" s="10"/>
      <c r="T801" s="13"/>
      <c r="U801" s="10"/>
      <c r="V801" s="13"/>
      <c r="W801" s="10"/>
      <c r="X801" s="13"/>
      <c r="Y801" s="10"/>
      <c r="Z801" s="13"/>
      <c r="AA801" s="205"/>
      <c r="AB801" s="200"/>
      <c r="AC801" s="257"/>
      <c r="AD801" s="205"/>
      <c r="AF801" s="258"/>
      <c r="AH801" s="258"/>
      <c r="AI801" s="259"/>
      <c r="AJ801" s="259"/>
      <c r="AK801" s="259"/>
      <c r="AL801" s="413"/>
      <c r="AM801" s="259"/>
      <c r="AN801" s="413"/>
    </row>
    <row r="802" spans="1:40" customFormat="1" ht="15" x14ac:dyDescent="0.2">
      <c r="A802" s="244" t="s">
        <v>221</v>
      </c>
      <c r="B802" s="244"/>
      <c r="C802" s="35" t="s">
        <v>57</v>
      </c>
      <c r="D802" s="24" t="s">
        <v>51</v>
      </c>
      <c r="E802" s="10"/>
      <c r="F802" s="13"/>
      <c r="G802" s="10"/>
      <c r="H802" s="13"/>
      <c r="I802" s="10"/>
      <c r="J802" s="13"/>
      <c r="K802" s="10"/>
      <c r="L802" s="13"/>
      <c r="M802" s="10"/>
      <c r="N802" s="13"/>
      <c r="O802" s="10"/>
      <c r="P802" s="13"/>
      <c r="Q802" s="10"/>
      <c r="R802" s="13"/>
      <c r="S802" s="10"/>
      <c r="T802" s="13"/>
      <c r="U802" s="10"/>
      <c r="V802" s="13"/>
      <c r="W802" s="10"/>
      <c r="X802" s="13"/>
      <c r="Y802" s="10"/>
      <c r="Z802" s="13"/>
      <c r="AA802" s="205"/>
      <c r="AB802" s="200"/>
      <c r="AC802" s="257"/>
      <c r="AD802" s="205"/>
      <c r="AF802" s="258"/>
      <c r="AH802" s="258"/>
      <c r="AI802" s="259"/>
      <c r="AJ802" s="259"/>
      <c r="AK802" s="259"/>
      <c r="AL802" s="413"/>
      <c r="AM802" s="259"/>
      <c r="AN802" s="413"/>
    </row>
    <row r="803" spans="1:40" customFormat="1" ht="15" x14ac:dyDescent="0.2">
      <c r="A803" s="244" t="s">
        <v>222</v>
      </c>
      <c r="B803" s="244"/>
      <c r="C803" s="35" t="s">
        <v>58</v>
      </c>
      <c r="D803" s="24" t="s">
        <v>51</v>
      </c>
      <c r="E803" s="10"/>
      <c r="F803" s="13"/>
      <c r="G803" s="10"/>
      <c r="H803" s="13"/>
      <c r="I803" s="10"/>
      <c r="J803" s="13"/>
      <c r="K803" s="10"/>
      <c r="L803" s="13"/>
      <c r="M803" s="10"/>
      <c r="N803" s="13"/>
      <c r="O803" s="10"/>
      <c r="P803" s="13"/>
      <c r="Q803" s="10"/>
      <c r="R803" s="13"/>
      <c r="S803" s="10"/>
      <c r="T803" s="13"/>
      <c r="U803" s="10"/>
      <c r="V803" s="13"/>
      <c r="W803" s="10"/>
      <c r="X803" s="13"/>
      <c r="Y803" s="10"/>
      <c r="Z803" s="13"/>
      <c r="AA803" s="205"/>
      <c r="AB803" s="200"/>
      <c r="AC803" s="257"/>
      <c r="AD803" s="205"/>
      <c r="AF803" s="258"/>
      <c r="AH803" s="258"/>
      <c r="AI803" s="259"/>
      <c r="AJ803" s="259"/>
      <c r="AK803" s="259"/>
      <c r="AL803" s="413"/>
      <c r="AM803" s="259"/>
      <c r="AN803" s="413"/>
    </row>
    <row r="804" spans="1:40" customFormat="1" ht="15" x14ac:dyDescent="0.2">
      <c r="A804" s="244" t="s">
        <v>223</v>
      </c>
      <c r="B804" s="244"/>
      <c r="C804" s="35" t="s">
        <v>59</v>
      </c>
      <c r="D804" s="24" t="s">
        <v>51</v>
      </c>
      <c r="E804" s="10"/>
      <c r="F804" s="13"/>
      <c r="G804" s="10"/>
      <c r="H804" s="13"/>
      <c r="I804" s="10"/>
      <c r="J804" s="13"/>
      <c r="K804" s="10"/>
      <c r="L804" s="13"/>
      <c r="M804" s="10"/>
      <c r="N804" s="13"/>
      <c r="O804" s="10"/>
      <c r="P804" s="13"/>
      <c r="Q804" s="10"/>
      <c r="R804" s="13"/>
      <c r="S804" s="10"/>
      <c r="T804" s="13"/>
      <c r="U804" s="10"/>
      <c r="V804" s="13"/>
      <c r="W804" s="10"/>
      <c r="X804" s="13"/>
      <c r="Y804" s="10"/>
      <c r="Z804" s="13"/>
      <c r="AA804" s="205"/>
      <c r="AB804" s="200"/>
      <c r="AC804" s="257"/>
      <c r="AD804" s="205"/>
      <c r="AF804" s="258"/>
      <c r="AH804" s="258"/>
      <c r="AI804" s="259"/>
      <c r="AJ804" s="259"/>
      <c r="AK804" s="259"/>
      <c r="AL804" s="413"/>
      <c r="AM804" s="259"/>
      <c r="AN804" s="413"/>
    </row>
    <row r="805" spans="1:40" customFormat="1" ht="15" x14ac:dyDescent="0.2">
      <c r="A805" s="244" t="s">
        <v>224</v>
      </c>
      <c r="B805" s="244"/>
      <c r="C805" s="35" t="s">
        <v>60</v>
      </c>
      <c r="D805" s="24" t="s">
        <v>51</v>
      </c>
      <c r="E805" s="10"/>
      <c r="F805" s="13"/>
      <c r="G805" s="10"/>
      <c r="H805" s="13"/>
      <c r="I805" s="10"/>
      <c r="J805" s="13"/>
      <c r="K805" s="10"/>
      <c r="L805" s="13"/>
      <c r="M805" s="10"/>
      <c r="N805" s="13"/>
      <c r="O805" s="10"/>
      <c r="P805" s="13"/>
      <c r="Q805" s="10"/>
      <c r="R805" s="13"/>
      <c r="S805" s="10"/>
      <c r="T805" s="13"/>
      <c r="U805" s="10"/>
      <c r="V805" s="13"/>
      <c r="W805" s="10"/>
      <c r="X805" s="13"/>
      <c r="Y805" s="10"/>
      <c r="Z805" s="13"/>
      <c r="AA805" s="205"/>
      <c r="AB805" s="200"/>
      <c r="AC805" s="257"/>
      <c r="AD805" s="205"/>
      <c r="AF805" s="258"/>
      <c r="AH805" s="258"/>
      <c r="AI805" s="259"/>
      <c r="AJ805" s="259"/>
      <c r="AK805" s="259"/>
      <c r="AL805" s="413"/>
      <c r="AM805" s="259"/>
      <c r="AN805" s="413"/>
    </row>
    <row r="806" spans="1:40" customFormat="1" ht="15" x14ac:dyDescent="0.2">
      <c r="A806" s="244" t="s">
        <v>225</v>
      </c>
      <c r="B806" s="244"/>
      <c r="C806" s="35" t="s">
        <v>61</v>
      </c>
      <c r="D806" s="24" t="s">
        <v>51</v>
      </c>
      <c r="E806" s="10"/>
      <c r="F806" s="13"/>
      <c r="G806" s="10"/>
      <c r="H806" s="13"/>
      <c r="I806" s="10"/>
      <c r="J806" s="13"/>
      <c r="K806" s="10"/>
      <c r="L806" s="13"/>
      <c r="M806" s="10"/>
      <c r="N806" s="13"/>
      <c r="O806" s="10"/>
      <c r="P806" s="13"/>
      <c r="Q806" s="10"/>
      <c r="R806" s="13"/>
      <c r="S806" s="10"/>
      <c r="T806" s="13"/>
      <c r="U806" s="10"/>
      <c r="V806" s="13"/>
      <c r="W806" s="10"/>
      <c r="X806" s="13"/>
      <c r="Y806" s="10"/>
      <c r="Z806" s="13"/>
      <c r="AA806" s="205"/>
      <c r="AB806" s="200"/>
      <c r="AC806" s="257"/>
      <c r="AD806" s="205"/>
      <c r="AF806" s="258"/>
      <c r="AH806" s="258"/>
      <c r="AI806" s="259"/>
      <c r="AJ806" s="259"/>
      <c r="AK806" s="259"/>
      <c r="AL806" s="413"/>
      <c r="AM806" s="259"/>
      <c r="AN806" s="413"/>
    </row>
    <row r="807" spans="1:40" customFormat="1" ht="15" x14ac:dyDescent="0.2">
      <c r="A807" s="244" t="s">
        <v>226</v>
      </c>
      <c r="B807" s="244"/>
      <c r="C807" s="35" t="s">
        <v>62</v>
      </c>
      <c r="D807" s="24" t="s">
        <v>51</v>
      </c>
      <c r="E807" s="10"/>
      <c r="F807" s="13"/>
      <c r="G807" s="10"/>
      <c r="H807" s="13"/>
      <c r="I807" s="10"/>
      <c r="J807" s="13"/>
      <c r="K807" s="10"/>
      <c r="L807" s="13"/>
      <c r="M807" s="10"/>
      <c r="N807" s="13"/>
      <c r="O807" s="10"/>
      <c r="P807" s="13"/>
      <c r="Q807" s="10"/>
      <c r="R807" s="13"/>
      <c r="S807" s="10"/>
      <c r="T807" s="13"/>
      <c r="U807" s="10"/>
      <c r="V807" s="13"/>
      <c r="W807" s="10"/>
      <c r="X807" s="13"/>
      <c r="Y807" s="10"/>
      <c r="Z807" s="13"/>
      <c r="AA807" s="205"/>
      <c r="AB807" s="200"/>
      <c r="AC807" s="257"/>
      <c r="AD807" s="205"/>
      <c r="AF807" s="258"/>
      <c r="AH807" s="258"/>
      <c r="AI807" s="259"/>
      <c r="AJ807" s="259"/>
      <c r="AK807" s="259"/>
      <c r="AL807" s="413"/>
      <c r="AM807" s="259"/>
      <c r="AN807" s="413"/>
    </row>
    <row r="808" spans="1:40" customFormat="1" ht="15" x14ac:dyDescent="0.2">
      <c r="A808" s="244" t="s">
        <v>227</v>
      </c>
      <c r="B808" s="244"/>
      <c r="C808" s="35" t="s">
        <v>63</v>
      </c>
      <c r="D808" s="24" t="s">
        <v>51</v>
      </c>
      <c r="E808" s="10"/>
      <c r="F808" s="13"/>
      <c r="G808" s="10"/>
      <c r="H808" s="13"/>
      <c r="I808" s="10"/>
      <c r="J808" s="13"/>
      <c r="K808" s="10"/>
      <c r="L808" s="13"/>
      <c r="M808" s="10"/>
      <c r="N808" s="13"/>
      <c r="O808" s="10"/>
      <c r="P808" s="13"/>
      <c r="Q808" s="10"/>
      <c r="R808" s="13"/>
      <c r="S808" s="10"/>
      <c r="T808" s="13"/>
      <c r="U808" s="10"/>
      <c r="V808" s="13"/>
      <c r="W808" s="10"/>
      <c r="X808" s="13"/>
      <c r="Y808" s="10"/>
      <c r="Z808" s="13"/>
      <c r="AA808" s="205"/>
      <c r="AB808" s="200"/>
      <c r="AC808" s="257"/>
      <c r="AD808" s="205"/>
      <c r="AF808" s="258"/>
      <c r="AH808" s="258"/>
      <c r="AI808" s="259"/>
      <c r="AJ808" s="259"/>
      <c r="AK808" s="259"/>
      <c r="AL808" s="413"/>
      <c r="AM808" s="259"/>
      <c r="AN808" s="413"/>
    </row>
    <row r="809" spans="1:40" customFormat="1" ht="15" x14ac:dyDescent="0.2">
      <c r="A809" s="244" t="s">
        <v>228</v>
      </c>
      <c r="B809" s="244"/>
      <c r="C809" s="35" t="s">
        <v>64</v>
      </c>
      <c r="D809" s="24" t="s">
        <v>51</v>
      </c>
      <c r="E809" s="10"/>
      <c r="F809" s="13"/>
      <c r="G809" s="10"/>
      <c r="H809" s="13"/>
      <c r="I809" s="10"/>
      <c r="J809" s="13"/>
      <c r="K809" s="10"/>
      <c r="L809" s="13"/>
      <c r="M809" s="10"/>
      <c r="N809" s="13"/>
      <c r="O809" s="10"/>
      <c r="P809" s="13"/>
      <c r="Q809" s="10"/>
      <c r="R809" s="13"/>
      <c r="S809" s="10"/>
      <c r="T809" s="13"/>
      <c r="U809" s="10"/>
      <c r="V809" s="13"/>
      <c r="W809" s="10"/>
      <c r="X809" s="13"/>
      <c r="Y809" s="10"/>
      <c r="Z809" s="13"/>
      <c r="AA809" s="205"/>
      <c r="AB809" s="200"/>
      <c r="AC809" s="257"/>
      <c r="AD809" s="205"/>
      <c r="AF809" s="258"/>
      <c r="AH809" s="258"/>
      <c r="AI809" s="259"/>
      <c r="AJ809" s="259"/>
      <c r="AK809" s="259"/>
      <c r="AL809" s="413"/>
      <c r="AM809" s="259"/>
      <c r="AN809" s="413"/>
    </row>
    <row r="810" spans="1:40" customFormat="1" ht="15" x14ac:dyDescent="0.2">
      <c r="A810" s="244" t="s">
        <v>229</v>
      </c>
      <c r="B810" s="244"/>
      <c r="C810" s="35" t="s">
        <v>65</v>
      </c>
      <c r="D810" s="24" t="s">
        <v>51</v>
      </c>
      <c r="E810" s="10"/>
      <c r="F810" s="13"/>
      <c r="G810" s="10"/>
      <c r="H810" s="13"/>
      <c r="I810" s="10"/>
      <c r="J810" s="13"/>
      <c r="K810" s="10"/>
      <c r="L810" s="13"/>
      <c r="M810" s="10"/>
      <c r="N810" s="13"/>
      <c r="O810" s="10"/>
      <c r="P810" s="13"/>
      <c r="Q810" s="10"/>
      <c r="R810" s="13"/>
      <c r="S810" s="10"/>
      <c r="T810" s="13"/>
      <c r="U810" s="10"/>
      <c r="V810" s="13"/>
      <c r="W810" s="10"/>
      <c r="X810" s="13"/>
      <c r="Y810" s="10"/>
      <c r="Z810" s="13"/>
      <c r="AA810" s="205"/>
      <c r="AB810" s="200"/>
      <c r="AC810" s="257"/>
      <c r="AD810" s="205"/>
      <c r="AF810" s="258"/>
      <c r="AH810" s="258"/>
      <c r="AI810" s="259"/>
      <c r="AJ810" s="259"/>
      <c r="AK810" s="259"/>
      <c r="AL810" s="413"/>
      <c r="AM810" s="259"/>
      <c r="AN810" s="413"/>
    </row>
    <row r="811" spans="1:40" customFormat="1" ht="15" x14ac:dyDescent="0.2">
      <c r="A811" s="244" t="s">
        <v>230</v>
      </c>
      <c r="B811" s="244"/>
      <c r="C811" s="35" t="s">
        <v>66</v>
      </c>
      <c r="D811" s="24" t="s">
        <v>51</v>
      </c>
      <c r="E811" s="10"/>
      <c r="F811" s="13"/>
      <c r="G811" s="10"/>
      <c r="H811" s="13"/>
      <c r="I811" s="10"/>
      <c r="J811" s="13"/>
      <c r="K811" s="10"/>
      <c r="L811" s="13"/>
      <c r="M811" s="10"/>
      <c r="N811" s="13"/>
      <c r="O811" s="10"/>
      <c r="P811" s="13"/>
      <c r="Q811" s="10"/>
      <c r="R811" s="13"/>
      <c r="S811" s="10"/>
      <c r="T811" s="13"/>
      <c r="U811" s="10"/>
      <c r="V811" s="13"/>
      <c r="W811" s="10"/>
      <c r="X811" s="13"/>
      <c r="Y811" s="10"/>
      <c r="Z811" s="13"/>
      <c r="AA811" s="205"/>
      <c r="AB811" s="200"/>
      <c r="AC811" s="257"/>
      <c r="AD811" s="205"/>
      <c r="AF811" s="258"/>
      <c r="AH811" s="258"/>
      <c r="AI811" s="259"/>
      <c r="AJ811" s="259"/>
      <c r="AK811" s="259"/>
      <c r="AL811" s="413"/>
      <c r="AM811" s="259"/>
      <c r="AN811" s="413"/>
    </row>
    <row r="812" spans="1:40" customFormat="1" ht="15" x14ac:dyDescent="0.2">
      <c r="A812" s="244" t="s">
        <v>231</v>
      </c>
      <c r="B812" s="244"/>
      <c r="C812" s="35" t="s">
        <v>67</v>
      </c>
      <c r="D812" s="24" t="s">
        <v>51</v>
      </c>
      <c r="E812" s="10"/>
      <c r="F812" s="13"/>
      <c r="G812" s="10"/>
      <c r="H812" s="13"/>
      <c r="I812" s="10"/>
      <c r="J812" s="13"/>
      <c r="K812" s="10"/>
      <c r="L812" s="13"/>
      <c r="M812" s="10"/>
      <c r="N812" s="13"/>
      <c r="O812" s="10"/>
      <c r="P812" s="13"/>
      <c r="Q812" s="10"/>
      <c r="R812" s="13"/>
      <c r="S812" s="10"/>
      <c r="T812" s="13"/>
      <c r="U812" s="10"/>
      <c r="V812" s="13"/>
      <c r="W812" s="10"/>
      <c r="X812" s="13"/>
      <c r="Y812" s="10"/>
      <c r="Z812" s="13"/>
      <c r="AA812" s="205"/>
      <c r="AB812" s="200"/>
      <c r="AC812" s="257"/>
      <c r="AD812" s="205"/>
      <c r="AF812" s="258"/>
      <c r="AH812" s="258"/>
      <c r="AI812" s="259"/>
      <c r="AJ812" s="259"/>
      <c r="AK812" s="259"/>
      <c r="AL812" s="413"/>
      <c r="AM812" s="259"/>
      <c r="AN812" s="413"/>
    </row>
    <row r="813" spans="1:40" customFormat="1" ht="15" x14ac:dyDescent="0.2">
      <c r="A813" s="244" t="s">
        <v>232</v>
      </c>
      <c r="B813" s="244"/>
      <c r="C813" s="35" t="s">
        <v>68</v>
      </c>
      <c r="D813" s="24" t="s">
        <v>51</v>
      </c>
      <c r="E813" s="10"/>
      <c r="F813" s="13"/>
      <c r="G813" s="10"/>
      <c r="H813" s="13"/>
      <c r="I813" s="10"/>
      <c r="J813" s="13"/>
      <c r="K813" s="10"/>
      <c r="L813" s="13"/>
      <c r="M813" s="10"/>
      <c r="N813" s="13"/>
      <c r="O813" s="10"/>
      <c r="P813" s="13"/>
      <c r="Q813" s="10"/>
      <c r="R813" s="13"/>
      <c r="S813" s="10"/>
      <c r="T813" s="13"/>
      <c r="U813" s="10"/>
      <c r="V813" s="13"/>
      <c r="W813" s="10"/>
      <c r="X813" s="13"/>
      <c r="Y813" s="10"/>
      <c r="Z813" s="13"/>
      <c r="AA813" s="205"/>
      <c r="AB813" s="200"/>
      <c r="AC813" s="257"/>
      <c r="AD813" s="205"/>
      <c r="AF813" s="258"/>
      <c r="AH813" s="258"/>
      <c r="AI813" s="259"/>
      <c r="AJ813" s="259"/>
      <c r="AK813" s="259"/>
      <c r="AL813" s="413"/>
      <c r="AM813" s="259"/>
      <c r="AN813" s="413"/>
    </row>
    <row r="814" spans="1:40" customFormat="1" ht="15" x14ac:dyDescent="0.2">
      <c r="A814" s="244" t="s">
        <v>233</v>
      </c>
      <c r="B814" s="244"/>
      <c r="C814" s="35" t="s">
        <v>69</v>
      </c>
      <c r="D814" s="24" t="s">
        <v>51</v>
      </c>
      <c r="E814" s="10"/>
      <c r="F814" s="13"/>
      <c r="G814" s="10"/>
      <c r="H814" s="13"/>
      <c r="I814" s="10"/>
      <c r="J814" s="13"/>
      <c r="K814" s="10"/>
      <c r="L814" s="13"/>
      <c r="M814" s="10"/>
      <c r="N814" s="13"/>
      <c r="O814" s="10"/>
      <c r="P814" s="13"/>
      <c r="Q814" s="10"/>
      <c r="R814" s="13"/>
      <c r="S814" s="10"/>
      <c r="T814" s="13"/>
      <c r="U814" s="10"/>
      <c r="V814" s="13"/>
      <c r="W814" s="10"/>
      <c r="X814" s="13"/>
      <c r="Y814" s="10"/>
      <c r="Z814" s="13"/>
      <c r="AA814" s="205"/>
      <c r="AB814" s="200"/>
      <c r="AC814" s="257"/>
      <c r="AD814" s="205"/>
      <c r="AF814" s="258"/>
      <c r="AH814" s="258"/>
      <c r="AI814" s="259"/>
      <c r="AJ814" s="259"/>
      <c r="AK814" s="259"/>
      <c r="AL814" s="413"/>
      <c r="AM814" s="259"/>
      <c r="AN814" s="413"/>
    </row>
    <row r="815" spans="1:40" customFormat="1" ht="15" x14ac:dyDescent="0.2">
      <c r="A815" s="244" t="s">
        <v>234</v>
      </c>
      <c r="B815" s="244"/>
      <c r="C815" s="35" t="s">
        <v>70</v>
      </c>
      <c r="D815" s="24" t="s">
        <v>51</v>
      </c>
      <c r="E815" s="10"/>
      <c r="F815" s="13"/>
      <c r="G815" s="10"/>
      <c r="H815" s="13"/>
      <c r="I815" s="10"/>
      <c r="J815" s="13"/>
      <c r="K815" s="10"/>
      <c r="L815" s="13"/>
      <c r="M815" s="10"/>
      <c r="N815" s="13"/>
      <c r="O815" s="10"/>
      <c r="P815" s="13"/>
      <c r="Q815" s="10"/>
      <c r="R815" s="13"/>
      <c r="S815" s="10"/>
      <c r="T815" s="13"/>
      <c r="U815" s="10"/>
      <c r="V815" s="13"/>
      <c r="W815" s="10"/>
      <c r="X815" s="13"/>
      <c r="Y815" s="10"/>
      <c r="Z815" s="13"/>
      <c r="AA815" s="205"/>
      <c r="AB815" s="200"/>
      <c r="AC815" s="257"/>
      <c r="AD815" s="205"/>
      <c r="AF815" s="258"/>
      <c r="AH815" s="258"/>
      <c r="AI815" s="259"/>
      <c r="AJ815" s="259"/>
      <c r="AK815" s="259"/>
      <c r="AL815" s="413"/>
      <c r="AM815" s="259"/>
      <c r="AN815" s="413"/>
    </row>
    <row r="816" spans="1:40" ht="71.25" x14ac:dyDescent="0.25">
      <c r="A816" s="290"/>
      <c r="B816" s="291"/>
      <c r="C816" s="89" t="s">
        <v>410</v>
      </c>
      <c r="D816" s="33"/>
      <c r="E816" s="97"/>
      <c r="F816" s="98"/>
      <c r="G816" s="97"/>
      <c r="H816" s="98"/>
      <c r="I816" s="97"/>
      <c r="J816" s="98"/>
      <c r="K816" s="97"/>
      <c r="L816" s="98"/>
      <c r="M816" s="97"/>
      <c r="N816" s="98"/>
      <c r="O816" s="97"/>
      <c r="P816" s="98"/>
      <c r="Q816" s="97"/>
      <c r="R816" s="98"/>
      <c r="S816" s="97"/>
      <c r="T816" s="98"/>
      <c r="U816" s="97"/>
      <c r="V816" s="98"/>
      <c r="W816" s="97"/>
      <c r="X816" s="98"/>
      <c r="Y816" s="97"/>
      <c r="Z816" s="98"/>
      <c r="AA816" s="308" t="s">
        <v>200</v>
      </c>
      <c r="AB816" s="189"/>
      <c r="AC816" s="196"/>
      <c r="AD816" s="206"/>
      <c r="AF816" s="193"/>
      <c r="AH816" s="193"/>
      <c r="AI816" s="237"/>
      <c r="AJ816" s="237"/>
      <c r="AK816" s="238" t="s">
        <v>411</v>
      </c>
      <c r="AL816" s="409" t="s">
        <v>412</v>
      </c>
      <c r="AM816" s="435"/>
      <c r="AN816" s="409"/>
    </row>
    <row r="817" spans="1:40" ht="31.5" x14ac:dyDescent="0.2">
      <c r="A817" s="296"/>
      <c r="B817" s="297"/>
      <c r="C817" s="104" t="s">
        <v>124</v>
      </c>
      <c r="D817" s="115" t="s">
        <v>51</v>
      </c>
      <c r="E817" s="10">
        <f>+E840+E863</f>
        <v>26</v>
      </c>
      <c r="F817" s="13"/>
      <c r="G817" s="10">
        <f t="shared" ref="G817" si="5">+G840+G863</f>
        <v>17</v>
      </c>
      <c r="H817" s="13"/>
      <c r="I817" s="10">
        <f t="shared" ref="I817" si="6">+I840+I863</f>
        <v>20</v>
      </c>
      <c r="J817" s="13"/>
      <c r="K817" s="10">
        <f t="shared" ref="K817" si="7">+K840+K863</f>
        <v>21</v>
      </c>
      <c r="L817" s="13"/>
      <c r="M817" s="10">
        <f t="shared" ref="M817" si="8">+M840+M863</f>
        <v>8</v>
      </c>
      <c r="N817" s="13"/>
      <c r="O817" s="10">
        <f t="shared" ref="O817:Q817" si="9">+O840+O863</f>
        <v>15</v>
      </c>
      <c r="P817" s="13"/>
      <c r="Q817" s="10">
        <f t="shared" si="9"/>
        <v>29</v>
      </c>
      <c r="R817" s="184"/>
      <c r="S817" s="10">
        <v>17</v>
      </c>
      <c r="T817" s="184"/>
      <c r="U817" s="10">
        <v>17</v>
      </c>
      <c r="V817" s="184"/>
      <c r="W817" s="10">
        <v>44</v>
      </c>
      <c r="X817" s="184"/>
      <c r="Y817" s="10"/>
      <c r="Z817" s="184"/>
      <c r="AA817" s="205"/>
      <c r="AB817" s="196"/>
      <c r="AC817" s="196"/>
      <c r="AD817" s="205"/>
      <c r="AF817" s="219" t="s">
        <v>413</v>
      </c>
      <c r="AH817" s="219" t="s">
        <v>414</v>
      </c>
      <c r="AI817" s="237"/>
      <c r="AJ817" s="237"/>
      <c r="AK817" s="237"/>
      <c r="AL817" s="409"/>
      <c r="AM817" s="237"/>
      <c r="AN817" s="409"/>
    </row>
    <row r="818" spans="1:40" ht="15.75" x14ac:dyDescent="0.25">
      <c r="A818" s="290"/>
      <c r="B818" s="291"/>
      <c r="C818" s="105" t="s">
        <v>208</v>
      </c>
      <c r="D818" s="33"/>
      <c r="E818" s="233" t="str" cm="1">
        <f t="array" ref="E818">_xlfn.IFS(AND(E817="",E819="",E820=""),"",SUM(E819:E820)&lt;E817*AND(F819="",F820="",E819&lt;&gt;"",E820&lt;&gt;""),"T4-Error",SUM(E819:E820)&gt;E817,"T5-Error",AND(SUM(E819:E820)=E817,F817="",OR(E819="",E820="")),"T2-Error",OR(E819="",E820=""),"",SUM(E819:E820)&lt;E817*OR(F819="pa",F820="pa"),"",AND(SUM(E819:E820)=E817,F817="pa",F819&lt;&gt;"pa",F820&lt;&gt;"pa"),"T3-Error",AND(SUM(E819:E820)=E817,F817="")*OR(F819="pa",F820="pa"),"T1-Error",SUM(E819:E820)=E817,"")</f>
        <v/>
      </c>
      <c r="F818" s="101"/>
      <c r="G818" s="233" t="str" cm="1">
        <f t="array" ref="G818">_xlfn.IFS(AND(G817="",G819="",G820=""),"",SUM(G819:G820)&lt;G817*AND(H819="",H820="",G819&lt;&gt;"",G820&lt;&gt;""),"T4-Error",SUM(G819:G820)&gt;G817,"T5-Error",AND(SUM(G819:G820)=G817,H817="",OR(G819="",G820="")),"T2-Error",OR(G819="",G820=""),"",SUM(G819:G820)&lt;G817*OR(H819="pa",H820="pa"),"",AND(SUM(G819:G820)=G817,H817="pa",H819&lt;&gt;"pa",H820&lt;&gt;"pa"),"T3-Error",AND(SUM(G819:G820)=G817,H817="")*OR(H819="pa",H820="pa"),"T1-Error",SUM(G819:G820)=G817,"")</f>
        <v/>
      </c>
      <c r="H818" s="101"/>
      <c r="I818" s="233" t="str" cm="1">
        <f t="array" ref="I818">_xlfn.IFS(AND(I817="",I819="",I820=""),"",SUM(I819:I820)&lt;I817*AND(J819="",J820="",I819&lt;&gt;"",I820&lt;&gt;""),"T4-Error",SUM(I819:I820)&gt;I817,"T5-Error",AND(SUM(I819:I820)=I817,J817="",OR(I819="",I820="")),"T2-Error",OR(I819="",I820=""),"",SUM(I819:I820)&lt;I817*OR(J819="pa",J820="pa"),"",AND(SUM(I819:I820)=I817,J817="pa",J819&lt;&gt;"pa",J820&lt;&gt;"pa"),"T3-Error",AND(SUM(I819:I820)=I817,J817="")*OR(J819="pa",J820="pa"),"T1-Error",SUM(I819:I820)=I817,"")</f>
        <v/>
      </c>
      <c r="J818" s="101"/>
      <c r="K818" s="233" t="str" cm="1">
        <f t="array" ref="K818">_xlfn.IFS(AND(K817="",K819="",K820=""),"",SUM(K819:K820)&lt;K817*AND(L819="",L820="",K819&lt;&gt;"",K820&lt;&gt;""),"T4-Error",SUM(K819:K820)&gt;K817,"T5-Error",AND(SUM(K819:K820)=K817,L817="",OR(K819="",K820="")),"T2-Error",OR(K819="",K820=""),"",SUM(K819:K820)&lt;K817*OR(L819="pa",L820="pa"),"",AND(SUM(K819:K820)=K817,L817="pa",L819&lt;&gt;"pa",L820&lt;&gt;"pa"),"T3-Error",AND(SUM(K819:K820)=K817,L817="")*OR(L819="pa",L820="pa"),"T1-Error",SUM(K819:K820)=K817,"")</f>
        <v/>
      </c>
      <c r="L818" s="101"/>
      <c r="M818" s="233" t="str" cm="1">
        <f t="array" ref="M818">_xlfn.IFS(AND(M817="",M819="",M820=""),"",SUM(M819:M820)&lt;M817*AND(N819="",N820="",M819&lt;&gt;"",M820&lt;&gt;""),"T4-Error",SUM(M819:M820)&gt;M817,"T5-Error",AND(SUM(M819:M820)=M817,N817="",OR(M819="",M820="")),"T2-Error",OR(M819="",M820=""),"",SUM(M819:M820)&lt;M817*OR(N819="pa",N820="pa"),"",AND(SUM(M819:M820)=M817,N817="pa",N819&lt;&gt;"pa",N820&lt;&gt;"pa"),"T3-Error",AND(SUM(M819:M820)=M817,N817="")*OR(N819="pa",N820="pa"),"T1-Error",SUM(M819:M820)=M817,"")</f>
        <v/>
      </c>
      <c r="N818" s="101"/>
      <c r="O818" s="233" t="str" cm="1">
        <f t="array" ref="O818">_xlfn.IFS(AND(O817="",O819="",O820=""),"",SUM(O819:O820)&lt;O817*AND(P819="",P820="",O819&lt;&gt;"",O820&lt;&gt;""),"T4-Error",SUM(O819:O820)&gt;O817,"T5-Error",AND(SUM(O819:O820)=O817,P817="",OR(O819="",O820="")),"T2-Error",OR(O819="",O820=""),"",SUM(O819:O820)&lt;O817*OR(P819="pa",P820="pa"),"",AND(SUM(O819:O820)=O817,P817="pa",P819&lt;&gt;"pa",P820&lt;&gt;"pa"),"T3-Error",AND(SUM(O819:O820)=O817,P817="")*OR(P819="pa",P820="pa"),"T1-Error",SUM(O819:O820)=O817,"")</f>
        <v/>
      </c>
      <c r="P818" s="101"/>
      <c r="Q818" s="233" t="str" cm="1">
        <f t="array" ref="Q818">_xlfn.IFS(AND(Q817="",Q819="",Q820=""),"",SUM(Q819:Q820)&lt;Q817*AND(R819="",R820="",Q819&lt;&gt;"",Q820&lt;&gt;""),"T4-Error",SUM(Q819:Q820)&gt;Q817,"T5-Error",AND(SUM(Q819:Q820)=Q817,R817="",OR(Q819="",Q820="")),"T2-Error",OR(Q819="",Q820=""),"",SUM(Q819:Q820)&lt;Q817*OR(R819="pa",R820="pa"),"",AND(SUM(Q819:Q820)=Q817,R817="pa",R819&lt;&gt;"pa",R820&lt;&gt;"pa"),"T3-Error",AND(SUM(Q819:Q820)=Q817,R817="")*OR(R819="pa",R820="pa"),"T1-Error",SUM(Q819:Q820)=Q817,"")</f>
        <v/>
      </c>
      <c r="R818" s="101"/>
      <c r="S818" s="233" t="str" cm="1">
        <f t="array" ref="S818">_xlfn.IFS(AND(S817="",S819="",S820=""),"",SUM(S819:S820)&lt;S817*AND(T819="",T820="",S819&lt;&gt;"",S820&lt;&gt;""),"T4-Error",SUM(S819:S820)&gt;S817,"T5-Error",AND(SUM(S819:S820)=S817,T817="",OR(S819="",S820="")),"T2-Error",OR(S819="",S820=""),"",SUM(S819:S820)&lt;S817*OR(T819="pa",T820="pa"),"",AND(SUM(S819:S820)=S817,T817="pa",T819&lt;&gt;"pa",T820&lt;&gt;"pa"),"T3-Error",AND(SUM(S819:S820)=S817,T817="")*OR(T819="pa",T820="pa"),"T1-Error",SUM(S819:S820)=S817,"")</f>
        <v/>
      </c>
      <c r="T818" s="101"/>
      <c r="U818" s="233" t="str" cm="1">
        <f t="array" ref="U818">_xlfn.IFS(AND(U817="",U819="",U820=""),"",SUM(U819:U820)&lt;U817*AND(V819="",V820="",U819&lt;&gt;"",U820&lt;&gt;""),"T4-Error",SUM(U819:U820)&gt;U817,"T5-Error",AND(SUM(U819:U820)=U817,V817="",OR(U819="",U820="")),"T2-Error",OR(U819="",U820=""),"",SUM(U819:U820)&lt;U817*OR(V819="pa",V820="pa"),"",AND(SUM(U819:U820)=U817,V817="pa",V819&lt;&gt;"pa",V820&lt;&gt;"pa"),"T3-Error",AND(SUM(U819:U820)=U817,V817="")*OR(V819="pa",V820="pa"),"T1-Error",SUM(U819:U820)=U817,"")</f>
        <v/>
      </c>
      <c r="V818" s="101"/>
      <c r="W818" s="233" t="str" cm="1">
        <f t="array" ref="W818">_xlfn.IFS(AND(W817="",W819="",W820=""),"",SUM(W819:W820)&lt;W817*AND(X819="",X820="",W819&lt;&gt;"",W820&lt;&gt;""),"T4-Error",SUM(W819:W820)&gt;W817,"T5-Error",AND(SUM(W819:W820)=W817,X817="",OR(W819="",W820="")),"T2-Error",OR(W819="",W820=""),"",SUM(W819:W820)&lt;W817*OR(X819="pa",X820="pa"),"",AND(SUM(W819:W820)=W817,X817="pa",X819&lt;&gt;"pa",X820&lt;&gt;"pa"),"T3-Error",AND(SUM(W819:W820)=W817,X817="")*OR(X819="pa",X820="pa"),"T1-Error",SUM(W819:W820)=W817,"")</f>
        <v/>
      </c>
      <c r="X818" s="101"/>
      <c r="Y818" s="233" t="str" cm="1">
        <f t="array" ref="Y818">_xlfn.IFS(AND(Y817="",Y819="",Y820=""),"",SUM(Y819:Y820)&lt;Y817*AND(Z819="",Z820="",Y819&lt;&gt;"",Y820&lt;&gt;""),"T4-Error",SUM(Y819:Y820)&gt;Y817,"T5-Error",AND(SUM(Y819:Y820)=Y817,Z817="",OR(Y819="",Y820="")),"T2-Error",OR(Y819="",Y820=""),"",SUM(Y819:Y820)&lt;Y817*OR(Z819="pa",Z820="pa"),"",AND(SUM(Y819:Y820)=Y817,Z817="pa",Z819&lt;&gt;"pa",Z820&lt;&gt;"pa"),"T3-Error",AND(SUM(Y819:Y820)=Y817,Z817="")*OR(Z819="pa",Z820="pa"),"T1-Error",SUM(Y819:Y820)=Y817,"")</f>
        <v/>
      </c>
      <c r="Z818" s="101"/>
      <c r="AA818" s="206"/>
      <c r="AB818" s="189"/>
      <c r="AC818" s="196"/>
      <c r="AD818" s="206"/>
      <c r="AF818" s="193"/>
      <c r="AH818" s="193"/>
      <c r="AI818" s="237"/>
      <c r="AJ818" s="237"/>
      <c r="AK818" s="237"/>
      <c r="AL818" s="409"/>
      <c r="AM818" s="237"/>
      <c r="AN818" s="409"/>
    </row>
    <row r="819" spans="1:40" ht="15" x14ac:dyDescent="0.2">
      <c r="A819" s="294" t="s">
        <v>401</v>
      </c>
      <c r="B819" s="295"/>
      <c r="C819" s="107" t="s">
        <v>210</v>
      </c>
      <c r="D819" s="115" t="s">
        <v>51</v>
      </c>
      <c r="E819" s="10">
        <f t="shared" ref="E819:E820" si="10">+E842+E865</f>
        <v>22</v>
      </c>
      <c r="F819" s="13"/>
      <c r="G819" s="10">
        <f t="shared" ref="G819" si="11">+G842+G865</f>
        <v>15</v>
      </c>
      <c r="H819" s="13"/>
      <c r="I819" s="10">
        <f t="shared" ref="I819" si="12">+I842+I865</f>
        <v>19</v>
      </c>
      <c r="J819" s="13"/>
      <c r="K819" s="10">
        <f t="shared" ref="K819" si="13">+K842+K865</f>
        <v>19</v>
      </c>
      <c r="L819" s="13"/>
      <c r="M819" s="10">
        <f t="shared" ref="M819" si="14">+M842+M865</f>
        <v>8</v>
      </c>
      <c r="N819" s="13"/>
      <c r="O819" s="10">
        <f t="shared" ref="O819:Q819" si="15">+O842+O865</f>
        <v>15</v>
      </c>
      <c r="P819" s="13"/>
      <c r="Q819" s="10">
        <f t="shared" si="15"/>
        <v>21</v>
      </c>
      <c r="R819" s="184"/>
      <c r="S819" s="10">
        <v>17</v>
      </c>
      <c r="T819" s="184"/>
      <c r="U819" s="10">
        <v>16</v>
      </c>
      <c r="V819" s="184"/>
      <c r="W819" s="10">
        <v>42</v>
      </c>
      <c r="X819" s="184"/>
      <c r="Y819" s="10"/>
      <c r="Z819" s="184"/>
      <c r="AA819" s="205"/>
      <c r="AB819" s="196"/>
      <c r="AC819" s="196"/>
      <c r="AD819" s="205"/>
      <c r="AF819" s="193"/>
      <c r="AH819" s="193"/>
      <c r="AI819" s="237"/>
      <c r="AJ819" s="237"/>
      <c r="AK819" s="237"/>
      <c r="AL819" s="409"/>
      <c r="AM819" s="237"/>
      <c r="AN819" s="409"/>
    </row>
    <row r="820" spans="1:40" ht="15" x14ac:dyDescent="0.2">
      <c r="A820" s="296" t="s">
        <v>403</v>
      </c>
      <c r="B820" s="297"/>
      <c r="C820" s="108" t="s">
        <v>292</v>
      </c>
      <c r="D820" s="115" t="s">
        <v>51</v>
      </c>
      <c r="E820" s="10">
        <f t="shared" si="10"/>
        <v>4</v>
      </c>
      <c r="F820" s="13"/>
      <c r="G820" s="10">
        <f t="shared" ref="G820" si="16">+G843+G866</f>
        <v>2</v>
      </c>
      <c r="H820" s="13"/>
      <c r="I820" s="10">
        <f t="shared" ref="I820" si="17">+I843+I866</f>
        <v>1</v>
      </c>
      <c r="J820" s="13"/>
      <c r="K820" s="10">
        <f t="shared" ref="K820" si="18">+K843+K866</f>
        <v>2</v>
      </c>
      <c r="L820" s="13"/>
      <c r="M820" s="10">
        <f t="shared" ref="M820" si="19">+M843+M866</f>
        <v>0</v>
      </c>
      <c r="N820" s="13"/>
      <c r="O820" s="10">
        <f t="shared" ref="O820:Q820" si="20">+O843+O866</f>
        <v>0</v>
      </c>
      <c r="P820" s="13"/>
      <c r="Q820" s="10">
        <f t="shared" si="20"/>
        <v>8</v>
      </c>
      <c r="R820" s="184"/>
      <c r="S820" s="10">
        <v>0</v>
      </c>
      <c r="T820" s="184"/>
      <c r="U820" s="10">
        <v>1</v>
      </c>
      <c r="V820" s="184"/>
      <c r="W820" s="10">
        <v>2</v>
      </c>
      <c r="X820" s="184"/>
      <c r="Y820" s="10"/>
      <c r="Z820" s="184"/>
      <c r="AA820" s="205"/>
      <c r="AB820" s="196"/>
      <c r="AC820" s="196"/>
      <c r="AD820" s="205"/>
      <c r="AF820" s="193"/>
      <c r="AH820" s="193"/>
      <c r="AI820" s="237"/>
      <c r="AJ820" s="237"/>
      <c r="AK820" s="237"/>
      <c r="AL820" s="409"/>
      <c r="AM820" s="237"/>
      <c r="AN820" s="409"/>
    </row>
    <row r="821" spans="1:40" ht="15.75" x14ac:dyDescent="0.25">
      <c r="A821" s="290"/>
      <c r="B821" s="291"/>
      <c r="C821" s="105" t="s">
        <v>52</v>
      </c>
      <c r="D821" s="33"/>
      <c r="E821" s="233" t="str" cm="1">
        <f t="array" ref="E821">_xlfn.IFS(AND(E817="",E822="",E823="",E824="",E825="",E826="",E827="",E828="",E829="",E830="",E831="",E832="",E833="",E834="",E835="",E836="",E837="",E838="",E839=""),"",SUM(E822:E839)&lt;E817*AND(F822="",F823="",F824="",F825="",F826="",F827="",F828="",F829="",F830="",F831="",F832="",F833="",F834="",F835="",F836="",F837="",F838="",F839="",E822&lt;&gt;"",E823&lt;&gt;"",E824&lt;&gt;"",E825&lt;&gt;"",E826&lt;&gt;"",E827&lt;&gt;"",E828&lt;&gt;"",E829&lt;&gt;"",E830&lt;&gt;"",E831&lt;&gt;"",E832&lt;&gt;"",E833&lt;&gt;"",E834&lt;&gt;"",E835&lt;&gt;"",E836&lt;&gt;"",E837&lt;&gt;"",E838&lt;&gt;"",E839&lt;&gt;""),"T4-Error",SUM(E822:E839)&gt;E817,"T5-Error",AND(SUM(E822:E839)=E817,F817="",OR(E822="",E823="",E824="",E825="",E826="",E827="",E828="",E829="",E830="",E831="",E832="",E833="",E834="",E835="",E836="",E837="",E838="",E839="")),"T2-Error",OR(E822="",E823="",E824="",E825="",E826="",E827="",E828="",E829="",E830="",E831="",E832="",E833="",E834="",E835="",E836="",E837="",E838="",E839=""),"",SUM(E822:E839)&lt;E817*OR(F822="pa",F823="pa",F824="pa",F825="pa",F826="pa",F827="pa",F828="pa",F829="pa",F830="pa",F831="pa",F832="pa",F833="pa",F834="pa",F835="pa",F836="pa",F837="pa",F838="pa",F839="pa"),"",AND(SUM(E822:E839)=E817,F817="pa",F822&lt;&gt;"pa",F823&lt;&gt;"pa",F824&lt;&gt;"pa",F825&lt;&gt;"pa",F826&lt;&gt;"pa",F827&lt;&gt;"pa",F828&lt;&gt;"pa",F829&lt;&gt;"pa",F830&lt;&gt;"pa",F831&lt;&gt;"pa",F832&lt;&gt;"pa",F833&lt;&gt;"pa",F834&lt;&gt;"pa",F835&lt;&gt;"pa",F836&lt;&gt;"pa",F837&lt;&gt;"pa",F838&lt;&gt;"pa",F839&lt;&gt;"pa"),"T3-Error",AND(SUM(E822:E839)=E817,F817="")*OR(F822="pa",F823="pa",F824="pa",F825="pa",F826="pa",F827="pa",F828="pa",F829="pa",F830="pa",F831="pa",F832="pa",F833="pa",F834="pa",F835="pa",F836="pa",F837="pa",F838="pa",F839="pa"),"T1-Error",SUM(E822:E839)=E817,"")</f>
        <v/>
      </c>
      <c r="F821" s="101"/>
      <c r="G821" s="233" t="str" cm="1">
        <f t="array" ref="G821">_xlfn.IFS(AND(G817="",G822="",G823="",G824="",G825="",G826="",G827="",G828="",G829="",G830="",G831="",G832="",G833="",G834="",G835="",G836="",G837="",G838="",G839=""),"",SUM(G822:G839)&lt;G817*AND(H822="",H823="",H824="",H825="",H826="",H827="",H828="",H829="",H830="",H831="",H832="",H833="",H834="",H835="",H836="",H837="",H838="",H839="",G822&lt;&gt;"",G823&lt;&gt;"",G824&lt;&gt;"",G825&lt;&gt;"",G826&lt;&gt;"",G827&lt;&gt;"",G828&lt;&gt;"",G829&lt;&gt;"",G830&lt;&gt;"",G831&lt;&gt;"",G832&lt;&gt;"",G833&lt;&gt;"",G834&lt;&gt;"",G835&lt;&gt;"",G836&lt;&gt;"",G837&lt;&gt;"",G838&lt;&gt;"",G839&lt;&gt;""),"T4-Error",SUM(G822:G839)&gt;G817,"T5-Error",AND(SUM(G822:G839)=G817,H817="",OR(G822="",G823="",G824="",G825="",G826="",G827="",G828="",G829="",G830="",G831="",G832="",G833="",G834="",G835="",G836="",G837="",G838="",G839="")),"T2-Error",OR(G822="",G823="",G824="",G825="",G826="",G827="",G828="",G829="",G830="",G831="",G832="",G833="",G834="",G835="",G836="",G837="",G838="",G839=""),"",SUM(G822:G839)&lt;G817*OR(H822="pa",H823="pa",H824="pa",H825="pa",H826="pa",H827="pa",H828="pa",H829="pa",H830="pa",H831="pa",H832="pa",H833="pa",H834="pa",H835="pa",H836="pa",H837="pa",H838="pa",H839="pa"),"",AND(SUM(G822:G839)=G817,H817="pa",H822&lt;&gt;"pa",H823&lt;&gt;"pa",H824&lt;&gt;"pa",H825&lt;&gt;"pa",H826&lt;&gt;"pa",H827&lt;&gt;"pa",H828&lt;&gt;"pa",H829&lt;&gt;"pa",H830&lt;&gt;"pa",H831&lt;&gt;"pa",H832&lt;&gt;"pa",H833&lt;&gt;"pa",H834&lt;&gt;"pa",H835&lt;&gt;"pa",H836&lt;&gt;"pa",H837&lt;&gt;"pa",H838&lt;&gt;"pa",H839&lt;&gt;"pa"),"T3-Error",AND(SUM(G822:G839)=G817,H817="")*OR(H822="pa",H823="pa",H824="pa",H825="pa",H826="pa",H827="pa",H828="pa",H829="pa",H830="pa",H831="pa",H832="pa",H833="pa",H834="pa",H835="pa",H836="pa",H837="pa",H838="pa",H839="pa"),"T1-Error",SUM(G822:G839)=G817,"")</f>
        <v/>
      </c>
      <c r="H821" s="101"/>
      <c r="I821" s="233" t="str" cm="1">
        <f t="array" ref="I821">_xlfn.IFS(AND(I817="",I822="",I823="",I824="",I825="",I826="",I827="",I828="",I829="",I830="",I831="",I832="",I833="",I834="",I835="",I836="",I837="",I838="",I839=""),"",SUM(I822:I839)&lt;I817*AND(J822="",J823="",J824="",J825="",J826="",J827="",J828="",J829="",J830="",J831="",J832="",J833="",J834="",J835="",J836="",J837="",J838="",J839="",I822&lt;&gt;"",I823&lt;&gt;"",I824&lt;&gt;"",I825&lt;&gt;"",I826&lt;&gt;"",I827&lt;&gt;"",I828&lt;&gt;"",I829&lt;&gt;"",I830&lt;&gt;"",I831&lt;&gt;"",I832&lt;&gt;"",I833&lt;&gt;"",I834&lt;&gt;"",I835&lt;&gt;"",I836&lt;&gt;"",I837&lt;&gt;"",I838&lt;&gt;"",I839&lt;&gt;""),"T4-Error",SUM(I822:I839)&gt;I817,"T5-Error",AND(SUM(I822:I839)=I817,J817="",OR(I822="",I823="",I824="",I825="",I826="",I827="",I828="",I829="",I830="",I831="",I832="",I833="",I834="",I835="",I836="",I837="",I838="",I839="")),"T2-Error",OR(I822="",I823="",I824="",I825="",I826="",I827="",I828="",I829="",I830="",I831="",I832="",I833="",I834="",I835="",I836="",I837="",I838="",I839=""),"",SUM(I822:I839)&lt;I817*OR(J822="pa",J823="pa",J824="pa",J825="pa",J826="pa",J827="pa",J828="pa",J829="pa",J830="pa",J831="pa",J832="pa",J833="pa",J834="pa",J835="pa",J836="pa",J837="pa",J838="pa",J839="pa"),"",AND(SUM(I822:I839)=I817,J817="pa",J822&lt;&gt;"pa",J823&lt;&gt;"pa",J824&lt;&gt;"pa",J825&lt;&gt;"pa",J826&lt;&gt;"pa",J827&lt;&gt;"pa",J828&lt;&gt;"pa",J829&lt;&gt;"pa",J830&lt;&gt;"pa",J831&lt;&gt;"pa",J832&lt;&gt;"pa",J833&lt;&gt;"pa",J834&lt;&gt;"pa",J835&lt;&gt;"pa",J836&lt;&gt;"pa",J837&lt;&gt;"pa",J838&lt;&gt;"pa",J839&lt;&gt;"pa"),"T3-Error",AND(SUM(I822:I839)=I817,J817="")*OR(J822="pa",J823="pa",J824="pa",J825="pa",J826="pa",J827="pa",J828="pa",J829="pa",J830="pa",J831="pa",J832="pa",J833="pa",J834="pa",J835="pa",J836="pa",J837="pa",J838="pa",J839="pa"),"T1-Error",SUM(I822:I839)=I817,"")</f>
        <v/>
      </c>
      <c r="J821" s="101"/>
      <c r="K821" s="233" t="str" cm="1">
        <f t="array" ref="K821">_xlfn.IFS(AND(K817="",K822="",K823="",K824="",K825="",K826="",K827="",K828="",K829="",K830="",K831="",K832="",K833="",K834="",K835="",K836="",K837="",K838="",K839=""),"",SUM(K822:K839)&lt;K817*AND(L822="",L823="",L824="",L825="",L826="",L827="",L828="",L829="",L830="",L831="",L832="",L833="",L834="",L835="",L836="",L837="",L838="",L839="",K822&lt;&gt;"",K823&lt;&gt;"",K824&lt;&gt;"",K825&lt;&gt;"",K826&lt;&gt;"",K827&lt;&gt;"",K828&lt;&gt;"",K829&lt;&gt;"",K830&lt;&gt;"",K831&lt;&gt;"",K832&lt;&gt;"",K833&lt;&gt;"",K834&lt;&gt;"",K835&lt;&gt;"",K836&lt;&gt;"",K837&lt;&gt;"",K838&lt;&gt;"",K839&lt;&gt;""),"T4-Error",SUM(K822:K839)&gt;K817,"T5-Error",AND(SUM(K822:K839)=K817,L817="",OR(K822="",K823="",K824="",K825="",K826="",K827="",K828="",K829="",K830="",K831="",K832="",K833="",K834="",K835="",K836="",K837="",K838="",K839="")),"T2-Error",OR(K822="",K823="",K824="",K825="",K826="",K827="",K828="",K829="",K830="",K831="",K832="",K833="",K834="",K835="",K836="",K837="",K838="",K839=""),"",SUM(K822:K839)&lt;K817*OR(L822="pa",L823="pa",L824="pa",L825="pa",L826="pa",L827="pa",L828="pa",L829="pa",L830="pa",L831="pa",L832="pa",L833="pa",L834="pa",L835="pa",L836="pa",L837="pa",L838="pa",L839="pa"),"",AND(SUM(K822:K839)=K817,L817="pa",L822&lt;&gt;"pa",L823&lt;&gt;"pa",L824&lt;&gt;"pa",L825&lt;&gt;"pa",L826&lt;&gt;"pa",L827&lt;&gt;"pa",L828&lt;&gt;"pa",L829&lt;&gt;"pa",L830&lt;&gt;"pa",L831&lt;&gt;"pa",L832&lt;&gt;"pa",L833&lt;&gt;"pa",L834&lt;&gt;"pa",L835&lt;&gt;"pa",L836&lt;&gt;"pa",L837&lt;&gt;"pa",L838&lt;&gt;"pa",L839&lt;&gt;"pa"),"T3-Error",AND(SUM(K822:K839)=K817,L817="")*OR(L822="pa",L823="pa",L824="pa",L825="pa",L826="pa",L827="pa",L828="pa",L829="pa",L830="pa",L831="pa",L832="pa",L833="pa",L834="pa",L835="pa",L836="pa",L837="pa",L838="pa",L839="pa"),"T1-Error",SUM(K822:K839)=K817,"")</f>
        <v/>
      </c>
      <c r="L821" s="101"/>
      <c r="M821" s="233" t="str" cm="1">
        <f t="array" ref="M821">_xlfn.IFS(AND(M817="",M822="",M823="",M824="",M825="",M826="",M827="",M828="",M829="",M830="",M831="",M832="",M833="",M834="",M835="",M836="",M837="",M838="",M839=""),"",SUM(M822:M839)&lt;M817*AND(N822="",N823="",N824="",N825="",N826="",N827="",N828="",N829="",N830="",N831="",N832="",N833="",N834="",N835="",N836="",N837="",N838="",N839="",M822&lt;&gt;"",M823&lt;&gt;"",M824&lt;&gt;"",M825&lt;&gt;"",M826&lt;&gt;"",M827&lt;&gt;"",M828&lt;&gt;"",M829&lt;&gt;"",M830&lt;&gt;"",M831&lt;&gt;"",M832&lt;&gt;"",M833&lt;&gt;"",M834&lt;&gt;"",M835&lt;&gt;"",M836&lt;&gt;"",M837&lt;&gt;"",M838&lt;&gt;"",M839&lt;&gt;""),"T4-Error",SUM(M822:M839)&gt;M817,"T5-Error",AND(SUM(M822:M839)=M817,N817="",OR(M822="",M823="",M824="",M825="",M826="",M827="",M828="",M829="",M830="",M831="",M832="",M833="",M834="",M835="",M836="",M837="",M838="",M839="")),"T2-Error",OR(M822="",M823="",M824="",M825="",M826="",M827="",M828="",M829="",M830="",M831="",M832="",M833="",M834="",M835="",M836="",M837="",M838="",M839=""),"",SUM(M822:M839)&lt;M817*OR(N822="pa",N823="pa",N824="pa",N825="pa",N826="pa",N827="pa",N828="pa",N829="pa",N830="pa",N831="pa",N832="pa",N833="pa",N834="pa",N835="pa",N836="pa",N837="pa",N838="pa",N839="pa"),"",AND(SUM(M822:M839)=M817,N817="pa",N822&lt;&gt;"pa",N823&lt;&gt;"pa",N824&lt;&gt;"pa",N825&lt;&gt;"pa",N826&lt;&gt;"pa",N827&lt;&gt;"pa",N828&lt;&gt;"pa",N829&lt;&gt;"pa",N830&lt;&gt;"pa",N831&lt;&gt;"pa",N832&lt;&gt;"pa",N833&lt;&gt;"pa",N834&lt;&gt;"pa",N835&lt;&gt;"pa",N836&lt;&gt;"pa",N837&lt;&gt;"pa",N838&lt;&gt;"pa",N839&lt;&gt;"pa"),"T3-Error",AND(SUM(M822:M839)=M817,N817="")*OR(N822="pa",N823="pa",N824="pa",N825="pa",N826="pa",N827="pa",N828="pa",N829="pa",N830="pa",N831="pa",N832="pa",N833="pa",N834="pa",N835="pa",N836="pa",N837="pa",N838="pa",N839="pa"),"T1-Error",SUM(M822:M839)=M817,"")</f>
        <v/>
      </c>
      <c r="N821" s="101"/>
      <c r="O821" s="233" t="str" cm="1">
        <f t="array" ref="O821">_xlfn.IFS(AND(O817="",O822="",O823="",O824="",O825="",O826="",O827="",O828="",O829="",O830="",O831="",O832="",O833="",O834="",O835="",O836="",O837="",O838="",O839=""),"",SUM(O822:O839)&lt;O817*AND(P822="",P823="",P824="",P825="",P826="",P827="",P828="",P829="",P830="",P831="",P832="",P833="",P834="",P835="",P836="",P837="",P838="",P839="",O822&lt;&gt;"",O823&lt;&gt;"",O824&lt;&gt;"",O825&lt;&gt;"",O826&lt;&gt;"",O827&lt;&gt;"",O828&lt;&gt;"",O829&lt;&gt;"",O830&lt;&gt;"",O831&lt;&gt;"",O832&lt;&gt;"",O833&lt;&gt;"",O834&lt;&gt;"",O835&lt;&gt;"",O836&lt;&gt;"",O837&lt;&gt;"",O838&lt;&gt;"",O839&lt;&gt;""),"T4-Error",SUM(O822:O839)&gt;O817,"T5-Error",AND(SUM(O822:O839)=O817,P817="",OR(O822="",O823="",O824="",O825="",O826="",O827="",O828="",O829="",O830="",O831="",O832="",O833="",O834="",O835="",O836="",O837="",O838="",O839="")),"T2-Error",OR(O822="",O823="",O824="",O825="",O826="",O827="",O828="",O829="",O830="",O831="",O832="",O833="",O834="",O835="",O836="",O837="",O838="",O839=""),"",SUM(O822:O839)&lt;O817*OR(P822="pa",P823="pa",P824="pa",P825="pa",P826="pa",P827="pa",P828="pa",P829="pa",P830="pa",P831="pa",P832="pa",P833="pa",P834="pa",P835="pa",P836="pa",P837="pa",P838="pa",P839="pa"),"",AND(SUM(O822:O839)=O817,P817="pa",P822&lt;&gt;"pa",P823&lt;&gt;"pa",P824&lt;&gt;"pa",P825&lt;&gt;"pa",P826&lt;&gt;"pa",P827&lt;&gt;"pa",P828&lt;&gt;"pa",P829&lt;&gt;"pa",P830&lt;&gt;"pa",P831&lt;&gt;"pa",P832&lt;&gt;"pa",P833&lt;&gt;"pa",P834&lt;&gt;"pa",P835&lt;&gt;"pa",P836&lt;&gt;"pa",P837&lt;&gt;"pa",P838&lt;&gt;"pa",P839&lt;&gt;"pa"),"T3-Error",AND(SUM(O822:O839)=O817,P817="")*OR(P822="pa",P823="pa",P824="pa",P825="pa",P826="pa",P827="pa",P828="pa",P829="pa",P830="pa",P831="pa",P832="pa",P833="pa",P834="pa",P835="pa",P836="pa",P837="pa",P838="pa",P839="pa"),"T1-Error",SUM(O822:O839)=O817,"")</f>
        <v/>
      </c>
      <c r="P821" s="101"/>
      <c r="Q821" s="233" t="str" cm="1">
        <f t="array" ref="Q821">_xlfn.IFS(AND(Q817="",Q822="",Q823="",Q824="",Q825="",Q826="",Q827="",Q828="",Q829="",Q830="",Q831="",Q832="",Q833="",Q834="",Q835="",Q836="",Q837="",Q838="",Q839=""),"",SUM(Q822:Q839)&lt;Q817*AND(R822="",R823="",R824="",R825="",R826="",R827="",R828="",R829="",R830="",R831="",R832="",R833="",R834="",R835="",R836="",R837="",R838="",R839="",Q822&lt;&gt;"",Q823&lt;&gt;"",Q824&lt;&gt;"",Q825&lt;&gt;"",Q826&lt;&gt;"",Q827&lt;&gt;"",Q828&lt;&gt;"",Q829&lt;&gt;"",Q830&lt;&gt;"",Q831&lt;&gt;"",Q832&lt;&gt;"",Q833&lt;&gt;"",Q834&lt;&gt;"",Q835&lt;&gt;"",Q836&lt;&gt;"",Q837&lt;&gt;"",Q838&lt;&gt;"",Q839&lt;&gt;""),"T4-Error",SUM(Q822:Q839)&gt;Q817,"T5-Error",AND(SUM(Q822:Q839)=Q817,R817="",OR(Q822="",Q823="",Q824="",Q825="",Q826="",Q827="",Q828="",Q829="",Q830="",Q831="",Q832="",Q833="",Q834="",Q835="",Q836="",Q837="",Q838="",Q839="")),"T2-Error",OR(Q822="",Q823="",Q824="",Q825="",Q826="",Q827="",Q828="",Q829="",Q830="",Q831="",Q832="",Q833="",Q834="",Q835="",Q836="",Q837="",Q838="",Q839=""),"",SUM(Q822:Q839)&lt;Q817*OR(R822="pa",R823="pa",R824="pa",R825="pa",R826="pa",R827="pa",R828="pa",R829="pa",R830="pa",R831="pa",R832="pa",R833="pa",R834="pa",R835="pa",R836="pa",R837="pa",R838="pa",R839="pa"),"",AND(SUM(Q822:Q839)=Q817,R817="pa",R822&lt;&gt;"pa",R823&lt;&gt;"pa",R824&lt;&gt;"pa",R825&lt;&gt;"pa",R826&lt;&gt;"pa",R827&lt;&gt;"pa",R828&lt;&gt;"pa",R829&lt;&gt;"pa",R830&lt;&gt;"pa",R831&lt;&gt;"pa",R832&lt;&gt;"pa",R833&lt;&gt;"pa",R834&lt;&gt;"pa",R835&lt;&gt;"pa",R836&lt;&gt;"pa",R837&lt;&gt;"pa",R838&lt;&gt;"pa",R839&lt;&gt;"pa"),"T3-Error",AND(SUM(Q822:Q839)=Q817,R817="")*OR(R822="pa",R823="pa",R824="pa",R825="pa",R826="pa",R827="pa",R828="pa",R829="pa",R830="pa",R831="pa",R832="pa",R833="pa",R834="pa",R835="pa",R836="pa",R837="pa",R838="pa",R839="pa"),"T1-Error",SUM(Q822:Q839)=Q817,"")</f>
        <v/>
      </c>
      <c r="R821" s="101"/>
      <c r="S821" s="233" t="str" cm="1">
        <f t="array" ref="S821">_xlfn.IFS(AND(S817="",S822="",S823="",S824="",S825="",S826="",S827="",S828="",S829="",S830="",S831="",S832="",S833="",S834="",S835="",S836="",S837="",S838="",S839=""),"",SUM(S822:S839)&lt;S817*AND(T822="",T823="",T824="",T825="",T826="",T827="",T828="",T829="",T830="",T831="",T832="",T833="",T834="",T835="",T836="",T837="",T838="",T839="",S822&lt;&gt;"",S823&lt;&gt;"",S824&lt;&gt;"",S825&lt;&gt;"",S826&lt;&gt;"",S827&lt;&gt;"",S828&lt;&gt;"",S829&lt;&gt;"",S830&lt;&gt;"",S831&lt;&gt;"",S832&lt;&gt;"",S833&lt;&gt;"",S834&lt;&gt;"",S835&lt;&gt;"",S836&lt;&gt;"",S837&lt;&gt;"",S838&lt;&gt;"",S839&lt;&gt;""),"T4-Error",SUM(S822:S839)&gt;S817,"T5-Error",AND(SUM(S822:S839)=S817,T817="",OR(S822="",S823="",S824="",S825="",S826="",S827="",S828="",S829="",S830="",S831="",S832="",S833="",S834="",S835="",S836="",S837="",S838="",S839="")),"T2-Error",OR(S822="",S823="",S824="",S825="",S826="",S827="",S828="",S829="",S830="",S831="",S832="",S833="",S834="",S835="",S836="",S837="",S838="",S839=""),"",SUM(S822:S839)&lt;S817*OR(T822="pa",T823="pa",T824="pa",T825="pa",T826="pa",T827="pa",T828="pa",T829="pa",T830="pa",T831="pa",T832="pa",T833="pa",T834="pa",T835="pa",T836="pa",T837="pa",T838="pa",T839="pa"),"",AND(SUM(S822:S839)=S817,T817="pa",T822&lt;&gt;"pa",T823&lt;&gt;"pa",T824&lt;&gt;"pa",T825&lt;&gt;"pa",T826&lt;&gt;"pa",T827&lt;&gt;"pa",T828&lt;&gt;"pa",T829&lt;&gt;"pa",T830&lt;&gt;"pa",T831&lt;&gt;"pa",T832&lt;&gt;"pa",T833&lt;&gt;"pa",T834&lt;&gt;"pa",T835&lt;&gt;"pa",T836&lt;&gt;"pa",T837&lt;&gt;"pa",T838&lt;&gt;"pa",T839&lt;&gt;"pa"),"T3-Error",AND(SUM(S822:S839)=S817,T817="")*OR(T822="pa",T823="pa",T824="pa",T825="pa",T826="pa",T827="pa",T828="pa",T829="pa",T830="pa",T831="pa",T832="pa",T833="pa",T834="pa",T835="pa",T836="pa",T837="pa",T838="pa",T839="pa"),"T1-Error",SUM(S822:S839)=S817,"")</f>
        <v/>
      </c>
      <c r="T821" s="101"/>
      <c r="U821" s="233" t="str" cm="1">
        <f t="array" ref="U821">_xlfn.IFS(AND(U817="",U822="",U823="",U824="",U825="",U826="",U827="",U828="",U829="",U830="",U831="",U832="",U833="",U834="",U835="",U836="",U837="",U838="",U839=""),"",SUM(U822:U839)&lt;U817*AND(V822="",V823="",V824="",V825="",V826="",V827="",V828="",V829="",V830="",V831="",V832="",V833="",V834="",V835="",V836="",V837="",V838="",V839="",U822&lt;&gt;"",U823&lt;&gt;"",U824&lt;&gt;"",U825&lt;&gt;"",U826&lt;&gt;"",U827&lt;&gt;"",U828&lt;&gt;"",U829&lt;&gt;"",U830&lt;&gt;"",U831&lt;&gt;"",U832&lt;&gt;"",U833&lt;&gt;"",U834&lt;&gt;"",U835&lt;&gt;"",U836&lt;&gt;"",U837&lt;&gt;"",U838&lt;&gt;"",U839&lt;&gt;""),"T4-Error",SUM(U822:U839)&gt;U817,"T5-Error",AND(SUM(U822:U839)=U817,V817="",OR(U822="",U823="",U824="",U825="",U826="",U827="",U828="",U829="",U830="",U831="",U832="",U833="",U834="",U835="",U836="",U837="",U838="",U839="")),"T2-Error",OR(U822="",U823="",U824="",U825="",U826="",U827="",U828="",U829="",U830="",U831="",U832="",U833="",U834="",U835="",U836="",U837="",U838="",U839=""),"",SUM(U822:U839)&lt;U817*OR(V822="pa",V823="pa",V824="pa",V825="pa",V826="pa",V827="pa",V828="pa",V829="pa",V830="pa",V831="pa",V832="pa",V833="pa",V834="pa",V835="pa",V836="pa",V837="pa",V838="pa",V839="pa"),"",AND(SUM(U822:U839)=U817,V817="pa",V822&lt;&gt;"pa",V823&lt;&gt;"pa",V824&lt;&gt;"pa",V825&lt;&gt;"pa",V826&lt;&gt;"pa",V827&lt;&gt;"pa",V828&lt;&gt;"pa",V829&lt;&gt;"pa",V830&lt;&gt;"pa",V831&lt;&gt;"pa",V832&lt;&gt;"pa",V833&lt;&gt;"pa",V834&lt;&gt;"pa",V835&lt;&gt;"pa",V836&lt;&gt;"pa",V837&lt;&gt;"pa",V838&lt;&gt;"pa",V839&lt;&gt;"pa"),"T3-Error",AND(SUM(U822:U839)=U817,V817="")*OR(V822="pa",V823="pa",V824="pa",V825="pa",V826="pa",V827="pa",V828="pa",V829="pa",V830="pa",V831="pa",V832="pa",V833="pa",V834="pa",V835="pa",V836="pa",V837="pa",V838="pa",V839="pa"),"T1-Error",SUM(U822:U839)=U817,"")</f>
        <v/>
      </c>
      <c r="V821" s="101"/>
      <c r="W821" s="233" t="str" cm="1">
        <f t="array" ref="W821">_xlfn.IFS(AND(W817="",W822="",W823="",W824="",W825="",W826="",W827="",W828="",W829="",W830="",W831="",W832="",W833="",W834="",W835="",W836="",W837="",W838="",W839=""),"",SUM(W822:W839)&lt;W817*AND(X822="",X823="",X824="",X825="",X826="",X827="",X828="",X829="",X830="",X831="",X832="",X833="",X834="",X835="",X836="",X837="",X838="",X839="",W822&lt;&gt;"",W823&lt;&gt;"",W824&lt;&gt;"",W825&lt;&gt;"",W826&lt;&gt;"",W827&lt;&gt;"",W828&lt;&gt;"",W829&lt;&gt;"",W830&lt;&gt;"",W831&lt;&gt;"",W832&lt;&gt;"",W833&lt;&gt;"",W834&lt;&gt;"",W835&lt;&gt;"",W836&lt;&gt;"",W837&lt;&gt;"",W838&lt;&gt;"",W839&lt;&gt;""),"T4-Error",SUM(W822:W839)&gt;W817,"T5-Error",AND(SUM(W822:W839)=W817,X817="",OR(W822="",W823="",W824="",W825="",W826="",W827="",W828="",W829="",W830="",W831="",W832="",W833="",W834="",W835="",W836="",W837="",W838="",W839="")),"T2-Error",OR(W822="",W823="",W824="",W825="",W826="",W827="",W828="",W829="",W830="",W831="",W832="",W833="",W834="",W835="",W836="",W837="",W838="",W839=""),"",SUM(W822:W839)&lt;W817*OR(X822="pa",X823="pa",X824="pa",X825="pa",X826="pa",X827="pa",X828="pa",X829="pa",X830="pa",X831="pa",X832="pa",X833="pa",X834="pa",X835="pa",X836="pa",X837="pa",X838="pa",X839="pa"),"",AND(SUM(W822:W839)=W817,X817="pa",X822&lt;&gt;"pa",X823&lt;&gt;"pa",X824&lt;&gt;"pa",X825&lt;&gt;"pa",X826&lt;&gt;"pa",X827&lt;&gt;"pa",X828&lt;&gt;"pa",X829&lt;&gt;"pa",X830&lt;&gt;"pa",X831&lt;&gt;"pa",X832&lt;&gt;"pa",X833&lt;&gt;"pa",X834&lt;&gt;"pa",X835&lt;&gt;"pa",X836&lt;&gt;"pa",X837&lt;&gt;"pa",X838&lt;&gt;"pa",X839&lt;&gt;"pa"),"T3-Error",AND(SUM(W822:W839)=W817,X817="")*OR(X822="pa",X823="pa",X824="pa",X825="pa",X826="pa",X827="pa",X828="pa",X829="pa",X830="pa",X831="pa",X832="pa",X833="pa",X834="pa",X835="pa",X836="pa",X837="pa",X838="pa",X839="pa"),"T1-Error",SUM(W822:W839)=W817,"")</f>
        <v/>
      </c>
      <c r="X821" s="101"/>
      <c r="Y821" s="233" t="str" cm="1">
        <f t="array" ref="Y821">_xlfn.IFS(AND(Y817="",Y822="",Y823="",Y824="",Y825="",Y826="",Y827="",Y828="",Y829="",Y830="",Y831="",Y832="",Y833="",Y834="",Y835="",Y836="",Y837="",Y838="",Y839=""),"",SUM(Y822:Y839)&lt;Y817*AND(Z822="",Z823="",Z824="",Z825="",Z826="",Z827="",Z828="",Z829="",Z830="",Z831="",Z832="",Z833="",Z834="",Z835="",Z836="",Z837="",Z838="",Z839="",Y822&lt;&gt;"",Y823&lt;&gt;"",Y824&lt;&gt;"",Y825&lt;&gt;"",Y826&lt;&gt;"",Y827&lt;&gt;"",Y828&lt;&gt;"",Y829&lt;&gt;"",Y830&lt;&gt;"",Y831&lt;&gt;"",Y832&lt;&gt;"",Y833&lt;&gt;"",Y834&lt;&gt;"",Y835&lt;&gt;"",Y836&lt;&gt;"",Y837&lt;&gt;"",Y838&lt;&gt;"",Y839&lt;&gt;""),"T4-Error",SUM(Y822:Y839)&gt;Y817,"T5-Error",AND(SUM(Y822:Y839)=Y817,Z817="",OR(Y822="",Y823="",Y824="",Y825="",Y826="",Y827="",Y828="",Y829="",Y830="",Y831="",Y832="",Y833="",Y834="",Y835="",Y836="",Y837="",Y838="",Y839="")),"T2-Error",OR(Y822="",Y823="",Y824="",Y825="",Y826="",Y827="",Y828="",Y829="",Y830="",Y831="",Y832="",Y833="",Y834="",Y835="",Y836="",Y837="",Y838="",Y839=""),"",SUM(Y822:Y839)&lt;Y817*OR(Z822="pa",Z823="pa",Z824="pa",Z825="pa",Z826="pa",Z827="pa",Z828="pa",Z829="pa",Z830="pa",Z831="pa",Z832="pa",Z833="pa",Z834="pa",Z835="pa",Z836="pa",Z837="pa",Z838="pa",Z839="pa"),"",AND(SUM(Y822:Y839)=Y817,Z817="pa",Z822&lt;&gt;"pa",Z823&lt;&gt;"pa",Z824&lt;&gt;"pa",Z825&lt;&gt;"pa",Z826&lt;&gt;"pa",Z827&lt;&gt;"pa",Z828&lt;&gt;"pa",Z829&lt;&gt;"pa",Z830&lt;&gt;"pa",Z831&lt;&gt;"pa",Z832&lt;&gt;"pa",Z833&lt;&gt;"pa",Z834&lt;&gt;"pa",Z835&lt;&gt;"pa",Z836&lt;&gt;"pa",Z837&lt;&gt;"pa",Z838&lt;&gt;"pa",Z839&lt;&gt;"pa"),"T3-Error",AND(SUM(Y822:Y839)=Y817,Z817="")*OR(Z822="pa",Z823="pa",Z824="pa",Z825="pa",Z826="pa",Z827="pa",Z828="pa",Z829="pa",Z830="pa",Z831="pa",Z832="pa",Z833="pa",Z834="pa",Z835="pa",Z836="pa",Z837="pa",Z838="pa",Z839="pa"),"T1-Error",SUM(Y822:Y839)=Y817,"")</f>
        <v/>
      </c>
      <c r="Z821" s="101"/>
      <c r="AA821" s="206"/>
      <c r="AB821" s="189"/>
      <c r="AC821" s="196"/>
      <c r="AD821" s="206"/>
      <c r="AF821" s="193"/>
      <c r="AH821" s="193"/>
      <c r="AI821" s="237"/>
      <c r="AJ821" s="237"/>
      <c r="AK821" s="237"/>
      <c r="AL821" s="409"/>
      <c r="AM821" s="237"/>
      <c r="AN821" s="409"/>
    </row>
    <row r="822" spans="1:40" customFormat="1" ht="15" x14ac:dyDescent="0.2">
      <c r="A822" s="248" t="s">
        <v>217</v>
      </c>
      <c r="B822" s="248"/>
      <c r="C822" s="34" t="s">
        <v>53</v>
      </c>
      <c r="D822" s="24" t="s">
        <v>51</v>
      </c>
      <c r="E822" s="10">
        <f t="shared" ref="E822:E839" si="21">+E845+E868</f>
        <v>0</v>
      </c>
      <c r="F822" s="13"/>
      <c r="G822" s="10">
        <f t="shared" ref="G822" si="22">+G845+G868</f>
        <v>0</v>
      </c>
      <c r="H822" s="13"/>
      <c r="I822" s="10">
        <f t="shared" ref="I822" si="23">+I845+I868</f>
        <v>0</v>
      </c>
      <c r="J822" s="13"/>
      <c r="K822" s="10">
        <f t="shared" ref="K822" si="24">+K845+K868</f>
        <v>0</v>
      </c>
      <c r="L822" s="13"/>
      <c r="M822" s="10">
        <f t="shared" ref="M822" si="25">+M845+M868</f>
        <v>0</v>
      </c>
      <c r="N822" s="13"/>
      <c r="O822" s="10">
        <f t="shared" ref="O822" si="26">+O845+O868</f>
        <v>0</v>
      </c>
      <c r="P822" s="13"/>
      <c r="Q822" s="10">
        <v>0</v>
      </c>
      <c r="R822" s="13"/>
      <c r="S822" s="10">
        <v>0</v>
      </c>
      <c r="T822" s="13"/>
      <c r="U822" s="10">
        <v>0</v>
      </c>
      <c r="V822" s="13"/>
      <c r="W822" s="234">
        <v>0</v>
      </c>
      <c r="X822" s="13"/>
      <c r="Y822" s="10"/>
      <c r="Z822" s="13"/>
      <c r="AA822" s="205"/>
      <c r="AB822" s="200"/>
      <c r="AC822" s="257"/>
      <c r="AD822" s="205"/>
      <c r="AF822" s="258"/>
      <c r="AH822" s="258"/>
      <c r="AI822" s="259"/>
      <c r="AJ822" s="259"/>
      <c r="AK822" s="259"/>
      <c r="AL822" s="413"/>
      <c r="AM822" s="259"/>
      <c r="AN822" s="413"/>
    </row>
    <row r="823" spans="1:40" customFormat="1" ht="15" x14ac:dyDescent="0.2">
      <c r="A823" s="244" t="s">
        <v>218</v>
      </c>
      <c r="B823" s="244"/>
      <c r="C823" s="35" t="s">
        <v>54</v>
      </c>
      <c r="D823" s="24" t="s">
        <v>51</v>
      </c>
      <c r="E823" s="10">
        <f t="shared" si="21"/>
        <v>0</v>
      </c>
      <c r="F823" s="13"/>
      <c r="G823" s="10">
        <f t="shared" ref="G823" si="27">+G846+G869</f>
        <v>0</v>
      </c>
      <c r="H823" s="13"/>
      <c r="I823" s="10">
        <f t="shared" ref="I823" si="28">+I846+I869</f>
        <v>0</v>
      </c>
      <c r="J823" s="13"/>
      <c r="K823" s="10">
        <f t="shared" ref="K823" si="29">+K846+K869</f>
        <v>0</v>
      </c>
      <c r="L823" s="13"/>
      <c r="M823" s="10">
        <f t="shared" ref="M823" si="30">+M846+M869</f>
        <v>0</v>
      </c>
      <c r="N823" s="13"/>
      <c r="O823" s="10">
        <f t="shared" ref="O823" si="31">+O846+O869</f>
        <v>0</v>
      </c>
      <c r="P823" s="13"/>
      <c r="Q823" s="10">
        <v>0</v>
      </c>
      <c r="R823" s="13"/>
      <c r="S823" s="10">
        <v>0</v>
      </c>
      <c r="T823" s="13"/>
      <c r="U823" s="10">
        <v>0</v>
      </c>
      <c r="V823" s="13"/>
      <c r="W823" s="10">
        <v>0</v>
      </c>
      <c r="X823" s="13"/>
      <c r="Y823" s="10"/>
      <c r="Z823" s="13"/>
      <c r="AA823" s="205"/>
      <c r="AB823" s="200"/>
      <c r="AC823" s="257"/>
      <c r="AD823" s="205"/>
      <c r="AF823" s="258"/>
      <c r="AH823" s="258"/>
      <c r="AI823" s="259"/>
      <c r="AJ823" s="259"/>
      <c r="AK823" s="259"/>
      <c r="AL823" s="413"/>
      <c r="AM823" s="259"/>
      <c r="AN823" s="413"/>
    </row>
    <row r="824" spans="1:40" customFormat="1" ht="15" x14ac:dyDescent="0.2">
      <c r="A824" s="244" t="s">
        <v>219</v>
      </c>
      <c r="B824" s="244"/>
      <c r="C824" s="35" t="s">
        <v>55</v>
      </c>
      <c r="D824" s="24" t="s">
        <v>51</v>
      </c>
      <c r="E824" s="10">
        <f t="shared" si="21"/>
        <v>0</v>
      </c>
      <c r="F824" s="13"/>
      <c r="G824" s="10">
        <f t="shared" ref="G824" si="32">+G847+G870</f>
        <v>0</v>
      </c>
      <c r="H824" s="13"/>
      <c r="I824" s="10">
        <f t="shared" ref="I824" si="33">+I847+I870</f>
        <v>0</v>
      </c>
      <c r="J824" s="13"/>
      <c r="K824" s="10">
        <f t="shared" ref="K824" si="34">+K847+K870</f>
        <v>0</v>
      </c>
      <c r="L824" s="13"/>
      <c r="M824" s="10">
        <f t="shared" ref="M824" si="35">+M847+M870</f>
        <v>0</v>
      </c>
      <c r="N824" s="13"/>
      <c r="O824" s="10">
        <f t="shared" ref="O824" si="36">+O847+O870</f>
        <v>0</v>
      </c>
      <c r="P824" s="13"/>
      <c r="Q824" s="10">
        <v>0</v>
      </c>
      <c r="R824" s="13"/>
      <c r="S824" s="10">
        <v>0</v>
      </c>
      <c r="T824" s="13"/>
      <c r="U824" s="10">
        <v>0</v>
      </c>
      <c r="V824" s="13"/>
      <c r="W824" s="10">
        <v>0</v>
      </c>
      <c r="X824" s="13"/>
      <c r="Y824" s="10"/>
      <c r="Z824" s="13"/>
      <c r="AA824" s="205"/>
      <c r="AB824" s="200"/>
      <c r="AC824" s="257"/>
      <c r="AD824" s="205"/>
      <c r="AF824" s="258"/>
      <c r="AH824" s="258"/>
      <c r="AI824" s="259"/>
      <c r="AJ824" s="259"/>
      <c r="AK824" s="259"/>
      <c r="AL824" s="413"/>
      <c r="AM824" s="259"/>
      <c r="AN824" s="413"/>
    </row>
    <row r="825" spans="1:40" customFormat="1" ht="15" x14ac:dyDescent="0.2">
      <c r="A825" s="244" t="s">
        <v>220</v>
      </c>
      <c r="B825" s="244"/>
      <c r="C825" s="35" t="s">
        <v>56</v>
      </c>
      <c r="D825" s="24" t="s">
        <v>51</v>
      </c>
      <c r="E825" s="10">
        <f t="shared" si="21"/>
        <v>0</v>
      </c>
      <c r="F825" s="13"/>
      <c r="G825" s="10">
        <f t="shared" ref="G825" si="37">+G848+G871</f>
        <v>0</v>
      </c>
      <c r="H825" s="13"/>
      <c r="I825" s="10">
        <f t="shared" ref="I825" si="38">+I848+I871</f>
        <v>0</v>
      </c>
      <c r="J825" s="13"/>
      <c r="K825" s="10">
        <f t="shared" ref="K825" si="39">+K848+K871</f>
        <v>0</v>
      </c>
      <c r="L825" s="13"/>
      <c r="M825" s="10">
        <f t="shared" ref="M825" si="40">+M848+M871</f>
        <v>0</v>
      </c>
      <c r="N825" s="13"/>
      <c r="O825" s="10">
        <f t="shared" ref="O825" si="41">+O848+O871</f>
        <v>0</v>
      </c>
      <c r="P825" s="13"/>
      <c r="Q825" s="10">
        <v>0</v>
      </c>
      <c r="R825" s="13"/>
      <c r="S825" s="10">
        <v>0</v>
      </c>
      <c r="T825" s="13"/>
      <c r="U825" s="10">
        <v>0</v>
      </c>
      <c r="V825" s="13"/>
      <c r="W825" s="10">
        <v>0</v>
      </c>
      <c r="X825" s="13"/>
      <c r="Y825" s="10"/>
      <c r="Z825" s="13"/>
      <c r="AA825" s="205"/>
      <c r="AB825" s="200"/>
      <c r="AC825" s="257"/>
      <c r="AD825" s="205"/>
      <c r="AF825" s="258"/>
      <c r="AH825" s="258"/>
      <c r="AI825" s="259"/>
      <c r="AJ825" s="259"/>
      <c r="AK825" s="259"/>
      <c r="AL825" s="413"/>
      <c r="AM825" s="259"/>
      <c r="AN825" s="413"/>
    </row>
    <row r="826" spans="1:40" customFormat="1" ht="15" x14ac:dyDescent="0.2">
      <c r="A826" s="244" t="s">
        <v>221</v>
      </c>
      <c r="B826" s="244"/>
      <c r="C826" s="35" t="s">
        <v>57</v>
      </c>
      <c r="D826" s="24" t="s">
        <v>51</v>
      </c>
      <c r="E826" s="10">
        <f t="shared" si="21"/>
        <v>0</v>
      </c>
      <c r="F826" s="13"/>
      <c r="G826" s="10">
        <f t="shared" ref="G826" si="42">+G849+G872</f>
        <v>0</v>
      </c>
      <c r="H826" s="13"/>
      <c r="I826" s="10">
        <f t="shared" ref="I826" si="43">+I849+I872</f>
        <v>0</v>
      </c>
      <c r="J826" s="13"/>
      <c r="K826" s="10">
        <f t="shared" ref="K826" si="44">+K849+K872</f>
        <v>0</v>
      </c>
      <c r="L826" s="13"/>
      <c r="M826" s="10">
        <f t="shared" ref="M826" si="45">+M849+M872</f>
        <v>0</v>
      </c>
      <c r="N826" s="13"/>
      <c r="O826" s="10">
        <f t="shared" ref="O826" si="46">+O849+O872</f>
        <v>0</v>
      </c>
      <c r="P826" s="13"/>
      <c r="Q826" s="10">
        <v>0</v>
      </c>
      <c r="R826" s="13"/>
      <c r="S826" s="10">
        <v>0</v>
      </c>
      <c r="T826" s="13"/>
      <c r="U826" s="10">
        <v>0</v>
      </c>
      <c r="V826" s="13"/>
      <c r="W826" s="10">
        <v>0</v>
      </c>
      <c r="X826" s="13"/>
      <c r="Y826" s="10"/>
      <c r="Z826" s="13"/>
      <c r="AA826" s="205"/>
      <c r="AB826" s="200"/>
      <c r="AC826" s="257"/>
      <c r="AD826" s="205"/>
      <c r="AF826" s="258"/>
      <c r="AH826" s="258"/>
      <c r="AI826" s="259"/>
      <c r="AJ826" s="259"/>
      <c r="AK826" s="259"/>
      <c r="AL826" s="413"/>
      <c r="AM826" s="259"/>
      <c r="AN826" s="413"/>
    </row>
    <row r="827" spans="1:40" customFormat="1" ht="15" x14ac:dyDescent="0.2">
      <c r="A827" s="244" t="s">
        <v>222</v>
      </c>
      <c r="B827" s="244"/>
      <c r="C827" s="35" t="s">
        <v>58</v>
      </c>
      <c r="D827" s="24" t="s">
        <v>51</v>
      </c>
      <c r="E827" s="10">
        <f t="shared" si="21"/>
        <v>0</v>
      </c>
      <c r="F827" s="13"/>
      <c r="G827" s="10">
        <f t="shared" ref="G827" si="47">+G850+G873</f>
        <v>0</v>
      </c>
      <c r="H827" s="13"/>
      <c r="I827" s="10">
        <f t="shared" ref="I827" si="48">+I850+I873</f>
        <v>0</v>
      </c>
      <c r="J827" s="13"/>
      <c r="K827" s="10">
        <f t="shared" ref="K827" si="49">+K850+K873</f>
        <v>0</v>
      </c>
      <c r="L827" s="13"/>
      <c r="M827" s="10">
        <f t="shared" ref="M827" si="50">+M850+M873</f>
        <v>0</v>
      </c>
      <c r="N827" s="13"/>
      <c r="O827" s="10">
        <f t="shared" ref="O827" si="51">+O850+O873</f>
        <v>0</v>
      </c>
      <c r="P827" s="13"/>
      <c r="Q827" s="10">
        <v>0</v>
      </c>
      <c r="R827" s="13"/>
      <c r="S827" s="10">
        <v>0</v>
      </c>
      <c r="T827" s="13"/>
      <c r="U827" s="10">
        <v>0</v>
      </c>
      <c r="V827" s="13"/>
      <c r="W827" s="10">
        <v>0</v>
      </c>
      <c r="X827" s="13"/>
      <c r="Y827" s="10"/>
      <c r="Z827" s="13"/>
      <c r="AA827" s="205"/>
      <c r="AB827" s="200"/>
      <c r="AC827" s="257"/>
      <c r="AD827" s="205"/>
      <c r="AF827" s="258"/>
      <c r="AH827" s="258"/>
      <c r="AI827" s="259"/>
      <c r="AJ827" s="259"/>
      <c r="AK827" s="259"/>
      <c r="AL827" s="413"/>
      <c r="AM827" s="259"/>
      <c r="AN827" s="413"/>
    </row>
    <row r="828" spans="1:40" customFormat="1" ht="15" x14ac:dyDescent="0.2">
      <c r="A828" s="244" t="s">
        <v>223</v>
      </c>
      <c r="B828" s="244"/>
      <c r="C828" s="35" t="s">
        <v>59</v>
      </c>
      <c r="D828" s="24" t="s">
        <v>51</v>
      </c>
      <c r="E828" s="10">
        <f t="shared" si="21"/>
        <v>0</v>
      </c>
      <c r="F828" s="13"/>
      <c r="G828" s="10">
        <f t="shared" ref="G828" si="52">+G851+G874</f>
        <v>0</v>
      </c>
      <c r="H828" s="13"/>
      <c r="I828" s="10">
        <f t="shared" ref="I828" si="53">+I851+I874</f>
        <v>0</v>
      </c>
      <c r="J828" s="13"/>
      <c r="K828" s="10">
        <f t="shared" ref="K828" si="54">+K851+K874</f>
        <v>0</v>
      </c>
      <c r="L828" s="13"/>
      <c r="M828" s="10">
        <f t="shared" ref="M828" si="55">+M851+M874</f>
        <v>0</v>
      </c>
      <c r="N828" s="13"/>
      <c r="O828" s="10">
        <f t="shared" ref="O828" si="56">+O851+O874</f>
        <v>0</v>
      </c>
      <c r="P828" s="13"/>
      <c r="Q828" s="10">
        <v>0</v>
      </c>
      <c r="R828" s="13"/>
      <c r="S828" s="10">
        <v>0</v>
      </c>
      <c r="T828" s="13"/>
      <c r="U828" s="10">
        <v>0</v>
      </c>
      <c r="V828" s="13"/>
      <c r="W828" s="10">
        <v>0</v>
      </c>
      <c r="X828" s="13"/>
      <c r="Y828" s="10"/>
      <c r="Z828" s="13"/>
      <c r="AA828" s="205"/>
      <c r="AB828" s="200"/>
      <c r="AC828" s="257"/>
      <c r="AD828" s="205"/>
      <c r="AF828" s="258"/>
      <c r="AH828" s="258"/>
      <c r="AI828" s="259"/>
      <c r="AJ828" s="259"/>
      <c r="AK828" s="259"/>
      <c r="AL828" s="413"/>
      <c r="AM828" s="259"/>
      <c r="AN828" s="413"/>
    </row>
    <row r="829" spans="1:40" customFormat="1" ht="15" x14ac:dyDescent="0.2">
      <c r="A829" s="244" t="s">
        <v>224</v>
      </c>
      <c r="B829" s="244"/>
      <c r="C829" s="35" t="s">
        <v>60</v>
      </c>
      <c r="D829" s="24" t="s">
        <v>51</v>
      </c>
      <c r="E829" s="10">
        <f t="shared" si="21"/>
        <v>0</v>
      </c>
      <c r="F829" s="13"/>
      <c r="G829" s="10">
        <f t="shared" ref="G829" si="57">+G852+G875</f>
        <v>0</v>
      </c>
      <c r="H829" s="13"/>
      <c r="I829" s="10">
        <f t="shared" ref="I829" si="58">+I852+I875</f>
        <v>0</v>
      </c>
      <c r="J829" s="13"/>
      <c r="K829" s="10">
        <f t="shared" ref="K829" si="59">+K852+K875</f>
        <v>0</v>
      </c>
      <c r="L829" s="13"/>
      <c r="M829" s="10">
        <f t="shared" ref="M829" si="60">+M852+M875</f>
        <v>0</v>
      </c>
      <c r="N829" s="13"/>
      <c r="O829" s="10">
        <f t="shared" ref="O829" si="61">+O852+O875</f>
        <v>0</v>
      </c>
      <c r="P829" s="13"/>
      <c r="Q829" s="10">
        <v>0</v>
      </c>
      <c r="R829" s="13"/>
      <c r="S829" s="10">
        <v>0</v>
      </c>
      <c r="T829" s="13"/>
      <c r="U829" s="10">
        <v>0</v>
      </c>
      <c r="V829" s="13"/>
      <c r="W829" s="10">
        <v>0</v>
      </c>
      <c r="X829" s="13"/>
      <c r="Y829" s="10"/>
      <c r="Z829" s="13"/>
      <c r="AA829" s="205"/>
      <c r="AB829" s="200"/>
      <c r="AC829" s="257"/>
      <c r="AD829" s="205"/>
      <c r="AF829" s="258"/>
      <c r="AH829" s="258"/>
      <c r="AI829" s="259"/>
      <c r="AJ829" s="259"/>
      <c r="AK829" s="259"/>
      <c r="AL829" s="413"/>
      <c r="AM829" s="259"/>
      <c r="AN829" s="413"/>
    </row>
    <row r="830" spans="1:40" customFormat="1" ht="15" x14ac:dyDescent="0.2">
      <c r="A830" s="244" t="s">
        <v>225</v>
      </c>
      <c r="B830" s="244"/>
      <c r="C830" s="35" t="s">
        <v>61</v>
      </c>
      <c r="D830" s="24" t="s">
        <v>51</v>
      </c>
      <c r="E830" s="10">
        <f t="shared" si="21"/>
        <v>0</v>
      </c>
      <c r="F830" s="13"/>
      <c r="G830" s="10">
        <f t="shared" ref="G830" si="62">+G853+G876</f>
        <v>0</v>
      </c>
      <c r="H830" s="13"/>
      <c r="I830" s="10">
        <f t="shared" ref="I830" si="63">+I853+I876</f>
        <v>0</v>
      </c>
      <c r="J830" s="13"/>
      <c r="K830" s="10">
        <f t="shared" ref="K830" si="64">+K853+K876</f>
        <v>0</v>
      </c>
      <c r="L830" s="13"/>
      <c r="M830" s="10">
        <f t="shared" ref="M830" si="65">+M853+M876</f>
        <v>0</v>
      </c>
      <c r="N830" s="13"/>
      <c r="O830" s="10">
        <f t="shared" ref="O830" si="66">+O853+O876</f>
        <v>0</v>
      </c>
      <c r="P830" s="13"/>
      <c r="Q830" s="10">
        <v>0</v>
      </c>
      <c r="R830" s="13"/>
      <c r="S830" s="10">
        <v>0</v>
      </c>
      <c r="T830" s="13"/>
      <c r="U830" s="10">
        <v>0</v>
      </c>
      <c r="V830" s="13"/>
      <c r="W830" s="10">
        <v>0</v>
      </c>
      <c r="X830" s="13"/>
      <c r="Y830" s="10"/>
      <c r="Z830" s="13"/>
      <c r="AA830" s="205"/>
      <c r="AB830" s="200"/>
      <c r="AC830" s="257"/>
      <c r="AD830" s="205"/>
      <c r="AF830" s="258"/>
      <c r="AH830" s="258"/>
      <c r="AI830" s="259"/>
      <c r="AJ830" s="259"/>
      <c r="AK830" s="259"/>
      <c r="AL830" s="413"/>
      <c r="AM830" s="259"/>
      <c r="AN830" s="413"/>
    </row>
    <row r="831" spans="1:40" customFormat="1" ht="15" x14ac:dyDescent="0.2">
      <c r="A831" s="244" t="s">
        <v>226</v>
      </c>
      <c r="B831" s="244"/>
      <c r="C831" s="35" t="s">
        <v>62</v>
      </c>
      <c r="D831" s="24" t="s">
        <v>51</v>
      </c>
      <c r="E831" s="10">
        <f t="shared" si="21"/>
        <v>0</v>
      </c>
      <c r="F831" s="13"/>
      <c r="G831" s="10">
        <f t="shared" ref="G831" si="67">+G854+G877</f>
        <v>0</v>
      </c>
      <c r="H831" s="13"/>
      <c r="I831" s="10">
        <f t="shared" ref="I831" si="68">+I854+I877</f>
        <v>0</v>
      </c>
      <c r="J831" s="13"/>
      <c r="K831" s="10">
        <f t="shared" ref="K831" si="69">+K854+K877</f>
        <v>0</v>
      </c>
      <c r="L831" s="13"/>
      <c r="M831" s="10">
        <f t="shared" ref="M831" si="70">+M854+M877</f>
        <v>0</v>
      </c>
      <c r="N831" s="13"/>
      <c r="O831" s="10">
        <f t="shared" ref="O831" si="71">+O854+O877</f>
        <v>0</v>
      </c>
      <c r="P831" s="13"/>
      <c r="Q831" s="10">
        <v>0</v>
      </c>
      <c r="R831" s="13"/>
      <c r="S831" s="10">
        <v>0</v>
      </c>
      <c r="T831" s="13"/>
      <c r="U831" s="10">
        <v>0</v>
      </c>
      <c r="V831" s="13"/>
      <c r="W831" s="10">
        <v>0</v>
      </c>
      <c r="X831" s="13"/>
      <c r="Y831" s="10"/>
      <c r="Z831" s="13"/>
      <c r="AA831" s="205"/>
      <c r="AB831" s="200"/>
      <c r="AC831" s="257"/>
      <c r="AD831" s="205"/>
      <c r="AF831" s="258"/>
      <c r="AH831" s="258"/>
      <c r="AI831" s="259"/>
      <c r="AJ831" s="259"/>
      <c r="AK831" s="259"/>
      <c r="AL831" s="413"/>
      <c r="AM831" s="259"/>
      <c r="AN831" s="413"/>
    </row>
    <row r="832" spans="1:40" customFormat="1" ht="15" x14ac:dyDescent="0.2">
      <c r="A832" s="244" t="s">
        <v>227</v>
      </c>
      <c r="B832" s="244"/>
      <c r="C832" s="35" t="s">
        <v>63</v>
      </c>
      <c r="D832" s="24" t="s">
        <v>51</v>
      </c>
      <c r="E832" s="10">
        <f t="shared" si="21"/>
        <v>0</v>
      </c>
      <c r="F832" s="13"/>
      <c r="G832" s="10">
        <f t="shared" ref="G832" si="72">+G855+G878</f>
        <v>0</v>
      </c>
      <c r="H832" s="13"/>
      <c r="I832" s="10">
        <f t="shared" ref="I832" si="73">+I855+I878</f>
        <v>0</v>
      </c>
      <c r="J832" s="13"/>
      <c r="K832" s="10">
        <f t="shared" ref="K832" si="74">+K855+K878</f>
        <v>0</v>
      </c>
      <c r="L832" s="13"/>
      <c r="M832" s="10">
        <f t="shared" ref="M832" si="75">+M855+M878</f>
        <v>0</v>
      </c>
      <c r="N832" s="13"/>
      <c r="O832" s="10">
        <f t="shared" ref="O832" si="76">+O855+O878</f>
        <v>0</v>
      </c>
      <c r="P832" s="13"/>
      <c r="Q832" s="10">
        <v>0</v>
      </c>
      <c r="R832" s="13"/>
      <c r="S832" s="10">
        <v>0</v>
      </c>
      <c r="T832" s="13"/>
      <c r="U832" s="10">
        <v>0</v>
      </c>
      <c r="V832" s="13"/>
      <c r="W832" s="10">
        <v>0</v>
      </c>
      <c r="X832" s="13"/>
      <c r="Y832" s="10"/>
      <c r="Z832" s="13"/>
      <c r="AA832" s="205"/>
      <c r="AB832" s="200"/>
      <c r="AC832" s="257"/>
      <c r="AD832" s="205"/>
      <c r="AF832" s="258"/>
      <c r="AH832" s="258"/>
      <c r="AI832" s="259"/>
      <c r="AJ832" s="259"/>
      <c r="AK832" s="259"/>
      <c r="AL832" s="413"/>
      <c r="AM832" s="259"/>
      <c r="AN832" s="413"/>
    </row>
    <row r="833" spans="1:40" customFormat="1" ht="15" x14ac:dyDescent="0.2">
      <c r="A833" s="244" t="s">
        <v>228</v>
      </c>
      <c r="B833" s="244"/>
      <c r="C833" s="35" t="s">
        <v>64</v>
      </c>
      <c r="D833" s="24" t="s">
        <v>51</v>
      </c>
      <c r="E833" s="10">
        <f t="shared" si="21"/>
        <v>0</v>
      </c>
      <c r="F833" s="13"/>
      <c r="G833" s="10">
        <f t="shared" ref="G833" si="77">+G856+G879</f>
        <v>0</v>
      </c>
      <c r="H833" s="13"/>
      <c r="I833" s="10">
        <f t="shared" ref="I833" si="78">+I856+I879</f>
        <v>0</v>
      </c>
      <c r="J833" s="13"/>
      <c r="K833" s="10">
        <f t="shared" ref="K833" si="79">+K856+K879</f>
        <v>0</v>
      </c>
      <c r="L833" s="13"/>
      <c r="M833" s="10">
        <f t="shared" ref="M833" si="80">+M856+M879</f>
        <v>0</v>
      </c>
      <c r="N833" s="13"/>
      <c r="O833" s="10">
        <f t="shared" ref="O833" si="81">+O856+O879</f>
        <v>0</v>
      </c>
      <c r="P833" s="13"/>
      <c r="Q833" s="10">
        <v>0</v>
      </c>
      <c r="R833" s="13"/>
      <c r="S833" s="10">
        <v>0</v>
      </c>
      <c r="T833" s="13"/>
      <c r="U833" s="10">
        <v>0</v>
      </c>
      <c r="V833" s="13"/>
      <c r="W833" s="10">
        <v>0</v>
      </c>
      <c r="X833" s="13"/>
      <c r="Y833" s="10"/>
      <c r="Z833" s="13"/>
      <c r="AA833" s="205"/>
      <c r="AB833" s="200"/>
      <c r="AC833" s="257"/>
      <c r="AD833" s="205"/>
      <c r="AF833" s="258"/>
      <c r="AH833" s="258"/>
      <c r="AI833" s="259"/>
      <c r="AJ833" s="259"/>
      <c r="AK833" s="259"/>
      <c r="AL833" s="413"/>
      <c r="AM833" s="259"/>
      <c r="AN833" s="413"/>
    </row>
    <row r="834" spans="1:40" customFormat="1" ht="15" x14ac:dyDescent="0.2">
      <c r="A834" s="244" t="s">
        <v>229</v>
      </c>
      <c r="B834" s="244"/>
      <c r="C834" s="35" t="s">
        <v>65</v>
      </c>
      <c r="D834" s="24" t="s">
        <v>51</v>
      </c>
      <c r="E834" s="10">
        <f t="shared" si="21"/>
        <v>0</v>
      </c>
      <c r="F834" s="13"/>
      <c r="G834" s="10">
        <f t="shared" ref="G834" si="82">+G857+G880</f>
        <v>0</v>
      </c>
      <c r="H834" s="13"/>
      <c r="I834" s="10">
        <f t="shared" ref="I834" si="83">+I857+I880</f>
        <v>0</v>
      </c>
      <c r="J834" s="13"/>
      <c r="K834" s="10">
        <f t="shared" ref="K834" si="84">+K857+K880</f>
        <v>0</v>
      </c>
      <c r="L834" s="13"/>
      <c r="M834" s="10">
        <f t="shared" ref="M834" si="85">+M857+M880</f>
        <v>0</v>
      </c>
      <c r="N834" s="13"/>
      <c r="O834" s="10">
        <f t="shared" ref="O834" si="86">+O857+O880</f>
        <v>0</v>
      </c>
      <c r="P834" s="13"/>
      <c r="Q834" s="10">
        <v>0</v>
      </c>
      <c r="R834" s="13"/>
      <c r="S834" s="10">
        <v>0</v>
      </c>
      <c r="T834" s="13"/>
      <c r="U834" s="10">
        <v>0</v>
      </c>
      <c r="V834" s="13"/>
      <c r="W834" s="10">
        <v>0</v>
      </c>
      <c r="X834" s="13"/>
      <c r="Y834" s="10"/>
      <c r="Z834" s="13"/>
      <c r="AA834" s="205"/>
      <c r="AB834" s="200"/>
      <c r="AC834" s="257"/>
      <c r="AD834" s="205"/>
      <c r="AF834" s="258"/>
      <c r="AH834" s="258"/>
      <c r="AI834" s="259"/>
      <c r="AJ834" s="259"/>
      <c r="AK834" s="259"/>
      <c r="AL834" s="413"/>
      <c r="AM834" s="259"/>
      <c r="AN834" s="413"/>
    </row>
    <row r="835" spans="1:40" customFormat="1" ht="15" x14ac:dyDescent="0.2">
      <c r="A835" s="244" t="s">
        <v>230</v>
      </c>
      <c r="B835" s="244"/>
      <c r="C835" s="35" t="s">
        <v>66</v>
      </c>
      <c r="D835" s="24" t="s">
        <v>51</v>
      </c>
      <c r="E835" s="10">
        <f t="shared" si="21"/>
        <v>0</v>
      </c>
      <c r="F835" s="13"/>
      <c r="G835" s="10">
        <f t="shared" ref="G835" si="87">+G858+G881</f>
        <v>0</v>
      </c>
      <c r="H835" s="13"/>
      <c r="I835" s="10">
        <f t="shared" ref="I835" si="88">+I858+I881</f>
        <v>0</v>
      </c>
      <c r="J835" s="13"/>
      <c r="K835" s="10">
        <f t="shared" ref="K835" si="89">+K858+K881</f>
        <v>0</v>
      </c>
      <c r="L835" s="13"/>
      <c r="M835" s="10">
        <f t="shared" ref="M835" si="90">+M858+M881</f>
        <v>0</v>
      </c>
      <c r="N835" s="13"/>
      <c r="O835" s="10">
        <f t="shared" ref="O835" si="91">+O858+O881</f>
        <v>0</v>
      </c>
      <c r="P835" s="13"/>
      <c r="Q835" s="10">
        <v>0</v>
      </c>
      <c r="R835" s="13"/>
      <c r="S835" s="10">
        <v>0</v>
      </c>
      <c r="T835" s="13"/>
      <c r="U835" s="10">
        <v>0</v>
      </c>
      <c r="V835" s="13"/>
      <c r="W835" s="10">
        <v>0</v>
      </c>
      <c r="X835" s="13"/>
      <c r="Y835" s="10"/>
      <c r="Z835" s="13"/>
      <c r="AA835" s="205"/>
      <c r="AB835" s="200"/>
      <c r="AC835" s="257"/>
      <c r="AD835" s="205"/>
      <c r="AF835" s="258"/>
      <c r="AH835" s="258"/>
      <c r="AI835" s="259"/>
      <c r="AJ835" s="259"/>
      <c r="AK835" s="259"/>
      <c r="AL835" s="413"/>
      <c r="AM835" s="259"/>
      <c r="AN835" s="413"/>
    </row>
    <row r="836" spans="1:40" customFormat="1" ht="15" x14ac:dyDescent="0.2">
      <c r="A836" s="244" t="s">
        <v>231</v>
      </c>
      <c r="B836" s="244"/>
      <c r="C836" s="35" t="s">
        <v>67</v>
      </c>
      <c r="D836" s="24" t="s">
        <v>51</v>
      </c>
      <c r="E836" s="10">
        <f t="shared" si="21"/>
        <v>1</v>
      </c>
      <c r="F836" s="13"/>
      <c r="G836" s="10">
        <f t="shared" ref="G836" si="92">+G859+G882</f>
        <v>3</v>
      </c>
      <c r="H836" s="13"/>
      <c r="I836" s="10">
        <f t="shared" ref="I836" si="93">+I859+I882</f>
        <v>2</v>
      </c>
      <c r="J836" s="13"/>
      <c r="K836" s="10">
        <f t="shared" ref="K836" si="94">+K859+K882</f>
        <v>0</v>
      </c>
      <c r="L836" s="13"/>
      <c r="M836" s="10">
        <f t="shared" ref="M836" si="95">+M859+M882</f>
        <v>1</v>
      </c>
      <c r="N836" s="13"/>
      <c r="O836" s="10">
        <f t="shared" ref="O836:Q836" si="96">+O859+O882</f>
        <v>3</v>
      </c>
      <c r="P836" s="13"/>
      <c r="Q836" s="10">
        <f t="shared" si="96"/>
        <v>1</v>
      </c>
      <c r="R836" s="13"/>
      <c r="S836" s="10">
        <v>3</v>
      </c>
      <c r="T836" s="13"/>
      <c r="U836" s="10">
        <v>6</v>
      </c>
      <c r="V836" s="13"/>
      <c r="W836" s="10">
        <v>1</v>
      </c>
      <c r="X836" s="13"/>
      <c r="Y836" s="10"/>
      <c r="Z836" s="13"/>
      <c r="AA836" s="205"/>
      <c r="AB836" s="200"/>
      <c r="AC836" s="257"/>
      <c r="AD836" s="205"/>
      <c r="AF836" s="258"/>
      <c r="AH836" s="258"/>
      <c r="AI836" s="259"/>
      <c r="AJ836" s="259"/>
      <c r="AK836" s="259"/>
      <c r="AL836" s="413"/>
      <c r="AM836" s="259"/>
      <c r="AN836" s="413"/>
    </row>
    <row r="837" spans="1:40" customFormat="1" ht="15" x14ac:dyDescent="0.2">
      <c r="A837" s="244" t="s">
        <v>232</v>
      </c>
      <c r="B837" s="244"/>
      <c r="C837" s="35" t="s">
        <v>68</v>
      </c>
      <c r="D837" s="24" t="s">
        <v>51</v>
      </c>
      <c r="E837" s="10">
        <f t="shared" si="21"/>
        <v>4</v>
      </c>
      <c r="F837" s="13"/>
      <c r="G837" s="10">
        <f t="shared" ref="G837" si="97">+G860+G883</f>
        <v>6</v>
      </c>
      <c r="H837" s="13"/>
      <c r="I837" s="10">
        <f t="shared" ref="I837" si="98">+I860+I883</f>
        <v>2</v>
      </c>
      <c r="J837" s="13"/>
      <c r="K837" s="10">
        <f t="shared" ref="K837" si="99">+K860+K883</f>
        <v>6</v>
      </c>
      <c r="L837" s="13"/>
      <c r="M837" s="10">
        <f t="shared" ref="M837" si="100">+M860+M883</f>
        <v>2</v>
      </c>
      <c r="N837" s="13"/>
      <c r="O837" s="10">
        <f t="shared" ref="O837:Q837" si="101">+O860+O883</f>
        <v>1</v>
      </c>
      <c r="P837" s="13"/>
      <c r="Q837" s="10">
        <f t="shared" si="101"/>
        <v>12</v>
      </c>
      <c r="R837" s="13"/>
      <c r="S837" s="10">
        <v>4</v>
      </c>
      <c r="T837" s="13"/>
      <c r="U837" s="10">
        <v>0</v>
      </c>
      <c r="V837" s="13"/>
      <c r="W837" s="10">
        <v>3</v>
      </c>
      <c r="X837" s="13"/>
      <c r="Y837" s="10"/>
      <c r="Z837" s="13"/>
      <c r="AA837" s="205"/>
      <c r="AB837" s="200"/>
      <c r="AC837" s="257"/>
      <c r="AD837" s="205"/>
      <c r="AF837" s="258"/>
      <c r="AH837" s="258"/>
      <c r="AI837" s="259"/>
      <c r="AJ837" s="259"/>
      <c r="AK837" s="259"/>
      <c r="AL837" s="413"/>
      <c r="AM837" s="259"/>
      <c r="AN837" s="413"/>
    </row>
    <row r="838" spans="1:40" customFormat="1" ht="15" x14ac:dyDescent="0.2">
      <c r="A838" s="244" t="s">
        <v>233</v>
      </c>
      <c r="B838" s="244"/>
      <c r="C838" s="35" t="s">
        <v>69</v>
      </c>
      <c r="D838" s="24" t="s">
        <v>51</v>
      </c>
      <c r="E838" s="10">
        <f t="shared" si="21"/>
        <v>8</v>
      </c>
      <c r="F838" s="13"/>
      <c r="G838" s="10">
        <f t="shared" ref="G838" si="102">+G861+G884</f>
        <v>3</v>
      </c>
      <c r="H838" s="13"/>
      <c r="I838" s="10">
        <f t="shared" ref="I838" si="103">+I861+I884</f>
        <v>6</v>
      </c>
      <c r="J838" s="13"/>
      <c r="K838" s="10">
        <f t="shared" ref="K838" si="104">+K861+K884</f>
        <v>6</v>
      </c>
      <c r="L838" s="13"/>
      <c r="M838" s="10">
        <f t="shared" ref="M838" si="105">+M861+M884</f>
        <v>1</v>
      </c>
      <c r="N838" s="13"/>
      <c r="O838" s="10">
        <f t="shared" ref="O838:Q838" si="106">+O861+O884</f>
        <v>4</v>
      </c>
      <c r="P838" s="13"/>
      <c r="Q838" s="10">
        <f t="shared" si="106"/>
        <v>11</v>
      </c>
      <c r="R838" s="13"/>
      <c r="S838" s="10">
        <v>5</v>
      </c>
      <c r="T838" s="13"/>
      <c r="U838" s="10">
        <v>3</v>
      </c>
      <c r="V838" s="13"/>
      <c r="W838" s="10">
        <v>13</v>
      </c>
      <c r="X838" s="13"/>
      <c r="Y838" s="10"/>
      <c r="Z838" s="13"/>
      <c r="AA838" s="205"/>
      <c r="AB838" s="200"/>
      <c r="AC838" s="257"/>
      <c r="AD838" s="205"/>
      <c r="AF838" s="258"/>
      <c r="AH838" s="258"/>
      <c r="AI838" s="259"/>
      <c r="AJ838" s="259"/>
      <c r="AK838" s="259"/>
      <c r="AL838" s="413"/>
      <c r="AM838" s="259"/>
      <c r="AN838" s="413"/>
    </row>
    <row r="839" spans="1:40" customFormat="1" ht="15" x14ac:dyDescent="0.2">
      <c r="A839" s="244" t="s">
        <v>234</v>
      </c>
      <c r="B839" s="244"/>
      <c r="C839" s="35" t="s">
        <v>70</v>
      </c>
      <c r="D839" s="24" t="s">
        <v>51</v>
      </c>
      <c r="E839" s="10">
        <f t="shared" si="21"/>
        <v>13</v>
      </c>
      <c r="F839" s="13"/>
      <c r="G839" s="10">
        <f t="shared" ref="G839" si="107">+G862+G885</f>
        <v>5</v>
      </c>
      <c r="H839" s="13"/>
      <c r="I839" s="10">
        <f t="shared" ref="I839" si="108">+I862+I885</f>
        <v>10</v>
      </c>
      <c r="J839" s="13"/>
      <c r="K839" s="10">
        <f t="shared" ref="K839" si="109">+K862+K885</f>
        <v>9</v>
      </c>
      <c r="L839" s="13"/>
      <c r="M839" s="10">
        <f t="shared" ref="M839" si="110">+M862+M885</f>
        <v>4</v>
      </c>
      <c r="N839" s="13"/>
      <c r="O839" s="10">
        <f t="shared" ref="O839:Q839" si="111">+O862+O885</f>
        <v>7</v>
      </c>
      <c r="P839" s="13"/>
      <c r="Q839" s="10">
        <f t="shared" si="111"/>
        <v>5</v>
      </c>
      <c r="R839" s="13"/>
      <c r="S839" s="10">
        <v>5</v>
      </c>
      <c r="T839" s="13"/>
      <c r="U839" s="10">
        <v>8</v>
      </c>
      <c r="V839" s="13"/>
      <c r="W839" s="10">
        <v>27</v>
      </c>
      <c r="X839" s="13"/>
      <c r="Y839" s="10"/>
      <c r="Z839" s="13"/>
      <c r="AA839" s="205"/>
      <c r="AB839" s="200"/>
      <c r="AC839" s="257"/>
      <c r="AD839" s="205"/>
      <c r="AF839" s="258"/>
      <c r="AH839" s="258"/>
      <c r="AI839" s="259"/>
      <c r="AJ839" s="259"/>
      <c r="AK839" s="259"/>
      <c r="AL839" s="413"/>
      <c r="AM839" s="259"/>
      <c r="AN839" s="413"/>
    </row>
    <row r="840" spans="1:40" ht="31.5" x14ac:dyDescent="0.2">
      <c r="A840" s="296"/>
      <c r="B840" s="297"/>
      <c r="C840" s="104" t="s">
        <v>125</v>
      </c>
      <c r="D840" s="115" t="s">
        <v>51</v>
      </c>
      <c r="E840" s="10">
        <v>7</v>
      </c>
      <c r="F840" s="13"/>
      <c r="G840" s="10">
        <v>3</v>
      </c>
      <c r="H840" s="13"/>
      <c r="I840" s="10">
        <v>2</v>
      </c>
      <c r="J840" s="13"/>
      <c r="K840" s="10">
        <v>2</v>
      </c>
      <c r="L840" s="13"/>
      <c r="M840" s="10">
        <v>3</v>
      </c>
      <c r="N840" s="13"/>
      <c r="O840" s="10">
        <v>4</v>
      </c>
      <c r="P840" s="13"/>
      <c r="Q840" s="10">
        <v>6</v>
      </c>
      <c r="R840" s="13"/>
      <c r="S840" s="10">
        <v>7</v>
      </c>
      <c r="T840" s="13"/>
      <c r="U840" s="10">
        <v>5</v>
      </c>
      <c r="V840" s="13"/>
      <c r="W840" s="10">
        <v>12</v>
      </c>
      <c r="X840" s="13"/>
      <c r="Y840" s="10"/>
      <c r="Z840" s="13"/>
      <c r="AA840" s="205"/>
      <c r="AB840" s="196"/>
      <c r="AC840" s="196"/>
      <c r="AD840" s="205"/>
      <c r="AF840" s="219" t="s">
        <v>413</v>
      </c>
      <c r="AH840" s="219" t="s">
        <v>414</v>
      </c>
      <c r="AI840" s="237"/>
      <c r="AJ840" s="237"/>
      <c r="AK840" s="237"/>
      <c r="AL840" s="409"/>
      <c r="AM840" s="237"/>
      <c r="AN840" s="409"/>
    </row>
    <row r="841" spans="1:40" ht="15.75" x14ac:dyDescent="0.25">
      <c r="A841" s="290"/>
      <c r="B841" s="291"/>
      <c r="C841" s="105" t="s">
        <v>208</v>
      </c>
      <c r="D841" s="33"/>
      <c r="E841" s="102" t="str" cm="1">
        <f t="array" ref="E841">_xlfn.IFS(AND(E840="",E842="",E843=""),"",SUM(E842:E843)&lt;E840*AND(F842="",F843="",E842&lt;&gt;"",E843&lt;&gt;""),"T4-Error",SUM(E842:E843)&gt;E840,"T5-Error",AND(SUM(E842:E843)=E840,F840="",OR(E842="",E843="")),"T2-Error",OR(E842="",E843=""),"",SUM(E842:E843)&lt;E840*OR(F842="pa",F843="pa"),"",AND(SUM(E842:E843)=E840,F840="pa",F842&lt;&gt;"pa",F843&lt;&gt;"pa"),"T3-Error",AND(SUM(E842:E843)=E840,F840="")*OR(F842="pa",F843="pa"),"T1-Error",SUM(E842:E843)=E840,"")</f>
        <v/>
      </c>
      <c r="F841" s="101"/>
      <c r="G841" s="102" t="str" cm="1">
        <f t="array" ref="G841">_xlfn.IFS(AND(G840="",G842="",G843=""),"",SUM(G842:G843)&lt;G840*AND(H842="",H843="",G842&lt;&gt;"",G843&lt;&gt;""),"T4-Error",SUM(G842:G843)&gt;G840,"T5-Error",AND(SUM(G842:G843)=G840,H840="",OR(G842="",G843="")),"T2-Error",OR(G842="",G843=""),"",SUM(G842:G843)&lt;G840*OR(H842="pa",H843="pa"),"",AND(SUM(G842:G843)=G840,H840="pa",H842&lt;&gt;"pa",H843&lt;&gt;"pa"),"T3-Error",AND(SUM(G842:G843)=G840,H840="")*OR(H842="pa",H843="pa"),"T1-Error",SUM(G842:G843)=G840,"")</f>
        <v/>
      </c>
      <c r="H841" s="101"/>
      <c r="I841" s="102" t="str" cm="1">
        <f t="array" ref="I841">_xlfn.IFS(AND(I840="",I842="",I843=""),"",SUM(I842:I843)&lt;I840*AND(J842="",J843="",I842&lt;&gt;"",I843&lt;&gt;""),"T4-Error",SUM(I842:I843)&gt;I840,"T5-Error",AND(SUM(I842:I843)=I840,J840="",OR(I842="",I843="")),"T2-Error",OR(I842="",I843=""),"",SUM(I842:I843)&lt;I840*OR(J842="pa",J843="pa"),"",AND(SUM(I842:I843)=I840,J840="pa",J842&lt;&gt;"pa",J843&lt;&gt;"pa"),"T3-Error",AND(SUM(I842:I843)=I840,J840="")*OR(J842="pa",J843="pa"),"T1-Error",SUM(I842:I843)=I840,"")</f>
        <v/>
      </c>
      <c r="J841" s="101"/>
      <c r="K841" s="102" t="str" cm="1">
        <f t="array" ref="K841">_xlfn.IFS(AND(K840="",K842="",K843=""),"",SUM(K842:K843)&lt;K840*AND(L842="",L843="",K842&lt;&gt;"",K843&lt;&gt;""),"T4-Error",SUM(K842:K843)&gt;K840,"T5-Error",AND(SUM(K842:K843)=K840,L840="",OR(K842="",K843="")),"T2-Error",OR(K842="",K843=""),"",SUM(K842:K843)&lt;K840*OR(L842="pa",L843="pa"),"",AND(SUM(K842:K843)=K840,L840="pa",L842&lt;&gt;"pa",L843&lt;&gt;"pa"),"T3-Error",AND(SUM(K842:K843)=K840,L840="")*OR(L842="pa",L843="pa"),"T1-Error",SUM(K842:K843)=K840,"")</f>
        <v/>
      </c>
      <c r="L841" s="101"/>
      <c r="M841" s="102" t="str" cm="1">
        <f t="array" ref="M841">_xlfn.IFS(AND(M840="",M842="",M843=""),"",SUM(M842:M843)&lt;M840*AND(N842="",N843="",M842&lt;&gt;"",M843&lt;&gt;""),"T4-Error",SUM(M842:M843)&gt;M840,"T5-Error",AND(SUM(M842:M843)=M840,N840="",OR(M842="",M843="")),"T2-Error",OR(M842="",M843=""),"",SUM(M842:M843)&lt;M840*OR(N842="pa",N843="pa"),"",AND(SUM(M842:M843)=M840,N840="pa",N842&lt;&gt;"pa",N843&lt;&gt;"pa"),"T3-Error",AND(SUM(M842:M843)=M840,N840="")*OR(N842="pa",N843="pa"),"T1-Error",SUM(M842:M843)=M840,"")</f>
        <v/>
      </c>
      <c r="N841" s="101"/>
      <c r="O841" s="102" t="str" cm="1">
        <f t="array" ref="O841">_xlfn.IFS(AND(O840="",O842="",O843=""),"",SUM(O842:O843)&lt;O840*AND(P842="",P843="",O842&lt;&gt;"",O843&lt;&gt;""),"T4-Error",SUM(O842:O843)&gt;O840,"T5-Error",AND(SUM(O842:O843)=O840,P840="",OR(O842="",O843="")),"T2-Error",OR(O842="",O843=""),"",SUM(O842:O843)&lt;O840*OR(P842="pa",P843="pa"),"",AND(SUM(O842:O843)=O840,P840="pa",P842&lt;&gt;"pa",P843&lt;&gt;"pa"),"T3-Error",AND(SUM(O842:O843)=O840,P840="")*OR(P842="pa",P843="pa"),"T1-Error",SUM(O842:O843)=O840,"")</f>
        <v/>
      </c>
      <c r="P841" s="101"/>
      <c r="Q841" s="102" t="str" cm="1">
        <f t="array" ref="Q841">_xlfn.IFS(AND(Q840="",Q842="",Q843=""),"",SUM(Q842:Q843)&lt;Q840*AND(R842="",R843="",Q842&lt;&gt;"",Q843&lt;&gt;""),"T4-Error",SUM(Q842:Q843)&gt;Q840,"T5-Error",AND(SUM(Q842:Q843)=Q840,R840="",OR(Q842="",Q843="")),"T2-Error",OR(Q842="",Q843=""),"",SUM(Q842:Q843)&lt;Q840*OR(R842="pa",R843="pa"),"",AND(SUM(Q842:Q843)=Q840,R840="pa",R842&lt;&gt;"pa",R843&lt;&gt;"pa"),"T3-Error",AND(SUM(Q842:Q843)=Q840,R840="")*OR(R842="pa",R843="pa"),"T1-Error",SUM(Q842:Q843)=Q840,"")</f>
        <v/>
      </c>
      <c r="R841" s="101"/>
      <c r="S841" s="102" t="str" cm="1">
        <f t="array" ref="S841">_xlfn.IFS(AND(S840="",S842="",S843=""),"",SUM(S842:S843)&lt;S840*AND(T842="",T843="",S842&lt;&gt;"",S843&lt;&gt;""),"T4-Error",SUM(S842:S843)&gt;S840,"T5-Error",AND(SUM(S842:S843)=S840,T840="",OR(S842="",S843="")),"T2-Error",OR(S842="",S843=""),"",SUM(S842:S843)&lt;S840*OR(T842="pa",T843="pa"),"",AND(SUM(S842:S843)=S840,T840="pa",T842&lt;&gt;"pa",T843&lt;&gt;"pa"),"T3-Error",AND(SUM(S842:S843)=S840,T840="")*OR(T842="pa",T843="pa"),"T1-Error",SUM(S842:S843)=S840,"")</f>
        <v/>
      </c>
      <c r="T841" s="101"/>
      <c r="U841" s="102" t="str" cm="1">
        <f t="array" ref="U841">_xlfn.IFS(AND(U840="",U842="",U843=""),"",SUM(U842:U843)&lt;U840*AND(V842="",V843="",U842&lt;&gt;"",U843&lt;&gt;""),"T4-Error",SUM(U842:U843)&gt;U840,"T5-Error",AND(SUM(U842:U843)=U840,V840="",OR(U842="",U843="")),"T2-Error",OR(U842="",U843=""),"",SUM(U842:U843)&lt;U840*OR(V842="pa",V843="pa"),"",AND(SUM(U842:U843)=U840,V840="pa",V842&lt;&gt;"pa",V843&lt;&gt;"pa"),"T3-Error",AND(SUM(U842:U843)=U840,V840="")*OR(V842="pa",V843="pa"),"T1-Error",SUM(U842:U843)=U840,"")</f>
        <v/>
      </c>
      <c r="V841" s="101"/>
      <c r="W841" s="102" t="str" cm="1">
        <f t="array" ref="W841">_xlfn.IFS(AND(W840="",W842="",W843=""),"",SUM(W842:W843)&lt;W840*AND(X842="",X843="",W842&lt;&gt;"",W843&lt;&gt;""),"T4-Error",SUM(W842:W843)&gt;W840,"T5-Error",AND(SUM(W842:W843)=W840,X840="",OR(W842="",W843="")),"T2-Error",OR(W842="",W843=""),"",SUM(W842:W843)&lt;W840*OR(X842="pa",X843="pa"),"",AND(SUM(W842:W843)=W840,X840="pa",X842&lt;&gt;"pa",X843&lt;&gt;"pa"),"T3-Error",AND(SUM(W842:W843)=W840,X840="")*OR(X842="pa",X843="pa"),"T1-Error",SUM(W842:W843)=W840,"")</f>
        <v/>
      </c>
      <c r="X841" s="101"/>
      <c r="Y841" s="102" t="str" cm="1">
        <f t="array" ref="Y841">_xlfn.IFS(AND(Y840="",Y842="",Y843=""),"",SUM(Y842:Y843)&lt;Y840*AND(Z842="",Z843="",Y842&lt;&gt;"",Y843&lt;&gt;""),"T4-Error",SUM(Y842:Y843)&gt;Y840,"T5-Error",AND(SUM(Y842:Y843)=Y840,Z840="",OR(Y842="",Y843="")),"T2-Error",OR(Y842="",Y843=""),"",SUM(Y842:Y843)&lt;Y840*OR(Z842="pa",Z843="pa"),"",AND(SUM(Y842:Y843)=Y840,Z840="pa",Z842&lt;&gt;"pa",Z843&lt;&gt;"pa"),"T3-Error",AND(SUM(Y842:Y843)=Y840,Z840="")*OR(Z842="pa",Z843="pa"),"T1-Error",SUM(Y842:Y843)=Y840,"")</f>
        <v/>
      </c>
      <c r="Z841" s="101"/>
      <c r="AA841" s="206"/>
      <c r="AB841" s="189"/>
      <c r="AC841" s="196"/>
      <c r="AD841" s="206"/>
      <c r="AF841" s="193"/>
      <c r="AH841" s="193"/>
      <c r="AI841" s="237"/>
      <c r="AJ841" s="237"/>
      <c r="AK841" s="237"/>
      <c r="AL841" s="409"/>
      <c r="AM841" s="237"/>
      <c r="AN841" s="409"/>
    </row>
    <row r="842" spans="1:40" ht="15" x14ac:dyDescent="0.2">
      <c r="A842" s="294" t="s">
        <v>401</v>
      </c>
      <c r="B842" s="295"/>
      <c r="C842" s="107" t="s">
        <v>210</v>
      </c>
      <c r="D842" s="115" t="s">
        <v>51</v>
      </c>
      <c r="E842" s="10">
        <v>3</v>
      </c>
      <c r="F842" s="13"/>
      <c r="G842" s="10">
        <v>1</v>
      </c>
      <c r="H842" s="13"/>
      <c r="I842" s="10">
        <v>1</v>
      </c>
      <c r="J842" s="13"/>
      <c r="K842" s="10">
        <v>1</v>
      </c>
      <c r="L842" s="13"/>
      <c r="M842" s="10">
        <v>3</v>
      </c>
      <c r="N842" s="13"/>
      <c r="O842" s="10">
        <v>4</v>
      </c>
      <c r="P842" s="13"/>
      <c r="Q842" s="10">
        <v>6</v>
      </c>
      <c r="R842" s="13"/>
      <c r="S842" s="10">
        <v>7</v>
      </c>
      <c r="T842" s="13"/>
      <c r="U842" s="10">
        <v>5</v>
      </c>
      <c r="V842" s="13"/>
      <c r="W842" s="10">
        <v>11</v>
      </c>
      <c r="X842" s="13"/>
      <c r="Y842" s="10"/>
      <c r="Z842" s="13"/>
      <c r="AA842" s="205"/>
      <c r="AB842" s="196"/>
      <c r="AC842" s="196"/>
      <c r="AD842" s="205"/>
      <c r="AF842" s="193"/>
      <c r="AH842" s="193"/>
      <c r="AI842" s="237"/>
      <c r="AJ842" s="237"/>
      <c r="AK842" s="237"/>
      <c r="AL842" s="409"/>
      <c r="AM842" s="237"/>
      <c r="AN842" s="409"/>
    </row>
    <row r="843" spans="1:40" ht="15" x14ac:dyDescent="0.2">
      <c r="A843" s="296" t="s">
        <v>403</v>
      </c>
      <c r="B843" s="297"/>
      <c r="C843" s="108" t="s">
        <v>292</v>
      </c>
      <c r="D843" s="115" t="s">
        <v>51</v>
      </c>
      <c r="E843" s="10">
        <v>4</v>
      </c>
      <c r="F843" s="13"/>
      <c r="G843" s="10">
        <v>2</v>
      </c>
      <c r="H843" s="13"/>
      <c r="I843" s="10">
        <v>1</v>
      </c>
      <c r="J843" s="13"/>
      <c r="K843" s="10">
        <v>1</v>
      </c>
      <c r="L843" s="13"/>
      <c r="M843" s="10">
        <v>0</v>
      </c>
      <c r="N843" s="13"/>
      <c r="O843" s="10">
        <v>0</v>
      </c>
      <c r="P843" s="13"/>
      <c r="Q843" s="10">
        <v>0</v>
      </c>
      <c r="R843" s="13"/>
      <c r="S843" s="10">
        <v>0</v>
      </c>
      <c r="T843" s="13"/>
      <c r="U843" s="10">
        <v>0</v>
      </c>
      <c r="V843" s="13"/>
      <c r="W843" s="10">
        <v>1</v>
      </c>
      <c r="X843" s="13"/>
      <c r="Y843" s="10"/>
      <c r="Z843" s="13"/>
      <c r="AA843" s="205"/>
      <c r="AB843" s="196"/>
      <c r="AC843" s="196"/>
      <c r="AD843" s="205"/>
      <c r="AF843" s="193"/>
      <c r="AH843" s="193"/>
      <c r="AI843" s="237"/>
      <c r="AJ843" s="237"/>
      <c r="AK843" s="237"/>
      <c r="AL843" s="409"/>
      <c r="AM843" s="237"/>
      <c r="AN843" s="409"/>
    </row>
    <row r="844" spans="1:40" ht="15.75" x14ac:dyDescent="0.25">
      <c r="A844" s="290"/>
      <c r="B844" s="291"/>
      <c r="C844" s="105" t="s">
        <v>52</v>
      </c>
      <c r="D844" s="33"/>
      <c r="E844" s="102" t="str" cm="1">
        <f t="array" ref="E844">_xlfn.IFS(AND(E840="",E845="",E846="",E847="",E848="",E849="",E850="",E851="",E852="",E853="",E854="",E855="",E856="",E857="",E858="",E859="",E860="",E861="",E862=""),"",SUM(E845:E862)&lt;E840*AND(F845="",F846="",F847="",F848="",F849="",F850="",F851="",F852="",F853="",F854="",F855="",F856="",F857="",F858="",F859="",F860="",F861="",F862="",E845&lt;&gt;"",E846&lt;&gt;"",E847&lt;&gt;"",E848&lt;&gt;"",E849&lt;&gt;"",E850&lt;&gt;"",E851&lt;&gt;"",E852&lt;&gt;"",E853&lt;&gt;"",E854&lt;&gt;"",E855&lt;&gt;"",E856&lt;&gt;"",E857&lt;&gt;"",E858&lt;&gt;"",E859&lt;&gt;"",E860&lt;&gt;"",E861&lt;&gt;"",E862&lt;&gt;""),"T4-Error",SUM(E845:E862)&gt;E840,"T5-Error",AND(SUM(E845:E862)=E840,F840="",OR(E845="",E846="",E847="",E848="",E849="",E850="",E851="",E852="",E853="",E854="",E855="",E856="",E857="",E858="",E859="",E860="",E861="",E862="")),"T2-Error",OR(E845="",E846="",E847="",E848="",E849="",E850="",E851="",E852="",E853="",E854="",E855="",E856="",E857="",E858="",E859="",E860="",E861="",E862=""),"",SUM(E845:E862)&lt;E840*OR(F845="pa",F846="pa",F847="pa",F848="pa",F849="pa",F850="pa",F851="pa",F852="pa",F853="pa",F854="pa",F855="pa",F856="pa",F857="pa",F858="pa",F859="pa",F860="pa",F861="pa",F862="pa"),"",AND(SUM(E845:E862)=E840,F840="pa",F845&lt;&gt;"pa",F846&lt;&gt;"pa",F847&lt;&gt;"pa",F848&lt;&gt;"pa",F849&lt;&gt;"pa",F850&lt;&gt;"pa",F851&lt;&gt;"pa",F852&lt;&gt;"pa",F853&lt;&gt;"pa",F854&lt;&gt;"pa",F855&lt;&gt;"pa",F856&lt;&gt;"pa",F857&lt;&gt;"pa",F858&lt;&gt;"pa",F859&lt;&gt;"pa",F860&lt;&gt;"pa",F861&lt;&gt;"pa",F862&lt;&gt;"pa"),"T3-Error",AND(SUM(E845:E862)=E840,F840="")*OR(F845="pa",F846="pa",F847="pa",F848="pa",F849="pa",F850="pa",F851="pa",F852="pa",F853="pa",F854="pa",F855="pa",F856="pa",F857="pa",F858="pa",F859="pa",F860="pa",F861="pa",F862="pa"),"T1-Error",SUM(E845:E862)=E840,"")</f>
        <v/>
      </c>
      <c r="F844" s="101"/>
      <c r="G844" s="102" t="str" cm="1">
        <f t="array" ref="G844">_xlfn.IFS(AND(G840="",G845="",G846="",G847="",G848="",G849="",G850="",G851="",G852="",G853="",G854="",G855="",G856="",G857="",G858="",G859="",G860="",G861="",G862=""),"",SUM(G845:G862)&lt;G840*AND(H845="",H846="",H847="",H848="",H849="",H850="",H851="",H852="",H853="",H854="",H855="",H856="",H857="",H858="",H859="",H860="",H861="",H862="",G845&lt;&gt;"",G846&lt;&gt;"",G847&lt;&gt;"",G848&lt;&gt;"",G849&lt;&gt;"",G850&lt;&gt;"",G851&lt;&gt;"",G852&lt;&gt;"",G853&lt;&gt;"",G854&lt;&gt;"",G855&lt;&gt;"",G856&lt;&gt;"",G857&lt;&gt;"",G858&lt;&gt;"",G859&lt;&gt;"",G860&lt;&gt;"",G861&lt;&gt;"",G862&lt;&gt;""),"T4-Error",SUM(G845:G862)&gt;G840,"T5-Error",AND(SUM(G845:G862)=G840,H840="",OR(G845="",G846="",G847="",G848="",G849="",G850="",G851="",G852="",G853="",G854="",G855="",G856="",G857="",G858="",G859="",G860="",G861="",G862="")),"T2-Error",OR(G845="",G846="",G847="",G848="",G849="",G850="",G851="",G852="",G853="",G854="",G855="",G856="",G857="",G858="",G859="",G860="",G861="",G862=""),"",SUM(G845:G862)&lt;G840*OR(H845="pa",H846="pa",H847="pa",H848="pa",H849="pa",H850="pa",H851="pa",H852="pa",H853="pa",H854="pa",H855="pa",H856="pa",H857="pa",H858="pa",H859="pa",H860="pa",H861="pa",H862="pa"),"",AND(SUM(G845:G862)=G840,H840="pa",H845&lt;&gt;"pa",H846&lt;&gt;"pa",H847&lt;&gt;"pa",H848&lt;&gt;"pa",H849&lt;&gt;"pa",H850&lt;&gt;"pa",H851&lt;&gt;"pa",H852&lt;&gt;"pa",H853&lt;&gt;"pa",H854&lt;&gt;"pa",H855&lt;&gt;"pa",H856&lt;&gt;"pa",H857&lt;&gt;"pa",H858&lt;&gt;"pa",H859&lt;&gt;"pa",H860&lt;&gt;"pa",H861&lt;&gt;"pa",H862&lt;&gt;"pa"),"T3-Error",AND(SUM(G845:G862)=G840,H840="")*OR(H845="pa",H846="pa",H847="pa",H848="pa",H849="pa",H850="pa",H851="pa",H852="pa",H853="pa",H854="pa",H855="pa",H856="pa",H857="pa",H858="pa",H859="pa",H860="pa",H861="pa",H862="pa"),"T1-Error",SUM(G845:G862)=G840,"")</f>
        <v/>
      </c>
      <c r="H844" s="101"/>
      <c r="I844" s="102" t="str" cm="1">
        <f t="array" ref="I844">_xlfn.IFS(AND(I840="",I845="",I846="",I847="",I848="",I849="",I850="",I851="",I852="",I853="",I854="",I855="",I856="",I857="",I858="",I859="",I860="",I861="",I862=""),"",SUM(I845:I862)&lt;I840*AND(J845="",J846="",J847="",J848="",J849="",J850="",J851="",J852="",J853="",J854="",J855="",J856="",J857="",J858="",J859="",J860="",J861="",J862="",I845&lt;&gt;"",I846&lt;&gt;"",I847&lt;&gt;"",I848&lt;&gt;"",I849&lt;&gt;"",I850&lt;&gt;"",I851&lt;&gt;"",I852&lt;&gt;"",I853&lt;&gt;"",I854&lt;&gt;"",I855&lt;&gt;"",I856&lt;&gt;"",I857&lt;&gt;"",I858&lt;&gt;"",I859&lt;&gt;"",I860&lt;&gt;"",I861&lt;&gt;"",I862&lt;&gt;""),"T4-Error",SUM(I845:I862)&gt;I840,"T5-Error",AND(SUM(I845:I862)=I840,J840="",OR(I845="",I846="",I847="",I848="",I849="",I850="",I851="",I852="",I853="",I854="",I855="",I856="",I857="",I858="",I859="",I860="",I861="",I862="")),"T2-Error",OR(I845="",I846="",I847="",I848="",I849="",I850="",I851="",I852="",I853="",I854="",I855="",I856="",I857="",I858="",I859="",I860="",I861="",I862=""),"",SUM(I845:I862)&lt;I840*OR(J845="pa",J846="pa",J847="pa",J848="pa",J849="pa",J850="pa",J851="pa",J852="pa",J853="pa",J854="pa",J855="pa",J856="pa",J857="pa",J858="pa",J859="pa",J860="pa",J861="pa",J862="pa"),"",AND(SUM(I845:I862)=I840,J840="pa",J845&lt;&gt;"pa",J846&lt;&gt;"pa",J847&lt;&gt;"pa",J848&lt;&gt;"pa",J849&lt;&gt;"pa",J850&lt;&gt;"pa",J851&lt;&gt;"pa",J852&lt;&gt;"pa",J853&lt;&gt;"pa",J854&lt;&gt;"pa",J855&lt;&gt;"pa",J856&lt;&gt;"pa",J857&lt;&gt;"pa",J858&lt;&gt;"pa",J859&lt;&gt;"pa",J860&lt;&gt;"pa",J861&lt;&gt;"pa",J862&lt;&gt;"pa"),"T3-Error",AND(SUM(I845:I862)=I840,J840="")*OR(J845="pa",J846="pa",J847="pa",J848="pa",J849="pa",J850="pa",J851="pa",J852="pa",J853="pa",J854="pa",J855="pa",J856="pa",J857="pa",J858="pa",J859="pa",J860="pa",J861="pa",J862="pa"),"T1-Error",SUM(I845:I862)=I840,"")</f>
        <v/>
      </c>
      <c r="J844" s="101"/>
      <c r="K844" s="102" t="str" cm="1">
        <f t="array" ref="K844">_xlfn.IFS(AND(K840="",K845="",K846="",K847="",K848="",K849="",K850="",K851="",K852="",K853="",K854="",K855="",K856="",K857="",K858="",K859="",K860="",K861="",K862=""),"",SUM(K845:K862)&lt;K840*AND(L845="",L846="",L847="",L848="",L849="",L850="",L851="",L852="",L853="",L854="",L855="",L856="",L857="",L858="",L859="",L860="",L861="",L862="",K845&lt;&gt;"",K846&lt;&gt;"",K847&lt;&gt;"",K848&lt;&gt;"",K849&lt;&gt;"",K850&lt;&gt;"",K851&lt;&gt;"",K852&lt;&gt;"",K853&lt;&gt;"",K854&lt;&gt;"",K855&lt;&gt;"",K856&lt;&gt;"",K857&lt;&gt;"",K858&lt;&gt;"",K859&lt;&gt;"",K860&lt;&gt;"",K861&lt;&gt;"",K862&lt;&gt;""),"T4-Error",SUM(K845:K862)&gt;K840,"T5-Error",AND(SUM(K845:K862)=K840,L840="",OR(K845="",K846="",K847="",K848="",K849="",K850="",K851="",K852="",K853="",K854="",K855="",K856="",K857="",K858="",K859="",K860="",K861="",K862="")),"T2-Error",OR(K845="",K846="",K847="",K848="",K849="",K850="",K851="",K852="",K853="",K854="",K855="",K856="",K857="",K858="",K859="",K860="",K861="",K862=""),"",SUM(K845:K862)&lt;K840*OR(L845="pa",L846="pa",L847="pa",L848="pa",L849="pa",L850="pa",L851="pa",L852="pa",L853="pa",L854="pa",L855="pa",L856="pa",L857="pa",L858="pa",L859="pa",L860="pa",L861="pa",L862="pa"),"",AND(SUM(K845:K862)=K840,L840="pa",L845&lt;&gt;"pa",L846&lt;&gt;"pa",L847&lt;&gt;"pa",L848&lt;&gt;"pa",L849&lt;&gt;"pa",L850&lt;&gt;"pa",L851&lt;&gt;"pa",L852&lt;&gt;"pa",L853&lt;&gt;"pa",L854&lt;&gt;"pa",L855&lt;&gt;"pa",L856&lt;&gt;"pa",L857&lt;&gt;"pa",L858&lt;&gt;"pa",L859&lt;&gt;"pa",L860&lt;&gt;"pa",L861&lt;&gt;"pa",L862&lt;&gt;"pa"),"T3-Error",AND(SUM(K845:K862)=K840,L840="")*OR(L845="pa",L846="pa",L847="pa",L848="pa",L849="pa",L850="pa",L851="pa",L852="pa",L853="pa",L854="pa",L855="pa",L856="pa",L857="pa",L858="pa",L859="pa",L860="pa",L861="pa",L862="pa"),"T1-Error",SUM(K845:K862)=K840,"")</f>
        <v/>
      </c>
      <c r="L844" s="101"/>
      <c r="M844" s="102" t="str" cm="1">
        <f t="array" ref="M844">_xlfn.IFS(AND(M840="",M845="",M846="",M847="",M848="",M849="",M850="",M851="",M852="",M853="",M854="",M855="",M856="",M857="",M858="",M859="",M860="",M861="",M862=""),"",SUM(M845:M862)&lt;M840*AND(N845="",N846="",N847="",N848="",N849="",N850="",N851="",N852="",N853="",N854="",N855="",N856="",N857="",N858="",N859="",N860="",N861="",N862="",M845&lt;&gt;"",M846&lt;&gt;"",M847&lt;&gt;"",M848&lt;&gt;"",M849&lt;&gt;"",M850&lt;&gt;"",M851&lt;&gt;"",M852&lt;&gt;"",M853&lt;&gt;"",M854&lt;&gt;"",M855&lt;&gt;"",M856&lt;&gt;"",M857&lt;&gt;"",M858&lt;&gt;"",M859&lt;&gt;"",M860&lt;&gt;"",M861&lt;&gt;"",M862&lt;&gt;""),"T4-Error",SUM(M845:M862)&gt;M840,"T5-Error",AND(SUM(M845:M862)=M840,N840="",OR(M845="",M846="",M847="",M848="",M849="",M850="",M851="",M852="",M853="",M854="",M855="",M856="",M857="",M858="",M859="",M860="",M861="",M862="")),"T2-Error",OR(M845="",M846="",M847="",M848="",M849="",M850="",M851="",M852="",M853="",M854="",M855="",M856="",M857="",M858="",M859="",M860="",M861="",M862=""),"",SUM(M845:M862)&lt;M840*OR(N845="pa",N846="pa",N847="pa",N848="pa",N849="pa",N850="pa",N851="pa",N852="pa",N853="pa",N854="pa",N855="pa",N856="pa",N857="pa",N858="pa",N859="pa",N860="pa",N861="pa",N862="pa"),"",AND(SUM(M845:M862)=M840,N840="pa",N845&lt;&gt;"pa",N846&lt;&gt;"pa",N847&lt;&gt;"pa",N848&lt;&gt;"pa",N849&lt;&gt;"pa",N850&lt;&gt;"pa",N851&lt;&gt;"pa",N852&lt;&gt;"pa",N853&lt;&gt;"pa",N854&lt;&gt;"pa",N855&lt;&gt;"pa",N856&lt;&gt;"pa",N857&lt;&gt;"pa",N858&lt;&gt;"pa",N859&lt;&gt;"pa",N860&lt;&gt;"pa",N861&lt;&gt;"pa",N862&lt;&gt;"pa"),"T3-Error",AND(SUM(M845:M862)=M840,N840="")*OR(N845="pa",N846="pa",N847="pa",N848="pa",N849="pa",N850="pa",N851="pa",N852="pa",N853="pa",N854="pa",N855="pa",N856="pa",N857="pa",N858="pa",N859="pa",N860="pa",N861="pa",N862="pa"),"T1-Error",SUM(M845:M862)=M840,"")</f>
        <v/>
      </c>
      <c r="N844" s="101"/>
      <c r="O844" s="102" t="str" cm="1">
        <f t="array" ref="O844">_xlfn.IFS(AND(O840="",O845="",O846="",O847="",O848="",O849="",O850="",O851="",O852="",O853="",O854="",O855="",O856="",O857="",O858="",O859="",O860="",O861="",O862=""),"",SUM(O845:O862)&lt;O840*AND(P845="",P846="",P847="",P848="",P849="",P850="",P851="",P852="",P853="",P854="",P855="",P856="",P857="",P858="",P859="",P860="",P861="",P862="",O845&lt;&gt;"",O846&lt;&gt;"",O847&lt;&gt;"",O848&lt;&gt;"",O849&lt;&gt;"",O850&lt;&gt;"",O851&lt;&gt;"",O852&lt;&gt;"",O853&lt;&gt;"",O854&lt;&gt;"",O855&lt;&gt;"",O856&lt;&gt;"",O857&lt;&gt;"",O858&lt;&gt;"",O859&lt;&gt;"",O860&lt;&gt;"",O861&lt;&gt;"",O862&lt;&gt;""),"T4-Error",SUM(O845:O862)&gt;O840,"T5-Error",AND(SUM(O845:O862)=O840,P840="",OR(O845="",O846="",O847="",O848="",O849="",O850="",O851="",O852="",O853="",O854="",O855="",O856="",O857="",O858="",O859="",O860="",O861="",O862="")),"T2-Error",OR(O845="",O846="",O847="",O848="",O849="",O850="",O851="",O852="",O853="",O854="",O855="",O856="",O857="",O858="",O859="",O860="",O861="",O862=""),"",SUM(O845:O862)&lt;O840*OR(P845="pa",P846="pa",P847="pa",P848="pa",P849="pa",P850="pa",P851="pa",P852="pa",P853="pa",P854="pa",P855="pa",P856="pa",P857="pa",P858="pa",P859="pa",P860="pa",P861="pa",P862="pa"),"",AND(SUM(O845:O862)=O840,P840="pa",P845&lt;&gt;"pa",P846&lt;&gt;"pa",P847&lt;&gt;"pa",P848&lt;&gt;"pa",P849&lt;&gt;"pa",P850&lt;&gt;"pa",P851&lt;&gt;"pa",P852&lt;&gt;"pa",P853&lt;&gt;"pa",P854&lt;&gt;"pa",P855&lt;&gt;"pa",P856&lt;&gt;"pa",P857&lt;&gt;"pa",P858&lt;&gt;"pa",P859&lt;&gt;"pa",P860&lt;&gt;"pa",P861&lt;&gt;"pa",P862&lt;&gt;"pa"),"T3-Error",AND(SUM(O845:O862)=O840,P840="")*OR(P845="pa",P846="pa",P847="pa",P848="pa",P849="pa",P850="pa",P851="pa",P852="pa",P853="pa",P854="pa",P855="pa",P856="pa",P857="pa",P858="pa",P859="pa",P860="pa",P861="pa",P862="pa"),"T1-Error",SUM(O845:O862)=O840,"")</f>
        <v/>
      </c>
      <c r="P844" s="101"/>
      <c r="Q844" s="102" t="str" cm="1">
        <f t="array" ref="Q844">_xlfn.IFS(AND(Q840="",Q845="",Q846="",Q847="",Q848="",Q849="",Q850="",Q851="",Q852="",Q853="",Q854="",Q855="",Q856="",Q857="",Q858="",Q859="",Q860="",Q861="",Q862=""),"",SUM(Q845:Q862)&lt;Q840*AND(R845="",R846="",R847="",R848="",R849="",R850="",R851="",R852="",R853="",R854="",R855="",R856="",R857="",R858="",R859="",R860="",R861="",R862="",Q845&lt;&gt;"",Q846&lt;&gt;"",Q847&lt;&gt;"",Q848&lt;&gt;"",Q849&lt;&gt;"",Q850&lt;&gt;"",Q851&lt;&gt;"",Q852&lt;&gt;"",Q853&lt;&gt;"",Q854&lt;&gt;"",Q855&lt;&gt;"",Q856&lt;&gt;"",Q857&lt;&gt;"",Q858&lt;&gt;"",Q859&lt;&gt;"",Q860&lt;&gt;"",Q861&lt;&gt;"",Q862&lt;&gt;""),"T4-Error",SUM(Q845:Q862)&gt;Q840,"T5-Error",AND(SUM(Q845:Q862)=Q840,R840="",OR(Q845="",Q846="",Q847="",Q848="",Q849="",Q850="",Q851="",Q852="",Q853="",Q854="",Q855="",Q856="",Q857="",Q858="",Q859="",Q860="",Q861="",Q862="")),"T2-Error",OR(Q845="",Q846="",Q847="",Q848="",Q849="",Q850="",Q851="",Q852="",Q853="",Q854="",Q855="",Q856="",Q857="",Q858="",Q859="",Q860="",Q861="",Q862=""),"",SUM(Q845:Q862)&lt;Q840*OR(R845="pa",R846="pa",R847="pa",R848="pa",R849="pa",R850="pa",R851="pa",R852="pa",R853="pa",R854="pa",R855="pa",R856="pa",R857="pa",R858="pa",R859="pa",R860="pa",R861="pa",R862="pa"),"",AND(SUM(Q845:Q862)=Q840,R840="pa",R845&lt;&gt;"pa",R846&lt;&gt;"pa",R847&lt;&gt;"pa",R848&lt;&gt;"pa",R849&lt;&gt;"pa",R850&lt;&gt;"pa",R851&lt;&gt;"pa",R852&lt;&gt;"pa",R853&lt;&gt;"pa",R854&lt;&gt;"pa",R855&lt;&gt;"pa",R856&lt;&gt;"pa",R857&lt;&gt;"pa",R858&lt;&gt;"pa",R859&lt;&gt;"pa",R860&lt;&gt;"pa",R861&lt;&gt;"pa",R862&lt;&gt;"pa"),"T3-Error",AND(SUM(Q845:Q862)=Q840,R840="")*OR(R845="pa",R846="pa",R847="pa",R848="pa",R849="pa",R850="pa",R851="pa",R852="pa",R853="pa",R854="pa",R855="pa",R856="pa",R857="pa",R858="pa",R859="pa",R860="pa",R861="pa",R862="pa"),"T1-Error",SUM(Q845:Q862)=Q840,"")</f>
        <v/>
      </c>
      <c r="R844" s="101"/>
      <c r="S844" s="102" t="str" cm="1">
        <f t="array" ref="S844">_xlfn.IFS(AND(S840="",S845="",S846="",S847="",S848="",S849="",S850="",S851="",S852="",S853="",S854="",S855="",S856="",S857="",S858="",S859="",S860="",S861="",S862=""),"",SUM(S845:S862)&lt;S840*AND(T845="",T846="",T847="",T848="",T849="",T850="",T851="",T852="",T853="",T854="",T855="",T856="",T857="",T858="",T859="",T860="",T861="",T862="",S845&lt;&gt;"",S846&lt;&gt;"",S847&lt;&gt;"",S848&lt;&gt;"",S849&lt;&gt;"",S850&lt;&gt;"",S851&lt;&gt;"",S852&lt;&gt;"",S853&lt;&gt;"",S854&lt;&gt;"",S855&lt;&gt;"",S856&lt;&gt;"",S857&lt;&gt;"",S858&lt;&gt;"",S859&lt;&gt;"",S860&lt;&gt;"",S861&lt;&gt;"",S862&lt;&gt;""),"T4-Error",SUM(S845:S862)&gt;S840,"T5-Error",AND(SUM(S845:S862)=S840,T840="",OR(S845="",S846="",S847="",S848="",S849="",S850="",S851="",S852="",S853="",S854="",S855="",S856="",S857="",S858="",S859="",S860="",S861="",S862="")),"T2-Error",OR(S845="",S846="",S847="",S848="",S849="",S850="",S851="",S852="",S853="",S854="",S855="",S856="",S857="",S858="",S859="",S860="",S861="",S862=""),"",SUM(S845:S862)&lt;S840*OR(T845="pa",T846="pa",T847="pa",T848="pa",T849="pa",T850="pa",T851="pa",T852="pa",T853="pa",T854="pa",T855="pa",T856="pa",T857="pa",T858="pa",T859="pa",T860="pa",T861="pa",T862="pa"),"",AND(SUM(S845:S862)=S840,T840="pa",T845&lt;&gt;"pa",T846&lt;&gt;"pa",T847&lt;&gt;"pa",T848&lt;&gt;"pa",T849&lt;&gt;"pa",T850&lt;&gt;"pa",T851&lt;&gt;"pa",T852&lt;&gt;"pa",T853&lt;&gt;"pa",T854&lt;&gt;"pa",T855&lt;&gt;"pa",T856&lt;&gt;"pa",T857&lt;&gt;"pa",T858&lt;&gt;"pa",T859&lt;&gt;"pa",T860&lt;&gt;"pa",T861&lt;&gt;"pa",T862&lt;&gt;"pa"),"T3-Error",AND(SUM(S845:S862)=S840,T840="")*OR(T845="pa",T846="pa",T847="pa",T848="pa",T849="pa",T850="pa",T851="pa",T852="pa",T853="pa",T854="pa",T855="pa",T856="pa",T857="pa",T858="pa",T859="pa",T860="pa",T861="pa",T862="pa"),"T1-Error",SUM(S845:S862)=S840,"")</f>
        <v/>
      </c>
      <c r="T844" s="101"/>
      <c r="U844" s="102" t="str" cm="1">
        <f t="array" ref="U844">_xlfn.IFS(AND(U840="",U845="",U846="",U847="",U848="",U849="",U850="",U851="",U852="",U853="",U854="",U855="",U856="",U857="",U858="",U859="",U860="",U861="",U862=""),"",SUM(U845:U862)&lt;U840*AND(V845="",V846="",V847="",V848="",V849="",V850="",V851="",V852="",V853="",V854="",V855="",V856="",V857="",V858="",V859="",V860="",V861="",V862="",U845&lt;&gt;"",U846&lt;&gt;"",U847&lt;&gt;"",U848&lt;&gt;"",U849&lt;&gt;"",U850&lt;&gt;"",U851&lt;&gt;"",U852&lt;&gt;"",U853&lt;&gt;"",U854&lt;&gt;"",U855&lt;&gt;"",U856&lt;&gt;"",U857&lt;&gt;"",U858&lt;&gt;"",U859&lt;&gt;"",U860&lt;&gt;"",U861&lt;&gt;"",U862&lt;&gt;""),"T4-Error",SUM(U845:U862)&gt;U840,"T5-Error",AND(SUM(U845:U862)=U840,V840="",OR(U845="",U846="",U847="",U848="",U849="",U850="",U851="",U852="",U853="",U854="",U855="",U856="",U857="",U858="",U859="",U860="",U861="",U862="")),"T2-Error",OR(U845="",U846="",U847="",U848="",U849="",U850="",U851="",U852="",U853="",U854="",U855="",U856="",U857="",U858="",U859="",U860="",U861="",U862=""),"",SUM(U845:U862)&lt;U840*OR(V845="pa",V846="pa",V847="pa",V848="pa",V849="pa",V850="pa",V851="pa",V852="pa",V853="pa",V854="pa",V855="pa",V856="pa",V857="pa",V858="pa",V859="pa",V860="pa",V861="pa",V862="pa"),"",AND(SUM(U845:U862)=U840,V840="pa",V845&lt;&gt;"pa",V846&lt;&gt;"pa",V847&lt;&gt;"pa",V848&lt;&gt;"pa",V849&lt;&gt;"pa",V850&lt;&gt;"pa",V851&lt;&gt;"pa",V852&lt;&gt;"pa",V853&lt;&gt;"pa",V854&lt;&gt;"pa",V855&lt;&gt;"pa",V856&lt;&gt;"pa",V857&lt;&gt;"pa",V858&lt;&gt;"pa",V859&lt;&gt;"pa",V860&lt;&gt;"pa",V861&lt;&gt;"pa",V862&lt;&gt;"pa"),"T3-Error",AND(SUM(U845:U862)=U840,V840="")*OR(V845="pa",V846="pa",V847="pa",V848="pa",V849="pa",V850="pa",V851="pa",V852="pa",V853="pa",V854="pa",V855="pa",V856="pa",V857="pa",V858="pa",V859="pa",V860="pa",V861="pa",V862="pa"),"T1-Error",SUM(U845:U862)=U840,"")</f>
        <v/>
      </c>
      <c r="V844" s="101"/>
      <c r="W844" s="102" t="str" cm="1">
        <f t="array" ref="W844">_xlfn.IFS(AND(W840="",W845="",W846="",W847="",W848="",W849="",W850="",W851="",W852="",W853="",W854="",W855="",W856="",W857="",W858="",W859="",W860="",W861="",W862=""),"",SUM(W845:W862)&lt;W840*AND(X845="",X846="",X847="",X848="",X849="",X850="",X851="",X852="",X853="",X854="",X855="",X856="",X857="",X858="",X859="",X860="",X861="",X862="",W845&lt;&gt;"",W846&lt;&gt;"",W847&lt;&gt;"",W848&lt;&gt;"",W849&lt;&gt;"",W850&lt;&gt;"",W851&lt;&gt;"",W852&lt;&gt;"",W853&lt;&gt;"",W854&lt;&gt;"",W855&lt;&gt;"",W856&lt;&gt;"",W857&lt;&gt;"",W858&lt;&gt;"",W859&lt;&gt;"",W860&lt;&gt;"",W861&lt;&gt;"",W862&lt;&gt;""),"T4-Error",SUM(W845:W862)&gt;W840,"T5-Error",AND(SUM(W845:W862)=W840,X840="",OR(W845="",W846="",W847="",W848="",W849="",W850="",W851="",W852="",W853="",W854="",W855="",W856="",W857="",W858="",W859="",W860="",W861="",W862="")),"T2-Error",OR(W845="",W846="",W847="",W848="",W849="",W850="",W851="",W852="",W853="",W854="",W855="",W856="",W857="",W858="",W859="",W860="",W861="",W862=""),"",SUM(W845:W862)&lt;W840*OR(X845="pa",X846="pa",X847="pa",X848="pa",X849="pa",X850="pa",X851="pa",X852="pa",X853="pa",X854="pa",X855="pa",X856="pa",X857="pa",X858="pa",X859="pa",X860="pa",X861="pa",X862="pa"),"",AND(SUM(W845:W862)=W840,X840="pa",X845&lt;&gt;"pa",X846&lt;&gt;"pa",X847&lt;&gt;"pa",X848&lt;&gt;"pa",X849&lt;&gt;"pa",X850&lt;&gt;"pa",X851&lt;&gt;"pa",X852&lt;&gt;"pa",X853&lt;&gt;"pa",X854&lt;&gt;"pa",X855&lt;&gt;"pa",X856&lt;&gt;"pa",X857&lt;&gt;"pa",X858&lt;&gt;"pa",X859&lt;&gt;"pa",X860&lt;&gt;"pa",X861&lt;&gt;"pa",X862&lt;&gt;"pa"),"T3-Error",AND(SUM(W845:W862)=W840,X840="")*OR(X845="pa",X846="pa",X847="pa",X848="pa",X849="pa",X850="pa",X851="pa",X852="pa",X853="pa",X854="pa",X855="pa",X856="pa",X857="pa",X858="pa",X859="pa",X860="pa",X861="pa",X862="pa"),"T1-Error",SUM(W845:W862)=W840,"")</f>
        <v/>
      </c>
      <c r="X844" s="101"/>
      <c r="Y844" s="102" t="str" cm="1">
        <f t="array" ref="Y844">_xlfn.IFS(AND(Y840="",Y845="",Y846="",Y847="",Y848="",Y849="",Y850="",Y851="",Y852="",Y853="",Y854="",Y855="",Y856="",Y857="",Y858="",Y859="",Y860="",Y861="",Y862=""),"",SUM(Y845:Y862)&lt;Y840*AND(Z845="",Z846="",Z847="",Z848="",Z849="",Z850="",Z851="",Z852="",Z853="",Z854="",Z855="",Z856="",Z857="",Z858="",Z859="",Z860="",Z861="",Z862="",Y845&lt;&gt;"",Y846&lt;&gt;"",Y847&lt;&gt;"",Y848&lt;&gt;"",Y849&lt;&gt;"",Y850&lt;&gt;"",Y851&lt;&gt;"",Y852&lt;&gt;"",Y853&lt;&gt;"",Y854&lt;&gt;"",Y855&lt;&gt;"",Y856&lt;&gt;"",Y857&lt;&gt;"",Y858&lt;&gt;"",Y859&lt;&gt;"",Y860&lt;&gt;"",Y861&lt;&gt;"",Y862&lt;&gt;""),"T4-Error",SUM(Y845:Y862)&gt;Y840,"T5-Error",AND(SUM(Y845:Y862)=Y840,Z840="",OR(Y845="",Y846="",Y847="",Y848="",Y849="",Y850="",Y851="",Y852="",Y853="",Y854="",Y855="",Y856="",Y857="",Y858="",Y859="",Y860="",Y861="",Y862="")),"T2-Error",OR(Y845="",Y846="",Y847="",Y848="",Y849="",Y850="",Y851="",Y852="",Y853="",Y854="",Y855="",Y856="",Y857="",Y858="",Y859="",Y860="",Y861="",Y862=""),"",SUM(Y845:Y862)&lt;Y840*OR(Z845="pa",Z846="pa",Z847="pa",Z848="pa",Z849="pa",Z850="pa",Z851="pa",Z852="pa",Z853="pa",Z854="pa",Z855="pa",Z856="pa",Z857="pa",Z858="pa",Z859="pa",Z860="pa",Z861="pa",Z862="pa"),"",AND(SUM(Y845:Y862)=Y840,Z840="pa",Z845&lt;&gt;"pa",Z846&lt;&gt;"pa",Z847&lt;&gt;"pa",Z848&lt;&gt;"pa",Z849&lt;&gt;"pa",Z850&lt;&gt;"pa",Z851&lt;&gt;"pa",Z852&lt;&gt;"pa",Z853&lt;&gt;"pa",Z854&lt;&gt;"pa",Z855&lt;&gt;"pa",Z856&lt;&gt;"pa",Z857&lt;&gt;"pa",Z858&lt;&gt;"pa",Z859&lt;&gt;"pa",Z860&lt;&gt;"pa",Z861&lt;&gt;"pa",Z862&lt;&gt;"pa"),"T3-Error",AND(SUM(Y845:Y862)=Y840,Z840="")*OR(Z845="pa",Z846="pa",Z847="pa",Z848="pa",Z849="pa",Z850="pa",Z851="pa",Z852="pa",Z853="pa",Z854="pa",Z855="pa",Z856="pa",Z857="pa",Z858="pa",Z859="pa",Z860="pa",Z861="pa",Z862="pa"),"T1-Error",SUM(Y845:Y862)=Y840,"")</f>
        <v/>
      </c>
      <c r="Z844" s="101"/>
      <c r="AA844" s="206"/>
      <c r="AB844" s="189"/>
      <c r="AC844" s="196"/>
      <c r="AD844" s="206"/>
      <c r="AF844" s="193"/>
      <c r="AH844" s="193"/>
      <c r="AI844" s="237"/>
      <c r="AJ844" s="237"/>
      <c r="AK844" s="237"/>
      <c r="AL844" s="409"/>
      <c r="AM844" s="237"/>
      <c r="AN844" s="409"/>
    </row>
    <row r="845" spans="1:40" customFormat="1" ht="15" x14ac:dyDescent="0.2">
      <c r="A845" s="248" t="s">
        <v>217</v>
      </c>
      <c r="B845" s="248"/>
      <c r="C845" s="34" t="s">
        <v>53</v>
      </c>
      <c r="D845" s="24" t="s">
        <v>51</v>
      </c>
      <c r="E845" s="10">
        <v>0</v>
      </c>
      <c r="F845" s="13"/>
      <c r="G845" s="10">
        <v>0</v>
      </c>
      <c r="H845" s="13"/>
      <c r="I845" s="10">
        <v>0</v>
      </c>
      <c r="J845" s="13"/>
      <c r="K845" s="10">
        <v>0</v>
      </c>
      <c r="L845" s="13"/>
      <c r="M845" s="10">
        <v>0</v>
      </c>
      <c r="N845" s="13"/>
      <c r="O845" s="10">
        <v>0</v>
      </c>
      <c r="P845" s="13"/>
      <c r="Q845" s="10">
        <v>0</v>
      </c>
      <c r="R845" s="13"/>
      <c r="S845" s="10">
        <v>0</v>
      </c>
      <c r="T845" s="13"/>
      <c r="U845" s="10">
        <v>0</v>
      </c>
      <c r="V845" s="13"/>
      <c r="W845" s="10">
        <v>0</v>
      </c>
      <c r="X845" s="13"/>
      <c r="Y845" s="10"/>
      <c r="Z845" s="13"/>
      <c r="AA845" s="205"/>
      <c r="AB845" s="200"/>
      <c r="AC845" s="257"/>
      <c r="AD845" s="205"/>
      <c r="AF845" s="258"/>
      <c r="AH845" s="258"/>
      <c r="AI845" s="259"/>
      <c r="AJ845" s="259"/>
      <c r="AK845" s="259"/>
      <c r="AL845" s="413"/>
      <c r="AM845" s="259"/>
      <c r="AN845" s="413"/>
    </row>
    <row r="846" spans="1:40" customFormat="1" ht="15" x14ac:dyDescent="0.2">
      <c r="A846" s="244" t="s">
        <v>218</v>
      </c>
      <c r="B846" s="244"/>
      <c r="C846" s="35" t="s">
        <v>54</v>
      </c>
      <c r="D846" s="24" t="s">
        <v>51</v>
      </c>
      <c r="E846" s="10">
        <v>0</v>
      </c>
      <c r="F846" s="13"/>
      <c r="G846" s="10">
        <v>0</v>
      </c>
      <c r="H846" s="13"/>
      <c r="I846" s="10">
        <v>0</v>
      </c>
      <c r="J846" s="13"/>
      <c r="K846" s="10">
        <v>0</v>
      </c>
      <c r="L846" s="13"/>
      <c r="M846" s="10">
        <v>0</v>
      </c>
      <c r="N846" s="13"/>
      <c r="O846" s="10">
        <v>0</v>
      </c>
      <c r="P846" s="13"/>
      <c r="Q846" s="10">
        <v>0</v>
      </c>
      <c r="R846" s="13"/>
      <c r="S846" s="10">
        <v>0</v>
      </c>
      <c r="T846" s="13"/>
      <c r="U846" s="10">
        <v>0</v>
      </c>
      <c r="V846" s="13"/>
      <c r="W846" s="10">
        <v>0</v>
      </c>
      <c r="X846" s="13"/>
      <c r="Y846" s="10"/>
      <c r="Z846" s="13"/>
      <c r="AA846" s="205"/>
      <c r="AB846" s="200"/>
      <c r="AC846" s="257"/>
      <c r="AD846" s="205"/>
      <c r="AF846" s="258"/>
      <c r="AH846" s="258"/>
      <c r="AI846" s="259"/>
      <c r="AJ846" s="259"/>
      <c r="AK846" s="259"/>
      <c r="AL846" s="413"/>
      <c r="AM846" s="259"/>
      <c r="AN846" s="413"/>
    </row>
    <row r="847" spans="1:40" customFormat="1" ht="15" x14ac:dyDescent="0.2">
      <c r="A847" s="244" t="s">
        <v>219</v>
      </c>
      <c r="B847" s="244"/>
      <c r="C847" s="35" t="s">
        <v>55</v>
      </c>
      <c r="D847" s="24" t="s">
        <v>51</v>
      </c>
      <c r="E847" s="10">
        <v>0</v>
      </c>
      <c r="F847" s="13"/>
      <c r="G847" s="10">
        <v>0</v>
      </c>
      <c r="H847" s="13"/>
      <c r="I847" s="10">
        <v>0</v>
      </c>
      <c r="J847" s="13"/>
      <c r="K847" s="10">
        <v>0</v>
      </c>
      <c r="L847" s="13"/>
      <c r="M847" s="10">
        <v>0</v>
      </c>
      <c r="N847" s="13"/>
      <c r="O847" s="10">
        <v>0</v>
      </c>
      <c r="P847" s="13"/>
      <c r="Q847" s="10">
        <v>0</v>
      </c>
      <c r="R847" s="13"/>
      <c r="S847" s="10">
        <v>0</v>
      </c>
      <c r="T847" s="13"/>
      <c r="U847" s="10">
        <v>0</v>
      </c>
      <c r="V847" s="13"/>
      <c r="W847" s="10">
        <v>0</v>
      </c>
      <c r="X847" s="13"/>
      <c r="Y847" s="10"/>
      <c r="Z847" s="13"/>
      <c r="AA847" s="205"/>
      <c r="AB847" s="200"/>
      <c r="AC847" s="257"/>
      <c r="AD847" s="205"/>
      <c r="AF847" s="258"/>
      <c r="AH847" s="258"/>
      <c r="AI847" s="259"/>
      <c r="AJ847" s="259"/>
      <c r="AK847" s="259"/>
      <c r="AL847" s="413"/>
      <c r="AM847" s="259"/>
      <c r="AN847" s="413"/>
    </row>
    <row r="848" spans="1:40" customFormat="1" ht="15" x14ac:dyDescent="0.2">
      <c r="A848" s="244" t="s">
        <v>220</v>
      </c>
      <c r="B848" s="244"/>
      <c r="C848" s="35" t="s">
        <v>56</v>
      </c>
      <c r="D848" s="24" t="s">
        <v>51</v>
      </c>
      <c r="E848" s="10">
        <v>0</v>
      </c>
      <c r="F848" s="13"/>
      <c r="G848" s="10">
        <v>0</v>
      </c>
      <c r="H848" s="13"/>
      <c r="I848" s="10">
        <v>0</v>
      </c>
      <c r="J848" s="13"/>
      <c r="K848" s="10">
        <v>0</v>
      </c>
      <c r="L848" s="13"/>
      <c r="M848" s="10">
        <v>0</v>
      </c>
      <c r="N848" s="13"/>
      <c r="O848" s="10">
        <v>0</v>
      </c>
      <c r="P848" s="13"/>
      <c r="Q848" s="10">
        <v>0</v>
      </c>
      <c r="R848" s="13"/>
      <c r="S848" s="10">
        <v>0</v>
      </c>
      <c r="T848" s="13"/>
      <c r="U848" s="10">
        <v>0</v>
      </c>
      <c r="V848" s="13"/>
      <c r="W848" s="10">
        <v>0</v>
      </c>
      <c r="X848" s="13"/>
      <c r="Y848" s="10"/>
      <c r="Z848" s="13"/>
      <c r="AA848" s="205"/>
      <c r="AB848" s="200"/>
      <c r="AC848" s="257"/>
      <c r="AD848" s="205"/>
      <c r="AF848" s="258"/>
      <c r="AH848" s="258"/>
      <c r="AI848" s="259"/>
      <c r="AJ848" s="259"/>
      <c r="AK848" s="259"/>
      <c r="AL848" s="413"/>
      <c r="AM848" s="259"/>
      <c r="AN848" s="413"/>
    </row>
    <row r="849" spans="1:40" customFormat="1" ht="15" x14ac:dyDescent="0.2">
      <c r="A849" s="244" t="s">
        <v>221</v>
      </c>
      <c r="B849" s="244"/>
      <c r="C849" s="35" t="s">
        <v>57</v>
      </c>
      <c r="D849" s="24" t="s">
        <v>51</v>
      </c>
      <c r="E849" s="10">
        <v>0</v>
      </c>
      <c r="F849" s="13"/>
      <c r="G849" s="10">
        <v>0</v>
      </c>
      <c r="H849" s="13"/>
      <c r="I849" s="10">
        <v>0</v>
      </c>
      <c r="J849" s="13"/>
      <c r="K849" s="10">
        <v>0</v>
      </c>
      <c r="L849" s="13"/>
      <c r="M849" s="10">
        <v>0</v>
      </c>
      <c r="N849" s="13"/>
      <c r="O849" s="10">
        <v>0</v>
      </c>
      <c r="P849" s="13"/>
      <c r="Q849" s="10">
        <v>0</v>
      </c>
      <c r="R849" s="13"/>
      <c r="S849" s="10">
        <v>0</v>
      </c>
      <c r="T849" s="13"/>
      <c r="U849" s="10">
        <v>0</v>
      </c>
      <c r="V849" s="13"/>
      <c r="W849" s="10">
        <v>0</v>
      </c>
      <c r="X849" s="13"/>
      <c r="Y849" s="10"/>
      <c r="Z849" s="13"/>
      <c r="AA849" s="205"/>
      <c r="AB849" s="200"/>
      <c r="AC849" s="257"/>
      <c r="AD849" s="205"/>
      <c r="AF849" s="258"/>
      <c r="AH849" s="258"/>
      <c r="AI849" s="259"/>
      <c r="AJ849" s="259"/>
      <c r="AK849" s="259"/>
      <c r="AL849" s="413"/>
      <c r="AM849" s="259"/>
      <c r="AN849" s="413"/>
    </row>
    <row r="850" spans="1:40" customFormat="1" ht="15" x14ac:dyDescent="0.2">
      <c r="A850" s="244" t="s">
        <v>222</v>
      </c>
      <c r="B850" s="244"/>
      <c r="C850" s="35" t="s">
        <v>58</v>
      </c>
      <c r="D850" s="24" t="s">
        <v>51</v>
      </c>
      <c r="E850" s="10">
        <v>0</v>
      </c>
      <c r="F850" s="13"/>
      <c r="G850" s="10">
        <v>0</v>
      </c>
      <c r="H850" s="13"/>
      <c r="I850" s="10">
        <v>0</v>
      </c>
      <c r="J850" s="13"/>
      <c r="K850" s="10">
        <v>0</v>
      </c>
      <c r="L850" s="13"/>
      <c r="M850" s="10">
        <v>0</v>
      </c>
      <c r="N850" s="13"/>
      <c r="O850" s="10">
        <v>0</v>
      </c>
      <c r="P850" s="13"/>
      <c r="Q850" s="10">
        <v>0</v>
      </c>
      <c r="R850" s="13"/>
      <c r="S850" s="10">
        <v>0</v>
      </c>
      <c r="T850" s="13"/>
      <c r="U850" s="10">
        <v>0</v>
      </c>
      <c r="V850" s="13"/>
      <c r="W850" s="10">
        <v>0</v>
      </c>
      <c r="X850" s="13"/>
      <c r="Y850" s="10"/>
      <c r="Z850" s="13"/>
      <c r="AA850" s="205"/>
      <c r="AB850" s="200"/>
      <c r="AC850" s="257"/>
      <c r="AD850" s="205"/>
      <c r="AF850" s="258"/>
      <c r="AH850" s="258"/>
      <c r="AI850" s="259"/>
      <c r="AJ850" s="259"/>
      <c r="AK850" s="259"/>
      <c r="AL850" s="413"/>
      <c r="AM850" s="259"/>
      <c r="AN850" s="413"/>
    </row>
    <row r="851" spans="1:40" customFormat="1" ht="15" x14ac:dyDescent="0.2">
      <c r="A851" s="244" t="s">
        <v>223</v>
      </c>
      <c r="B851" s="244"/>
      <c r="C851" s="35" t="s">
        <v>59</v>
      </c>
      <c r="D851" s="24" t="s">
        <v>51</v>
      </c>
      <c r="E851" s="10">
        <v>0</v>
      </c>
      <c r="F851" s="13"/>
      <c r="G851" s="10">
        <v>0</v>
      </c>
      <c r="H851" s="13"/>
      <c r="I851" s="10">
        <v>0</v>
      </c>
      <c r="J851" s="13"/>
      <c r="K851" s="10">
        <v>0</v>
      </c>
      <c r="L851" s="13"/>
      <c r="M851" s="10">
        <v>0</v>
      </c>
      <c r="N851" s="13"/>
      <c r="O851" s="10">
        <v>0</v>
      </c>
      <c r="P851" s="13"/>
      <c r="Q851" s="10">
        <v>0</v>
      </c>
      <c r="R851" s="13"/>
      <c r="S851" s="10">
        <v>0</v>
      </c>
      <c r="T851" s="13"/>
      <c r="U851" s="10">
        <v>0</v>
      </c>
      <c r="V851" s="13"/>
      <c r="W851" s="10">
        <v>0</v>
      </c>
      <c r="X851" s="13"/>
      <c r="Y851" s="10"/>
      <c r="Z851" s="13"/>
      <c r="AA851" s="205"/>
      <c r="AB851" s="200"/>
      <c r="AC851" s="257"/>
      <c r="AD851" s="205"/>
      <c r="AF851" s="258"/>
      <c r="AH851" s="258"/>
      <c r="AI851" s="259"/>
      <c r="AJ851" s="259"/>
      <c r="AK851" s="259"/>
      <c r="AL851" s="413"/>
      <c r="AM851" s="259"/>
      <c r="AN851" s="413"/>
    </row>
    <row r="852" spans="1:40" customFormat="1" ht="15" x14ac:dyDescent="0.2">
      <c r="A852" s="244" t="s">
        <v>224</v>
      </c>
      <c r="B852" s="244"/>
      <c r="C852" s="35" t="s">
        <v>60</v>
      </c>
      <c r="D852" s="24" t="s">
        <v>51</v>
      </c>
      <c r="E852" s="10">
        <v>0</v>
      </c>
      <c r="F852" s="13"/>
      <c r="G852" s="10">
        <v>0</v>
      </c>
      <c r="H852" s="13"/>
      <c r="I852" s="10">
        <v>0</v>
      </c>
      <c r="J852" s="13"/>
      <c r="K852" s="10">
        <v>0</v>
      </c>
      <c r="L852" s="13"/>
      <c r="M852" s="10">
        <v>0</v>
      </c>
      <c r="N852" s="13"/>
      <c r="O852" s="10">
        <v>0</v>
      </c>
      <c r="P852" s="13"/>
      <c r="Q852" s="10">
        <v>0</v>
      </c>
      <c r="R852" s="13"/>
      <c r="S852" s="10">
        <v>0</v>
      </c>
      <c r="T852" s="13"/>
      <c r="U852" s="10">
        <v>0</v>
      </c>
      <c r="V852" s="13"/>
      <c r="W852" s="10">
        <v>0</v>
      </c>
      <c r="X852" s="13"/>
      <c r="Y852" s="10"/>
      <c r="Z852" s="13"/>
      <c r="AA852" s="205"/>
      <c r="AB852" s="200"/>
      <c r="AC852" s="257"/>
      <c r="AD852" s="205"/>
      <c r="AF852" s="258"/>
      <c r="AH852" s="258"/>
      <c r="AI852" s="259"/>
      <c r="AJ852" s="259"/>
      <c r="AK852" s="259"/>
      <c r="AL852" s="413"/>
      <c r="AM852" s="259"/>
      <c r="AN852" s="413"/>
    </row>
    <row r="853" spans="1:40" customFormat="1" ht="15" x14ac:dyDescent="0.2">
      <c r="A853" s="244" t="s">
        <v>225</v>
      </c>
      <c r="B853" s="244"/>
      <c r="C853" s="35" t="s">
        <v>61</v>
      </c>
      <c r="D853" s="24" t="s">
        <v>51</v>
      </c>
      <c r="E853" s="10">
        <v>0</v>
      </c>
      <c r="F853" s="13"/>
      <c r="G853" s="10">
        <v>0</v>
      </c>
      <c r="H853" s="13"/>
      <c r="I853" s="10">
        <v>0</v>
      </c>
      <c r="J853" s="13"/>
      <c r="K853" s="10">
        <v>0</v>
      </c>
      <c r="L853" s="13"/>
      <c r="M853" s="10">
        <v>0</v>
      </c>
      <c r="N853" s="13"/>
      <c r="O853" s="10">
        <v>0</v>
      </c>
      <c r="P853" s="13"/>
      <c r="Q853" s="10">
        <v>0</v>
      </c>
      <c r="R853" s="13"/>
      <c r="S853" s="10">
        <v>0</v>
      </c>
      <c r="T853" s="13"/>
      <c r="U853" s="10">
        <v>0</v>
      </c>
      <c r="V853" s="13"/>
      <c r="W853" s="10">
        <v>0</v>
      </c>
      <c r="X853" s="13"/>
      <c r="Y853" s="10"/>
      <c r="Z853" s="13"/>
      <c r="AA853" s="205"/>
      <c r="AB853" s="200"/>
      <c r="AC853" s="257"/>
      <c r="AD853" s="205"/>
      <c r="AF853" s="258"/>
      <c r="AH853" s="258"/>
      <c r="AI853" s="259"/>
      <c r="AJ853" s="259"/>
      <c r="AK853" s="259"/>
      <c r="AL853" s="413"/>
      <c r="AM853" s="259"/>
      <c r="AN853" s="413"/>
    </row>
    <row r="854" spans="1:40" customFormat="1" ht="15" x14ac:dyDescent="0.2">
      <c r="A854" s="244" t="s">
        <v>226</v>
      </c>
      <c r="B854" s="244"/>
      <c r="C854" s="35" t="s">
        <v>62</v>
      </c>
      <c r="D854" s="24" t="s">
        <v>51</v>
      </c>
      <c r="E854" s="10">
        <v>0</v>
      </c>
      <c r="F854" s="13"/>
      <c r="G854" s="10">
        <v>0</v>
      </c>
      <c r="H854" s="13"/>
      <c r="I854" s="10">
        <v>0</v>
      </c>
      <c r="J854" s="13"/>
      <c r="K854" s="10">
        <v>0</v>
      </c>
      <c r="L854" s="13"/>
      <c r="M854" s="10">
        <v>0</v>
      </c>
      <c r="N854" s="13"/>
      <c r="O854" s="10">
        <v>0</v>
      </c>
      <c r="P854" s="13"/>
      <c r="Q854" s="10">
        <v>0</v>
      </c>
      <c r="R854" s="13"/>
      <c r="S854" s="10">
        <v>0</v>
      </c>
      <c r="T854" s="13"/>
      <c r="U854" s="10">
        <v>0</v>
      </c>
      <c r="V854" s="13"/>
      <c r="W854" s="10">
        <v>0</v>
      </c>
      <c r="X854" s="13"/>
      <c r="Y854" s="10"/>
      <c r="Z854" s="13"/>
      <c r="AA854" s="205"/>
      <c r="AB854" s="200"/>
      <c r="AC854" s="257"/>
      <c r="AD854" s="205"/>
      <c r="AF854" s="258"/>
      <c r="AH854" s="258"/>
      <c r="AI854" s="259"/>
      <c r="AJ854" s="259"/>
      <c r="AK854" s="259"/>
      <c r="AL854" s="413"/>
      <c r="AM854" s="259"/>
      <c r="AN854" s="413"/>
    </row>
    <row r="855" spans="1:40" customFormat="1" ht="15" x14ac:dyDescent="0.2">
      <c r="A855" s="244" t="s">
        <v>227</v>
      </c>
      <c r="B855" s="244"/>
      <c r="C855" s="35" t="s">
        <v>63</v>
      </c>
      <c r="D855" s="24" t="s">
        <v>51</v>
      </c>
      <c r="E855" s="10">
        <v>0</v>
      </c>
      <c r="F855" s="13"/>
      <c r="G855" s="10">
        <v>0</v>
      </c>
      <c r="H855" s="13"/>
      <c r="I855" s="10">
        <v>0</v>
      </c>
      <c r="J855" s="13"/>
      <c r="K855" s="10">
        <v>0</v>
      </c>
      <c r="L855" s="13"/>
      <c r="M855" s="10">
        <v>0</v>
      </c>
      <c r="N855" s="13"/>
      <c r="O855" s="10">
        <v>0</v>
      </c>
      <c r="P855" s="13"/>
      <c r="Q855" s="10">
        <v>0</v>
      </c>
      <c r="R855" s="13"/>
      <c r="S855" s="10">
        <v>0</v>
      </c>
      <c r="T855" s="13"/>
      <c r="U855" s="10">
        <v>0</v>
      </c>
      <c r="V855" s="13"/>
      <c r="W855" s="10">
        <v>0</v>
      </c>
      <c r="X855" s="13"/>
      <c r="Y855" s="10"/>
      <c r="Z855" s="13"/>
      <c r="AA855" s="205"/>
      <c r="AB855" s="200"/>
      <c r="AC855" s="257"/>
      <c r="AD855" s="205"/>
      <c r="AF855" s="258"/>
      <c r="AH855" s="258"/>
      <c r="AI855" s="259"/>
      <c r="AJ855" s="259"/>
      <c r="AK855" s="259"/>
      <c r="AL855" s="413"/>
      <c r="AM855" s="259"/>
      <c r="AN855" s="413"/>
    </row>
    <row r="856" spans="1:40" customFormat="1" ht="15" x14ac:dyDescent="0.2">
      <c r="A856" s="244" t="s">
        <v>228</v>
      </c>
      <c r="B856" s="244"/>
      <c r="C856" s="35" t="s">
        <v>64</v>
      </c>
      <c r="D856" s="24" t="s">
        <v>51</v>
      </c>
      <c r="E856" s="10">
        <v>0</v>
      </c>
      <c r="F856" s="13"/>
      <c r="G856" s="10">
        <v>0</v>
      </c>
      <c r="H856" s="13"/>
      <c r="I856" s="10">
        <v>0</v>
      </c>
      <c r="J856" s="13"/>
      <c r="K856" s="10">
        <v>0</v>
      </c>
      <c r="L856" s="13"/>
      <c r="M856" s="10">
        <v>0</v>
      </c>
      <c r="N856" s="13"/>
      <c r="O856" s="10">
        <v>0</v>
      </c>
      <c r="P856" s="13"/>
      <c r="Q856" s="10">
        <v>0</v>
      </c>
      <c r="R856" s="13"/>
      <c r="S856" s="10">
        <v>0</v>
      </c>
      <c r="T856" s="13"/>
      <c r="U856" s="10">
        <v>0</v>
      </c>
      <c r="V856" s="13"/>
      <c r="W856" s="10">
        <v>0</v>
      </c>
      <c r="X856" s="13"/>
      <c r="Y856" s="10"/>
      <c r="Z856" s="13"/>
      <c r="AA856" s="205"/>
      <c r="AB856" s="200"/>
      <c r="AC856" s="257"/>
      <c r="AD856" s="205"/>
      <c r="AF856" s="258"/>
      <c r="AH856" s="258"/>
      <c r="AI856" s="259"/>
      <c r="AJ856" s="259"/>
      <c r="AK856" s="259"/>
      <c r="AL856" s="413"/>
      <c r="AM856" s="259"/>
      <c r="AN856" s="413"/>
    </row>
    <row r="857" spans="1:40" customFormat="1" ht="15" x14ac:dyDescent="0.2">
      <c r="A857" s="244" t="s">
        <v>229</v>
      </c>
      <c r="B857" s="244"/>
      <c r="C857" s="35" t="s">
        <v>65</v>
      </c>
      <c r="D857" s="24" t="s">
        <v>51</v>
      </c>
      <c r="E857" s="10">
        <v>0</v>
      </c>
      <c r="F857" s="13"/>
      <c r="G857" s="10">
        <v>0</v>
      </c>
      <c r="H857" s="13"/>
      <c r="I857" s="10">
        <v>0</v>
      </c>
      <c r="J857" s="13"/>
      <c r="K857" s="10">
        <v>0</v>
      </c>
      <c r="L857" s="13"/>
      <c r="M857" s="10">
        <v>0</v>
      </c>
      <c r="N857" s="13"/>
      <c r="O857" s="10">
        <v>0</v>
      </c>
      <c r="P857" s="13"/>
      <c r="Q857" s="10">
        <v>0</v>
      </c>
      <c r="R857" s="13"/>
      <c r="S857" s="10">
        <v>0</v>
      </c>
      <c r="T857" s="13"/>
      <c r="U857" s="234">
        <v>0</v>
      </c>
      <c r="V857" s="13"/>
      <c r="W857" s="10">
        <v>0</v>
      </c>
      <c r="X857" s="13"/>
      <c r="Y857" s="10"/>
      <c r="Z857" s="13"/>
      <c r="AA857" s="205"/>
      <c r="AB857" s="200"/>
      <c r="AC857" s="257"/>
      <c r="AD857" s="205"/>
      <c r="AF857" s="258"/>
      <c r="AH857" s="258"/>
      <c r="AI857" s="259"/>
      <c r="AJ857" s="259"/>
      <c r="AK857" s="259"/>
      <c r="AL857" s="413"/>
      <c r="AM857" s="259"/>
      <c r="AN857" s="413"/>
    </row>
    <row r="858" spans="1:40" customFormat="1" ht="15" x14ac:dyDescent="0.2">
      <c r="A858" s="244" t="s">
        <v>230</v>
      </c>
      <c r="B858" s="244"/>
      <c r="C858" s="35" t="s">
        <v>66</v>
      </c>
      <c r="D858" s="24" t="s">
        <v>51</v>
      </c>
      <c r="E858" s="10">
        <v>0</v>
      </c>
      <c r="F858" s="13"/>
      <c r="G858" s="10">
        <v>0</v>
      </c>
      <c r="H858" s="13"/>
      <c r="I858" s="10">
        <v>0</v>
      </c>
      <c r="J858" s="13"/>
      <c r="K858" s="10">
        <v>0</v>
      </c>
      <c r="L858" s="13"/>
      <c r="M858" s="10">
        <v>0</v>
      </c>
      <c r="N858" s="13"/>
      <c r="O858" s="10">
        <v>0</v>
      </c>
      <c r="P858" s="13"/>
      <c r="Q858" s="10">
        <v>0</v>
      </c>
      <c r="R858" s="13"/>
      <c r="S858" s="10">
        <v>0</v>
      </c>
      <c r="T858" s="13"/>
      <c r="U858" s="10">
        <v>0</v>
      </c>
      <c r="V858" s="13"/>
      <c r="W858" s="10">
        <v>0</v>
      </c>
      <c r="X858" s="13"/>
      <c r="Y858" s="10"/>
      <c r="Z858" s="13"/>
      <c r="AA858" s="205"/>
      <c r="AB858" s="200"/>
      <c r="AC858" s="257"/>
      <c r="AD858" s="205"/>
      <c r="AF858" s="258"/>
      <c r="AH858" s="258"/>
      <c r="AI858" s="259"/>
      <c r="AJ858" s="259"/>
      <c r="AK858" s="259"/>
      <c r="AL858" s="413"/>
      <c r="AM858" s="259"/>
      <c r="AN858" s="413"/>
    </row>
    <row r="859" spans="1:40" customFormat="1" ht="15" x14ac:dyDescent="0.2">
      <c r="A859" s="244" t="s">
        <v>231</v>
      </c>
      <c r="B859" s="244"/>
      <c r="C859" s="35" t="s">
        <v>67</v>
      </c>
      <c r="D859" s="24" t="s">
        <v>51</v>
      </c>
      <c r="E859" s="10">
        <v>0</v>
      </c>
      <c r="F859" s="13"/>
      <c r="G859" s="10">
        <v>0</v>
      </c>
      <c r="H859" s="13"/>
      <c r="I859" s="10">
        <v>0</v>
      </c>
      <c r="J859" s="13"/>
      <c r="K859" s="10">
        <v>0</v>
      </c>
      <c r="L859" s="13"/>
      <c r="M859" s="10">
        <v>1</v>
      </c>
      <c r="N859" s="13"/>
      <c r="O859" s="10">
        <v>1</v>
      </c>
      <c r="P859" s="13"/>
      <c r="Q859" s="10">
        <v>0</v>
      </c>
      <c r="R859" s="13"/>
      <c r="S859" s="10">
        <v>0</v>
      </c>
      <c r="T859" s="13"/>
      <c r="U859" s="10">
        <v>2</v>
      </c>
      <c r="V859" s="13"/>
      <c r="W859" s="10">
        <v>0</v>
      </c>
      <c r="X859" s="13"/>
      <c r="Y859" s="10"/>
      <c r="Z859" s="13"/>
      <c r="AA859" s="205"/>
      <c r="AB859" s="200"/>
      <c r="AC859" s="257"/>
      <c r="AD859" s="205"/>
      <c r="AF859" s="258"/>
      <c r="AH859" s="258"/>
      <c r="AI859" s="259"/>
      <c r="AJ859" s="259"/>
      <c r="AK859" s="259"/>
      <c r="AL859" s="413"/>
      <c r="AM859" s="259"/>
      <c r="AN859" s="413"/>
    </row>
    <row r="860" spans="1:40" customFormat="1" ht="15" x14ac:dyDescent="0.2">
      <c r="A860" s="244" t="s">
        <v>232</v>
      </c>
      <c r="B860" s="244"/>
      <c r="C860" s="35" t="s">
        <v>68</v>
      </c>
      <c r="D860" s="24" t="s">
        <v>51</v>
      </c>
      <c r="E860" s="10">
        <v>2</v>
      </c>
      <c r="F860" s="13"/>
      <c r="G860" s="10">
        <v>1</v>
      </c>
      <c r="H860" s="13"/>
      <c r="I860" s="10">
        <v>0</v>
      </c>
      <c r="J860" s="13"/>
      <c r="K860" s="10">
        <v>0</v>
      </c>
      <c r="L860" s="13"/>
      <c r="M860" s="10">
        <v>0</v>
      </c>
      <c r="N860" s="13"/>
      <c r="O860" s="10">
        <v>0</v>
      </c>
      <c r="P860" s="13"/>
      <c r="Q860" s="10">
        <v>3</v>
      </c>
      <c r="R860" s="13"/>
      <c r="S860" s="10">
        <v>1</v>
      </c>
      <c r="T860" s="13"/>
      <c r="U860" s="10">
        <v>0</v>
      </c>
      <c r="V860" s="13"/>
      <c r="W860" s="10">
        <v>1</v>
      </c>
      <c r="X860" s="13"/>
      <c r="Y860" s="10"/>
      <c r="Z860" s="13"/>
      <c r="AA860" s="205"/>
      <c r="AB860" s="200"/>
      <c r="AC860" s="257"/>
      <c r="AD860" s="205"/>
      <c r="AF860" s="258"/>
      <c r="AH860" s="258"/>
      <c r="AI860" s="259"/>
      <c r="AJ860" s="259"/>
      <c r="AK860" s="259"/>
      <c r="AL860" s="413"/>
      <c r="AM860" s="259"/>
      <c r="AN860" s="413"/>
    </row>
    <row r="861" spans="1:40" customFormat="1" ht="15" x14ac:dyDescent="0.2">
      <c r="A861" s="244" t="s">
        <v>233</v>
      </c>
      <c r="B861" s="244"/>
      <c r="C861" s="35" t="s">
        <v>69</v>
      </c>
      <c r="D861" s="24" t="s">
        <v>51</v>
      </c>
      <c r="E861" s="10">
        <v>2</v>
      </c>
      <c r="F861" s="13"/>
      <c r="G861" s="10">
        <v>1</v>
      </c>
      <c r="H861" s="13"/>
      <c r="I861" s="10">
        <v>0</v>
      </c>
      <c r="J861" s="13"/>
      <c r="K861" s="10">
        <v>2</v>
      </c>
      <c r="L861" s="13"/>
      <c r="M861" s="10">
        <v>0</v>
      </c>
      <c r="N861" s="13"/>
      <c r="O861" s="10">
        <v>0</v>
      </c>
      <c r="P861" s="13"/>
      <c r="Q861" s="10">
        <v>1</v>
      </c>
      <c r="R861" s="13"/>
      <c r="S861" s="10">
        <v>3</v>
      </c>
      <c r="T861" s="13"/>
      <c r="U861" s="10">
        <v>1</v>
      </c>
      <c r="V861" s="13"/>
      <c r="W861" s="10">
        <v>4</v>
      </c>
      <c r="X861" s="13"/>
      <c r="Y861" s="10"/>
      <c r="Z861" s="13"/>
      <c r="AA861" s="205"/>
      <c r="AB861" s="200"/>
      <c r="AC861" s="257"/>
      <c r="AD861" s="205"/>
      <c r="AF861" s="258"/>
      <c r="AH861" s="258"/>
      <c r="AI861" s="259"/>
      <c r="AJ861" s="259"/>
      <c r="AK861" s="259"/>
      <c r="AL861" s="413"/>
      <c r="AM861" s="259"/>
      <c r="AN861" s="413"/>
    </row>
    <row r="862" spans="1:40" customFormat="1" ht="15" x14ac:dyDescent="0.2">
      <c r="A862" s="244" t="s">
        <v>234</v>
      </c>
      <c r="B862" s="244"/>
      <c r="C862" s="35" t="s">
        <v>70</v>
      </c>
      <c r="D862" s="24" t="s">
        <v>51</v>
      </c>
      <c r="E862" s="10">
        <v>3</v>
      </c>
      <c r="F862" s="13"/>
      <c r="G862" s="10">
        <v>1</v>
      </c>
      <c r="H862" s="13"/>
      <c r="I862" s="10">
        <v>2</v>
      </c>
      <c r="J862" s="13"/>
      <c r="K862" s="10">
        <v>0</v>
      </c>
      <c r="L862" s="13"/>
      <c r="M862" s="10">
        <v>2</v>
      </c>
      <c r="N862" s="13"/>
      <c r="O862" s="10">
        <v>3</v>
      </c>
      <c r="P862" s="13"/>
      <c r="Q862" s="10">
        <v>2</v>
      </c>
      <c r="R862" s="13"/>
      <c r="S862" s="10">
        <v>3</v>
      </c>
      <c r="T862" s="13"/>
      <c r="U862" s="10">
        <v>2</v>
      </c>
      <c r="V862" s="13"/>
      <c r="W862" s="10">
        <v>7</v>
      </c>
      <c r="X862" s="13"/>
      <c r="Y862" s="10"/>
      <c r="Z862" s="13"/>
      <c r="AA862" s="205"/>
      <c r="AB862" s="200"/>
      <c r="AC862" s="257"/>
      <c r="AD862" s="205"/>
      <c r="AF862" s="258"/>
      <c r="AH862" s="258"/>
      <c r="AI862" s="259"/>
      <c r="AJ862" s="259"/>
      <c r="AK862" s="259"/>
      <c r="AL862" s="413"/>
      <c r="AM862" s="259"/>
      <c r="AN862" s="413"/>
    </row>
    <row r="863" spans="1:40" ht="142.5" customHeight="1" x14ac:dyDescent="0.2">
      <c r="A863" s="296"/>
      <c r="B863" s="297"/>
      <c r="C863" s="104" t="s">
        <v>126</v>
      </c>
      <c r="D863" s="115" t="s">
        <v>51</v>
      </c>
      <c r="E863" s="10">
        <v>19</v>
      </c>
      <c r="F863" s="13"/>
      <c r="G863" s="10">
        <v>14</v>
      </c>
      <c r="H863" s="13"/>
      <c r="I863" s="10">
        <v>18</v>
      </c>
      <c r="J863" s="13"/>
      <c r="K863" s="10">
        <v>19</v>
      </c>
      <c r="L863" s="13"/>
      <c r="M863" s="10">
        <v>5</v>
      </c>
      <c r="N863" s="13"/>
      <c r="O863" s="10">
        <v>11</v>
      </c>
      <c r="P863" s="13"/>
      <c r="Q863" s="10">
        <v>23</v>
      </c>
      <c r="R863" s="13"/>
      <c r="S863" s="10">
        <v>10</v>
      </c>
      <c r="T863" s="13"/>
      <c r="U863" s="10">
        <v>12</v>
      </c>
      <c r="V863" s="13"/>
      <c r="W863" s="10">
        <v>32</v>
      </c>
      <c r="X863" s="13"/>
      <c r="Y863" s="10"/>
      <c r="Z863" s="13"/>
      <c r="AA863" s="420" t="s">
        <v>415</v>
      </c>
      <c r="AB863" s="196"/>
      <c r="AC863" s="196"/>
      <c r="AD863" s="205"/>
      <c r="AF863" s="219" t="s">
        <v>416</v>
      </c>
      <c r="AH863" s="219" t="s">
        <v>417</v>
      </c>
      <c r="AI863" s="237"/>
      <c r="AJ863" s="237"/>
      <c r="AK863" s="238" t="s">
        <v>418</v>
      </c>
      <c r="AL863" s="205" t="s">
        <v>419</v>
      </c>
      <c r="AM863" s="435"/>
      <c r="AN863" s="436"/>
    </row>
    <row r="864" spans="1:40" ht="15.75" x14ac:dyDescent="0.25">
      <c r="A864" s="290"/>
      <c r="B864" s="291"/>
      <c r="C864" s="105" t="s">
        <v>208</v>
      </c>
      <c r="D864" s="33"/>
      <c r="E864" s="102" t="str" cm="1">
        <f t="array" ref="E864">_xlfn.IFS(AND(E863="",E865="",E866=""),"",SUM(E865:E866)&lt;E863*AND(F865="",F866="",E865&lt;&gt;"",E866&lt;&gt;""),"T4-Error",SUM(E865:E866)&gt;E863,"T5-Error",AND(SUM(E865:E866)=E863,F863="",OR(E865="",E866="")),"T2-Error",OR(E865="",E866=""),"",SUM(E865:E866)&lt;E863*OR(F865="pa",F866="pa"),"",AND(SUM(E865:E866)=E863,F863="pa",F865&lt;&gt;"pa",F866&lt;&gt;"pa"),"T3-Error",AND(SUM(E865:E866)=E863,F863="")*OR(F865="pa",F866="pa"),"T1-Error",SUM(E865:E866)=E863,"")</f>
        <v/>
      </c>
      <c r="F864" s="101"/>
      <c r="G864" s="102" t="str" cm="1">
        <f t="array" ref="G864">_xlfn.IFS(AND(G863="",G865="",G866=""),"",SUM(G865:G866)&lt;G863*AND(H865="",H866="",G865&lt;&gt;"",G866&lt;&gt;""),"T4-Error",SUM(G865:G866)&gt;G863,"T5-Error",AND(SUM(G865:G866)=G863,H863="",OR(G865="",G866="")),"T2-Error",OR(G865="",G866=""),"",SUM(G865:G866)&lt;G863*OR(H865="pa",H866="pa"),"",AND(SUM(G865:G866)=G863,H863="pa",H865&lt;&gt;"pa",H866&lt;&gt;"pa"),"T3-Error",AND(SUM(G865:G866)=G863,H863="")*OR(H865="pa",H866="pa"),"T1-Error",SUM(G865:G866)=G863,"")</f>
        <v/>
      </c>
      <c r="H864" s="101"/>
      <c r="I864" s="102" t="str" cm="1">
        <f t="array" ref="I864">_xlfn.IFS(AND(I863="",I865="",I866=""),"",SUM(I865:I866)&lt;I863*AND(J865="",J866="",I865&lt;&gt;"",I866&lt;&gt;""),"T4-Error",SUM(I865:I866)&gt;I863,"T5-Error",AND(SUM(I865:I866)=I863,J863="",OR(I865="",I866="")),"T2-Error",OR(I865="",I866=""),"",SUM(I865:I866)&lt;I863*OR(J865="pa",J866="pa"),"",AND(SUM(I865:I866)=I863,J863="pa",J865&lt;&gt;"pa",J866&lt;&gt;"pa"),"T3-Error",AND(SUM(I865:I866)=I863,J863="")*OR(J865="pa",J866="pa"),"T1-Error",SUM(I865:I866)=I863,"")</f>
        <v/>
      </c>
      <c r="J864" s="101"/>
      <c r="K864" s="102" t="str" cm="1">
        <f t="array" ref="K864">_xlfn.IFS(AND(K863="",K865="",K866=""),"",SUM(K865:K866)&lt;K863*AND(L865="",L866="",K865&lt;&gt;"",K866&lt;&gt;""),"T4-Error",SUM(K865:K866)&gt;K863,"T5-Error",AND(SUM(K865:K866)=K863,L863="",OR(K865="",K866="")),"T2-Error",OR(K865="",K866=""),"",SUM(K865:K866)&lt;K863*OR(L865="pa",L866="pa"),"",AND(SUM(K865:K866)=K863,L863="pa",L865&lt;&gt;"pa",L866&lt;&gt;"pa"),"T3-Error",AND(SUM(K865:K866)=K863,L863="")*OR(L865="pa",L866="pa"),"T1-Error",SUM(K865:K866)=K863,"")</f>
        <v/>
      </c>
      <c r="L864" s="101"/>
      <c r="M864" s="102" t="str" cm="1">
        <f t="array" ref="M864">_xlfn.IFS(AND(M863="",M865="",M866=""),"",SUM(M865:M866)&lt;M863*AND(N865="",N866="",M865&lt;&gt;"",M866&lt;&gt;""),"T4-Error",SUM(M865:M866)&gt;M863,"T5-Error",AND(SUM(M865:M866)=M863,N863="",OR(M865="",M866="")),"T2-Error",OR(M865="",M866=""),"",SUM(M865:M866)&lt;M863*OR(N865="pa",N866="pa"),"",AND(SUM(M865:M866)=M863,N863="pa",N865&lt;&gt;"pa",N866&lt;&gt;"pa"),"T3-Error",AND(SUM(M865:M866)=M863,N863="")*OR(N865="pa",N866="pa"),"T1-Error",SUM(M865:M866)=M863,"")</f>
        <v/>
      </c>
      <c r="N864" s="101"/>
      <c r="O864" s="102" t="str" cm="1">
        <f t="array" ref="O864">_xlfn.IFS(AND(O863="",O865="",O866=""),"",SUM(O865:O866)&lt;O863*AND(P865="",P866="",O865&lt;&gt;"",O866&lt;&gt;""),"T4-Error",SUM(O865:O866)&gt;O863,"T5-Error",AND(SUM(O865:O866)=O863,P863="",OR(O865="",O866="")),"T2-Error",OR(O865="",O866=""),"",SUM(O865:O866)&lt;O863*OR(P865="pa",P866="pa"),"",AND(SUM(O865:O866)=O863,P863="pa",P865&lt;&gt;"pa",P866&lt;&gt;"pa"),"T3-Error",AND(SUM(O865:O866)=O863,P863="")*OR(P865="pa",P866="pa"),"T1-Error",SUM(O865:O866)=O863,"")</f>
        <v/>
      </c>
      <c r="P864" s="101"/>
      <c r="Q864" s="102" t="str" cm="1">
        <f t="array" ref="Q864">_xlfn.IFS(AND(Q863="",Q865="",Q866=""),"",SUM(Q865:Q866)&lt;Q863*AND(R865="",R866="",Q865&lt;&gt;"",Q866&lt;&gt;""),"T4-Error",SUM(Q865:Q866)&gt;Q863,"T5-Error",AND(SUM(Q865:Q866)=Q863,R863="",OR(Q865="",Q866="")),"T2-Error",OR(Q865="",Q866=""),"",SUM(Q865:Q866)&lt;Q863*OR(R865="pa",R866="pa"),"",AND(SUM(Q865:Q866)=Q863,R863="pa",R865&lt;&gt;"pa",R866&lt;&gt;"pa"),"T3-Error",AND(SUM(Q865:Q866)=Q863,R863="")*OR(R865="pa",R866="pa"),"T1-Error",SUM(Q865:Q866)=Q863,"")</f>
        <v/>
      </c>
      <c r="R864" s="101"/>
      <c r="S864" s="102" t="str" cm="1">
        <f t="array" ref="S864">_xlfn.IFS(AND(S863="",S865="",S866=""),"",SUM(S865:S866)&lt;S863*AND(T865="",T866="",S865&lt;&gt;"",S866&lt;&gt;""),"T4-Error",SUM(S865:S866)&gt;S863,"T5-Error",AND(SUM(S865:S866)=S863,T863="",OR(S865="",S866="")),"T2-Error",OR(S865="",S866=""),"",SUM(S865:S866)&lt;S863*OR(T865="pa",T866="pa"),"",AND(SUM(S865:S866)=S863,T863="pa",T865&lt;&gt;"pa",T866&lt;&gt;"pa"),"T3-Error",AND(SUM(S865:S866)=S863,T863="")*OR(T865="pa",T866="pa"),"T1-Error",SUM(S865:S866)=S863,"")</f>
        <v/>
      </c>
      <c r="T864" s="101"/>
      <c r="U864" s="102" t="str" cm="1">
        <f t="array" ref="U864">_xlfn.IFS(AND(U863="",U865="",U866=""),"",SUM(U865:U866)&lt;U863*AND(V865="",V866="",U865&lt;&gt;"",U866&lt;&gt;""),"T4-Error",SUM(U865:U866)&gt;U863,"T5-Error",AND(SUM(U865:U866)=U863,V863="",OR(U865="",U866="")),"T2-Error",OR(U865="",U866=""),"",SUM(U865:U866)&lt;U863*OR(V865="pa",V866="pa"),"",AND(SUM(U865:U866)=U863,V863="pa",V865&lt;&gt;"pa",V866&lt;&gt;"pa"),"T3-Error",AND(SUM(U865:U866)=U863,V863="")*OR(V865="pa",V866="pa"),"T1-Error",SUM(U865:U866)=U863,"")</f>
        <v/>
      </c>
      <c r="V864" s="101"/>
      <c r="W864" s="102" t="str" cm="1">
        <f t="array" ref="W864">_xlfn.IFS(AND(W863="",W865="",W866=""),"",SUM(W865:W866)&lt;W863*AND(X865="",X866="",W865&lt;&gt;"",W866&lt;&gt;""),"T4-Error",SUM(W865:W866)&gt;W863,"T5-Error",AND(SUM(W865:W866)=W863,X863="",OR(W865="",W866="")),"T2-Error",OR(W865="",W866=""),"",SUM(W865:W866)&lt;W863*OR(X865="pa",X866="pa"),"",AND(SUM(W865:W866)=W863,X863="pa",X865&lt;&gt;"pa",X866&lt;&gt;"pa"),"T3-Error",AND(SUM(W865:W866)=W863,X863="")*OR(X865="pa",X866="pa"),"T1-Error",SUM(W865:W866)=W863,"")</f>
        <v/>
      </c>
      <c r="X864" s="101"/>
      <c r="Y864" s="102" t="str" cm="1">
        <f t="array" ref="Y864">_xlfn.IFS(AND(Y863="",Y865="",Y866=""),"",SUM(Y865:Y866)&lt;Y863*AND(Z865="",Z866="",Y865&lt;&gt;"",Y866&lt;&gt;""),"T4-Error",SUM(Y865:Y866)&gt;Y863,"T5-Error",AND(SUM(Y865:Y866)=Y863,Z863="",OR(Y865="",Y866="")),"T2-Error",OR(Y865="",Y866=""),"",SUM(Y865:Y866)&lt;Y863*OR(Z865="pa",Z866="pa"),"",AND(SUM(Y865:Y866)=Y863,Z863="pa",Z865&lt;&gt;"pa",Z866&lt;&gt;"pa"),"T3-Error",AND(SUM(Y865:Y866)=Y863,Z863="")*OR(Z865="pa",Z866="pa"),"T1-Error",SUM(Y865:Y866)=Y863,"")</f>
        <v/>
      </c>
      <c r="Z864" s="101"/>
      <c r="AA864" s="206"/>
      <c r="AB864" s="189"/>
      <c r="AC864" s="196"/>
      <c r="AD864" s="206"/>
      <c r="AF864" s="193"/>
      <c r="AH864" s="193"/>
      <c r="AI864" s="237"/>
      <c r="AJ864" s="237"/>
      <c r="AK864" s="237"/>
      <c r="AL864" s="409"/>
      <c r="AM864" s="237"/>
      <c r="AN864" s="409"/>
    </row>
    <row r="865" spans="1:40" ht="15" x14ac:dyDescent="0.2">
      <c r="A865" s="294" t="s">
        <v>401</v>
      </c>
      <c r="B865" s="295"/>
      <c r="C865" s="107" t="s">
        <v>210</v>
      </c>
      <c r="D865" s="115" t="s">
        <v>51</v>
      </c>
      <c r="E865" s="10">
        <v>19</v>
      </c>
      <c r="F865" s="13"/>
      <c r="G865" s="10">
        <v>14</v>
      </c>
      <c r="H865" s="13"/>
      <c r="I865" s="10">
        <v>18</v>
      </c>
      <c r="J865" s="13"/>
      <c r="K865" s="10">
        <v>18</v>
      </c>
      <c r="L865" s="13"/>
      <c r="M865" s="10">
        <v>5</v>
      </c>
      <c r="N865" s="13"/>
      <c r="O865" s="10">
        <v>11</v>
      </c>
      <c r="P865" s="13"/>
      <c r="Q865" s="10">
        <v>15</v>
      </c>
      <c r="R865" s="13"/>
      <c r="S865" s="10">
        <v>10</v>
      </c>
      <c r="T865" s="13"/>
      <c r="U865" s="10">
        <v>11</v>
      </c>
      <c r="V865" s="13"/>
      <c r="W865" s="10">
        <v>31</v>
      </c>
      <c r="X865" s="13"/>
      <c r="Y865" s="10"/>
      <c r="Z865" s="13"/>
      <c r="AA865" s="205"/>
      <c r="AB865" s="196"/>
      <c r="AC865" s="196"/>
      <c r="AD865" s="205"/>
      <c r="AF865" s="193"/>
      <c r="AH865" s="193"/>
      <c r="AI865" s="237"/>
      <c r="AJ865" s="237"/>
      <c r="AK865" s="237"/>
      <c r="AL865" s="409"/>
      <c r="AM865" s="237"/>
      <c r="AN865" s="409"/>
    </row>
    <row r="866" spans="1:40" ht="15" x14ac:dyDescent="0.2">
      <c r="A866" s="296" t="s">
        <v>403</v>
      </c>
      <c r="B866" s="297"/>
      <c r="C866" s="108" t="s">
        <v>292</v>
      </c>
      <c r="D866" s="115" t="s">
        <v>51</v>
      </c>
      <c r="E866" s="10">
        <v>0</v>
      </c>
      <c r="F866" s="13"/>
      <c r="G866" s="10">
        <v>0</v>
      </c>
      <c r="H866" s="13"/>
      <c r="I866" s="10">
        <v>0</v>
      </c>
      <c r="J866" s="13"/>
      <c r="K866" s="10">
        <v>1</v>
      </c>
      <c r="L866" s="13"/>
      <c r="M866" s="10">
        <v>0</v>
      </c>
      <c r="N866" s="13"/>
      <c r="O866" s="10">
        <v>0</v>
      </c>
      <c r="P866" s="13"/>
      <c r="Q866" s="10">
        <v>8</v>
      </c>
      <c r="R866" s="13"/>
      <c r="S866" s="10">
        <v>0</v>
      </c>
      <c r="T866" s="13"/>
      <c r="U866" s="10">
        <v>1</v>
      </c>
      <c r="V866" s="13"/>
      <c r="W866" s="10">
        <v>1</v>
      </c>
      <c r="X866" s="13"/>
      <c r="Y866" s="10"/>
      <c r="Z866" s="13"/>
      <c r="AA866" s="205"/>
      <c r="AB866" s="196"/>
      <c r="AC866" s="196"/>
      <c r="AD866" s="205"/>
      <c r="AF866" s="193"/>
      <c r="AH866" s="193"/>
      <c r="AI866" s="237"/>
      <c r="AJ866" s="237"/>
      <c r="AK866" s="237"/>
      <c r="AL866" s="409"/>
      <c r="AM866" s="237"/>
      <c r="AN866" s="409"/>
    </row>
    <row r="867" spans="1:40" ht="15.75" x14ac:dyDescent="0.25">
      <c r="A867" s="290"/>
      <c r="B867" s="291"/>
      <c r="C867" s="105" t="s">
        <v>52</v>
      </c>
      <c r="D867" s="33"/>
      <c r="E867" s="102" t="str" cm="1">
        <f t="array" ref="E867">_xlfn.IFS(AND(E863="",E868="",E869="",E870="",E871="",E872="",E873="",E874="",E875="",E876="",E877="",E878="",E879="",E880="",E881="",E882="",E883="",E884="",E885=""),"",SUM(E868:E885)&lt;E863*AND(F868="",F869="",F870="",F871="",F872="",F873="",F874="",F875="",F876="",F877="",F878="",F879="",F880="",F881="",F882="",F883="",F884="",F885="",E868&lt;&gt;"",E869&lt;&gt;"",E870&lt;&gt;"",E871&lt;&gt;"",E872&lt;&gt;"",E873&lt;&gt;"",E874&lt;&gt;"",E875&lt;&gt;"",E876&lt;&gt;"",E877&lt;&gt;"",E878&lt;&gt;"",E879&lt;&gt;"",E880&lt;&gt;"",E881&lt;&gt;"",E882&lt;&gt;"",E883&lt;&gt;"",E884&lt;&gt;"",E885&lt;&gt;""),"T4-Error",SUM(E868:E885)&gt;E863,"T5-Error",AND(SUM(E868:E885)=E863,F863="",OR(E868="",E869="",E870="",E871="",E872="",E873="",E874="",E875="",E876="",E877="",E878="",E879="",E880="",E881="",E882="",E883="",E884="",E885="")),"T2-Error",OR(E868="",E869="",E870="",E871="",E872="",E873="",E874="",E875="",E876="",E877="",E878="",E879="",E880="",E881="",E882="",E883="",E884="",E885=""),"",SUM(E868:E885)&lt;E863*OR(F868="pa",F869="pa",F870="pa",F871="pa",F872="pa",F873="pa",F874="pa",F875="pa",F876="pa",F877="pa",F878="pa",F879="pa",F880="pa",F881="pa",F882="pa",F883="pa",F884="pa",F885="pa"),"",AND(SUM(E868:E885)=E863,F863="pa",F868&lt;&gt;"pa",F869&lt;&gt;"pa",F870&lt;&gt;"pa",F871&lt;&gt;"pa",F872&lt;&gt;"pa",F873&lt;&gt;"pa",F874&lt;&gt;"pa",F875&lt;&gt;"pa",F876&lt;&gt;"pa",F877&lt;&gt;"pa",F878&lt;&gt;"pa",F879&lt;&gt;"pa",F880&lt;&gt;"pa",F881&lt;&gt;"pa",F882&lt;&gt;"pa",F883&lt;&gt;"pa",F884&lt;&gt;"pa",F885&lt;&gt;"pa"),"T3-Error",AND(SUM(E868:E885)=E863,F863="")*OR(F868="pa",F869="pa",F870="pa",F871="pa",F872="pa",F873="pa",F874="pa",F875="pa",F876="pa",F877="pa",F878="pa",F879="pa",F880="pa",F881="pa",F882="pa",F883="pa",F884="pa",F885="pa"),"T1-Error",SUM(E868:E885)=E863,"")</f>
        <v/>
      </c>
      <c r="F867" s="101"/>
      <c r="G867" s="102" t="str" cm="1">
        <f t="array" ref="G867">_xlfn.IFS(AND(G863="",G868="",G869="",G870="",G871="",G872="",G873="",G874="",G875="",G876="",G877="",G878="",G879="",G880="",G881="",G882="",G883="",G884="",G885=""),"",SUM(G868:G885)&lt;G863*AND(H868="",H869="",H870="",H871="",H872="",H873="",H874="",H875="",H876="",H877="",H878="",H879="",H880="",H881="",H882="",H883="",H884="",H885="",G868&lt;&gt;"",G869&lt;&gt;"",G870&lt;&gt;"",G871&lt;&gt;"",G872&lt;&gt;"",G873&lt;&gt;"",G874&lt;&gt;"",G875&lt;&gt;"",G876&lt;&gt;"",G877&lt;&gt;"",G878&lt;&gt;"",G879&lt;&gt;"",G880&lt;&gt;"",G881&lt;&gt;"",G882&lt;&gt;"",G883&lt;&gt;"",G884&lt;&gt;"",G885&lt;&gt;""),"T4-Error",SUM(G868:G885)&gt;G863,"T5-Error",AND(SUM(G868:G885)=G863,H863="",OR(G868="",G869="",G870="",G871="",G872="",G873="",G874="",G875="",G876="",G877="",G878="",G879="",G880="",G881="",G882="",G883="",G884="",G885="")),"T2-Error",OR(G868="",G869="",G870="",G871="",G872="",G873="",G874="",G875="",G876="",G877="",G878="",G879="",G880="",G881="",G882="",G883="",G884="",G885=""),"",SUM(G868:G885)&lt;G863*OR(H868="pa",H869="pa",H870="pa",H871="pa",H872="pa",H873="pa",H874="pa",H875="pa",H876="pa",H877="pa",H878="pa",H879="pa",H880="pa",H881="pa",H882="pa",H883="pa",H884="pa",H885="pa"),"",AND(SUM(G868:G885)=G863,H863="pa",H868&lt;&gt;"pa",H869&lt;&gt;"pa",H870&lt;&gt;"pa",H871&lt;&gt;"pa",H872&lt;&gt;"pa",H873&lt;&gt;"pa",H874&lt;&gt;"pa",H875&lt;&gt;"pa",H876&lt;&gt;"pa",H877&lt;&gt;"pa",H878&lt;&gt;"pa",H879&lt;&gt;"pa",H880&lt;&gt;"pa",H881&lt;&gt;"pa",H882&lt;&gt;"pa",H883&lt;&gt;"pa",H884&lt;&gt;"pa",H885&lt;&gt;"pa"),"T3-Error",AND(SUM(G868:G885)=G863,H863="")*OR(H868="pa",H869="pa",H870="pa",H871="pa",H872="pa",H873="pa",H874="pa",H875="pa",H876="pa",H877="pa",H878="pa",H879="pa",H880="pa",H881="pa",H882="pa",H883="pa",H884="pa",H885="pa"),"T1-Error",SUM(G868:G885)=G863,"")</f>
        <v/>
      </c>
      <c r="H867" s="101"/>
      <c r="I867" s="102" t="str" cm="1">
        <f t="array" ref="I867">_xlfn.IFS(AND(I863="",I868="",I869="",I870="",I871="",I872="",I873="",I874="",I875="",I876="",I877="",I878="",I879="",I880="",I881="",I882="",I883="",I884="",I885=""),"",SUM(I868:I885)&lt;I863*AND(J868="",J869="",J870="",J871="",J872="",J873="",J874="",J875="",J876="",J877="",J878="",J879="",J880="",J881="",J882="",J883="",J884="",J885="",I868&lt;&gt;"",I869&lt;&gt;"",I870&lt;&gt;"",I871&lt;&gt;"",I872&lt;&gt;"",I873&lt;&gt;"",I874&lt;&gt;"",I875&lt;&gt;"",I876&lt;&gt;"",I877&lt;&gt;"",I878&lt;&gt;"",I879&lt;&gt;"",I880&lt;&gt;"",I881&lt;&gt;"",I882&lt;&gt;"",I883&lt;&gt;"",I884&lt;&gt;"",I885&lt;&gt;""),"T4-Error",SUM(I868:I885)&gt;I863,"T5-Error",AND(SUM(I868:I885)=I863,J863="",OR(I868="",I869="",I870="",I871="",I872="",I873="",I874="",I875="",I876="",I877="",I878="",I879="",I880="",I881="",I882="",I883="",I884="",I885="")),"T2-Error",OR(I868="",I869="",I870="",I871="",I872="",I873="",I874="",I875="",I876="",I877="",I878="",I879="",I880="",I881="",I882="",I883="",I884="",I885=""),"",SUM(I868:I885)&lt;I863*OR(J868="pa",J869="pa",J870="pa",J871="pa",J872="pa",J873="pa",J874="pa",J875="pa",J876="pa",J877="pa",J878="pa",J879="pa",J880="pa",J881="pa",J882="pa",J883="pa",J884="pa",J885="pa"),"",AND(SUM(I868:I885)=I863,J863="pa",J868&lt;&gt;"pa",J869&lt;&gt;"pa",J870&lt;&gt;"pa",J871&lt;&gt;"pa",J872&lt;&gt;"pa",J873&lt;&gt;"pa",J874&lt;&gt;"pa",J875&lt;&gt;"pa",J876&lt;&gt;"pa",J877&lt;&gt;"pa",J878&lt;&gt;"pa",J879&lt;&gt;"pa",J880&lt;&gt;"pa",J881&lt;&gt;"pa",J882&lt;&gt;"pa",J883&lt;&gt;"pa",J884&lt;&gt;"pa",J885&lt;&gt;"pa"),"T3-Error",AND(SUM(I868:I885)=I863,J863="")*OR(J868="pa",J869="pa",J870="pa",J871="pa",J872="pa",J873="pa",J874="pa",J875="pa",J876="pa",J877="pa",J878="pa",J879="pa",J880="pa",J881="pa",J882="pa",J883="pa",J884="pa",J885="pa"),"T1-Error",SUM(I868:I885)=I863,"")</f>
        <v/>
      </c>
      <c r="J867" s="101"/>
      <c r="K867" s="102" t="str" cm="1">
        <f t="array" ref="K867">_xlfn.IFS(AND(K863="",K868="",K869="",K870="",K871="",K872="",K873="",K874="",K875="",K876="",K877="",K878="",K879="",K880="",K881="",K882="",K883="",K884="",K885=""),"",SUM(K868:K885)&lt;K863*AND(L868="",L869="",L870="",L871="",L872="",L873="",L874="",L875="",L876="",L877="",L878="",L879="",L880="",L881="",L882="",L883="",L884="",L885="",K868&lt;&gt;"",K869&lt;&gt;"",K870&lt;&gt;"",K871&lt;&gt;"",K872&lt;&gt;"",K873&lt;&gt;"",K874&lt;&gt;"",K875&lt;&gt;"",K876&lt;&gt;"",K877&lt;&gt;"",K878&lt;&gt;"",K879&lt;&gt;"",K880&lt;&gt;"",K881&lt;&gt;"",K882&lt;&gt;"",K883&lt;&gt;"",K884&lt;&gt;"",K885&lt;&gt;""),"T4-Error",SUM(K868:K885)&gt;K863,"T5-Error",AND(SUM(K868:K885)=K863,L863="",OR(K868="",K869="",K870="",K871="",K872="",K873="",K874="",K875="",K876="",K877="",K878="",K879="",K880="",K881="",K882="",K883="",K884="",K885="")),"T2-Error",OR(K868="",K869="",K870="",K871="",K872="",K873="",K874="",K875="",K876="",K877="",K878="",K879="",K880="",K881="",K882="",K883="",K884="",K885=""),"",SUM(K868:K885)&lt;K863*OR(L868="pa",L869="pa",L870="pa",L871="pa",L872="pa",L873="pa",L874="pa",L875="pa",L876="pa",L877="pa",L878="pa",L879="pa",L880="pa",L881="pa",L882="pa",L883="pa",L884="pa",L885="pa"),"",AND(SUM(K868:K885)=K863,L863="pa",L868&lt;&gt;"pa",L869&lt;&gt;"pa",L870&lt;&gt;"pa",L871&lt;&gt;"pa",L872&lt;&gt;"pa",L873&lt;&gt;"pa",L874&lt;&gt;"pa",L875&lt;&gt;"pa",L876&lt;&gt;"pa",L877&lt;&gt;"pa",L878&lt;&gt;"pa",L879&lt;&gt;"pa",L880&lt;&gt;"pa",L881&lt;&gt;"pa",L882&lt;&gt;"pa",L883&lt;&gt;"pa",L884&lt;&gt;"pa",L885&lt;&gt;"pa"),"T3-Error",AND(SUM(K868:K885)=K863,L863="")*OR(L868="pa",L869="pa",L870="pa",L871="pa",L872="pa",L873="pa",L874="pa",L875="pa",L876="pa",L877="pa",L878="pa",L879="pa",L880="pa",L881="pa",L882="pa",L883="pa",L884="pa",L885="pa"),"T1-Error",SUM(K868:K885)=K863,"")</f>
        <v/>
      </c>
      <c r="L867" s="101"/>
      <c r="M867" s="102" t="str" cm="1">
        <f t="array" ref="M867">_xlfn.IFS(AND(M863="",M868="",M869="",M870="",M871="",M872="",M873="",M874="",M875="",M876="",M877="",M878="",M879="",M880="",M881="",M882="",M883="",M884="",M885=""),"",SUM(M868:M885)&lt;M863*AND(N868="",N869="",N870="",N871="",N872="",N873="",N874="",N875="",N876="",N877="",N878="",N879="",N880="",N881="",N882="",N883="",N884="",N885="",M868&lt;&gt;"",M869&lt;&gt;"",M870&lt;&gt;"",M871&lt;&gt;"",M872&lt;&gt;"",M873&lt;&gt;"",M874&lt;&gt;"",M875&lt;&gt;"",M876&lt;&gt;"",M877&lt;&gt;"",M878&lt;&gt;"",M879&lt;&gt;"",M880&lt;&gt;"",M881&lt;&gt;"",M882&lt;&gt;"",M883&lt;&gt;"",M884&lt;&gt;"",M885&lt;&gt;""),"T4-Error",SUM(M868:M885)&gt;M863,"T5-Error",AND(SUM(M868:M885)=M863,N863="",OR(M868="",M869="",M870="",M871="",M872="",M873="",M874="",M875="",M876="",M877="",M878="",M879="",M880="",M881="",M882="",M883="",M884="",M885="")),"T2-Error",OR(M868="",M869="",M870="",M871="",M872="",M873="",M874="",M875="",M876="",M877="",M878="",M879="",M880="",M881="",M882="",M883="",M884="",M885=""),"",SUM(M868:M885)&lt;M863*OR(N868="pa",N869="pa",N870="pa",N871="pa",N872="pa",N873="pa",N874="pa",N875="pa",N876="pa",N877="pa",N878="pa",N879="pa",N880="pa",N881="pa",N882="pa",N883="pa",N884="pa",N885="pa"),"",AND(SUM(M868:M885)=M863,N863="pa",N868&lt;&gt;"pa",N869&lt;&gt;"pa",N870&lt;&gt;"pa",N871&lt;&gt;"pa",N872&lt;&gt;"pa",N873&lt;&gt;"pa",N874&lt;&gt;"pa",N875&lt;&gt;"pa",N876&lt;&gt;"pa",N877&lt;&gt;"pa",N878&lt;&gt;"pa",N879&lt;&gt;"pa",N880&lt;&gt;"pa",N881&lt;&gt;"pa",N882&lt;&gt;"pa",N883&lt;&gt;"pa",N884&lt;&gt;"pa",N885&lt;&gt;"pa"),"T3-Error",AND(SUM(M868:M885)=M863,N863="")*OR(N868="pa",N869="pa",N870="pa",N871="pa",N872="pa",N873="pa",N874="pa",N875="pa",N876="pa",N877="pa",N878="pa",N879="pa",N880="pa",N881="pa",N882="pa",N883="pa",N884="pa",N885="pa"),"T1-Error",SUM(M868:M885)=M863,"")</f>
        <v/>
      </c>
      <c r="N867" s="101"/>
      <c r="O867" s="102" t="str" cm="1">
        <f t="array" ref="O867">_xlfn.IFS(AND(O863="",O868="",O869="",O870="",O871="",O872="",O873="",O874="",O875="",O876="",O877="",O878="",O879="",O880="",O881="",O882="",O883="",O884="",O885=""),"",SUM(O868:O885)&lt;O863*AND(P868="",P869="",P870="",P871="",P872="",P873="",P874="",P875="",P876="",P877="",P878="",P879="",P880="",P881="",P882="",P883="",P884="",P885="",O868&lt;&gt;"",O869&lt;&gt;"",O870&lt;&gt;"",O871&lt;&gt;"",O872&lt;&gt;"",O873&lt;&gt;"",O874&lt;&gt;"",O875&lt;&gt;"",O876&lt;&gt;"",O877&lt;&gt;"",O878&lt;&gt;"",O879&lt;&gt;"",O880&lt;&gt;"",O881&lt;&gt;"",O882&lt;&gt;"",O883&lt;&gt;"",O884&lt;&gt;"",O885&lt;&gt;""),"T4-Error",SUM(O868:O885)&gt;O863,"T5-Error",AND(SUM(O868:O885)=O863,P863="",OR(O868="",O869="",O870="",O871="",O872="",O873="",O874="",O875="",O876="",O877="",O878="",O879="",O880="",O881="",O882="",O883="",O884="",O885="")),"T2-Error",OR(O868="",O869="",O870="",O871="",O872="",O873="",O874="",O875="",O876="",O877="",O878="",O879="",O880="",O881="",O882="",O883="",O884="",O885=""),"",SUM(O868:O885)&lt;O863*OR(P868="pa",P869="pa",P870="pa",P871="pa",P872="pa",P873="pa",P874="pa",P875="pa",P876="pa",P877="pa",P878="pa",P879="pa",P880="pa",P881="pa",P882="pa",P883="pa",P884="pa",P885="pa"),"",AND(SUM(O868:O885)=O863,P863="pa",P868&lt;&gt;"pa",P869&lt;&gt;"pa",P870&lt;&gt;"pa",P871&lt;&gt;"pa",P872&lt;&gt;"pa",P873&lt;&gt;"pa",P874&lt;&gt;"pa",P875&lt;&gt;"pa",P876&lt;&gt;"pa",P877&lt;&gt;"pa",P878&lt;&gt;"pa",P879&lt;&gt;"pa",P880&lt;&gt;"pa",P881&lt;&gt;"pa",P882&lt;&gt;"pa",P883&lt;&gt;"pa",P884&lt;&gt;"pa",P885&lt;&gt;"pa"),"T3-Error",AND(SUM(O868:O885)=O863,P863="")*OR(P868="pa",P869="pa",P870="pa",P871="pa",P872="pa",P873="pa",P874="pa",P875="pa",P876="pa",P877="pa",P878="pa",P879="pa",P880="pa",P881="pa",P882="pa",P883="pa",P884="pa",P885="pa"),"T1-Error",SUM(O868:O885)=O863,"")</f>
        <v/>
      </c>
      <c r="P867" s="101"/>
      <c r="Q867" s="102" t="str" cm="1">
        <f t="array" ref="Q867">_xlfn.IFS(AND(Q863="",Q868="",Q869="",Q870="",Q871="",Q872="",Q873="",Q874="",Q875="",Q876="",Q877="",Q878="",Q879="",Q880="",Q881="",Q882="",Q883="",Q884="",Q885=""),"",SUM(Q868:Q885)&lt;Q863*AND(R868="",R869="",R870="",R871="",R872="",R873="",R874="",R875="",R876="",R877="",R878="",R879="",R880="",R881="",R882="",R883="",R884="",R885="",Q868&lt;&gt;"",Q869&lt;&gt;"",Q870&lt;&gt;"",Q871&lt;&gt;"",Q872&lt;&gt;"",Q873&lt;&gt;"",Q874&lt;&gt;"",Q875&lt;&gt;"",Q876&lt;&gt;"",Q877&lt;&gt;"",Q878&lt;&gt;"",Q879&lt;&gt;"",Q880&lt;&gt;"",Q881&lt;&gt;"",Q882&lt;&gt;"",Q883&lt;&gt;"",Q884&lt;&gt;"",Q885&lt;&gt;""),"T4-Error",SUM(Q868:Q885)&gt;Q863,"T5-Error",AND(SUM(Q868:Q885)=Q863,R863="",OR(Q868="",Q869="",Q870="",Q871="",Q872="",Q873="",Q874="",Q875="",Q876="",Q877="",Q878="",Q879="",Q880="",Q881="",Q882="",Q883="",Q884="",Q885="")),"T2-Error",OR(Q868="",Q869="",Q870="",Q871="",Q872="",Q873="",Q874="",Q875="",Q876="",Q877="",Q878="",Q879="",Q880="",Q881="",Q882="",Q883="",Q884="",Q885=""),"",SUM(Q868:Q885)&lt;Q863*OR(R868="pa",R869="pa",R870="pa",R871="pa",R872="pa",R873="pa",R874="pa",R875="pa",R876="pa",R877="pa",R878="pa",R879="pa",R880="pa",R881="pa",R882="pa",R883="pa",R884="pa",R885="pa"),"",AND(SUM(Q868:Q885)=Q863,R863="pa",R868&lt;&gt;"pa",R869&lt;&gt;"pa",R870&lt;&gt;"pa",R871&lt;&gt;"pa",R872&lt;&gt;"pa",R873&lt;&gt;"pa",R874&lt;&gt;"pa",R875&lt;&gt;"pa",R876&lt;&gt;"pa",R877&lt;&gt;"pa",R878&lt;&gt;"pa",R879&lt;&gt;"pa",R880&lt;&gt;"pa",R881&lt;&gt;"pa",R882&lt;&gt;"pa",R883&lt;&gt;"pa",R884&lt;&gt;"pa",R885&lt;&gt;"pa"),"T3-Error",AND(SUM(Q868:Q885)=Q863,R863="")*OR(R868="pa",R869="pa",R870="pa",R871="pa",R872="pa",R873="pa",R874="pa",R875="pa",R876="pa",R877="pa",R878="pa",R879="pa",R880="pa",R881="pa",R882="pa",R883="pa",R884="pa",R885="pa"),"T1-Error",SUM(Q868:Q885)=Q863,"")</f>
        <v/>
      </c>
      <c r="R867" s="101"/>
      <c r="S867" s="102" t="str" cm="1">
        <f t="array" ref="S867">_xlfn.IFS(AND(S863="",S868="",S869="",S870="",S871="",S872="",S873="",S874="",S875="",S876="",S877="",S878="",S879="",S880="",S881="",S882="",S883="",S884="",S885=""),"",SUM(S868:S885)&lt;S863*AND(T868="",T869="",T870="",T871="",T872="",T873="",T874="",T875="",T876="",T877="",T878="",T879="",T880="",T881="",T882="",T883="",T884="",T885="",S868&lt;&gt;"",S869&lt;&gt;"",S870&lt;&gt;"",S871&lt;&gt;"",S872&lt;&gt;"",S873&lt;&gt;"",S874&lt;&gt;"",S875&lt;&gt;"",S876&lt;&gt;"",S877&lt;&gt;"",S878&lt;&gt;"",S879&lt;&gt;"",S880&lt;&gt;"",S881&lt;&gt;"",S882&lt;&gt;"",S883&lt;&gt;"",S884&lt;&gt;"",S885&lt;&gt;""),"T4-Error",SUM(S868:S885)&gt;S863,"T5-Error",AND(SUM(S868:S885)=S863,T863="",OR(S868="",S869="",S870="",S871="",S872="",S873="",S874="",S875="",S876="",S877="",S878="",S879="",S880="",S881="",S882="",S883="",S884="",S885="")),"T2-Error",OR(S868="",S869="",S870="",S871="",S872="",S873="",S874="",S875="",S876="",S877="",S878="",S879="",S880="",S881="",S882="",S883="",S884="",S885=""),"",SUM(S868:S885)&lt;S863*OR(T868="pa",T869="pa",T870="pa",T871="pa",T872="pa",T873="pa",T874="pa",T875="pa",T876="pa",T877="pa",T878="pa",T879="pa",T880="pa",T881="pa",T882="pa",T883="pa",T884="pa",T885="pa"),"",AND(SUM(S868:S885)=S863,T863="pa",T868&lt;&gt;"pa",T869&lt;&gt;"pa",T870&lt;&gt;"pa",T871&lt;&gt;"pa",T872&lt;&gt;"pa",T873&lt;&gt;"pa",T874&lt;&gt;"pa",T875&lt;&gt;"pa",T876&lt;&gt;"pa",T877&lt;&gt;"pa",T878&lt;&gt;"pa",T879&lt;&gt;"pa",T880&lt;&gt;"pa",T881&lt;&gt;"pa",T882&lt;&gt;"pa",T883&lt;&gt;"pa",T884&lt;&gt;"pa",T885&lt;&gt;"pa"),"T3-Error",AND(SUM(S868:S885)=S863,T863="")*OR(T868="pa",T869="pa",T870="pa",T871="pa",T872="pa",T873="pa",T874="pa",T875="pa",T876="pa",T877="pa",T878="pa",T879="pa",T880="pa",T881="pa",T882="pa",T883="pa",T884="pa",T885="pa"),"T1-Error",SUM(S868:S885)=S863,"")</f>
        <v/>
      </c>
      <c r="T867" s="101"/>
      <c r="U867" s="102" t="str" cm="1">
        <f t="array" ref="U867">_xlfn.IFS(AND(U863="",U868="",U869="",U870="",U871="",U872="",U873="",U874="",U875="",U876="",U877="",U878="",U879="",U880="",U881="",U882="",U883="",U884="",U885=""),"",SUM(U868:U885)&lt;U863*AND(V868="",V869="",V870="",V871="",V872="",V873="",V874="",V875="",V876="",V877="",V878="",V879="",V880="",V881="",V882="",V883="",V884="",V885="",U868&lt;&gt;"",U869&lt;&gt;"",U870&lt;&gt;"",U871&lt;&gt;"",U872&lt;&gt;"",U873&lt;&gt;"",U874&lt;&gt;"",U875&lt;&gt;"",U876&lt;&gt;"",U877&lt;&gt;"",U878&lt;&gt;"",U879&lt;&gt;"",U880&lt;&gt;"",U881&lt;&gt;"",U882&lt;&gt;"",U883&lt;&gt;"",U884&lt;&gt;"",U885&lt;&gt;""),"T4-Error",SUM(U868:U885)&gt;U863,"T5-Error",AND(SUM(U868:U885)=U863,V863="",OR(U868="",U869="",U870="",U871="",U872="",U873="",U874="",U875="",U876="",U877="",U878="",U879="",U880="",U881="",U882="",U883="",U884="",U885="")),"T2-Error",OR(U868="",U869="",U870="",U871="",U872="",U873="",U874="",U875="",U876="",U877="",U878="",U879="",U880="",U881="",U882="",U883="",U884="",U885=""),"",SUM(U868:U885)&lt;U863*OR(V868="pa",V869="pa",V870="pa",V871="pa",V872="pa",V873="pa",V874="pa",V875="pa",V876="pa",V877="pa",V878="pa",V879="pa",V880="pa",V881="pa",V882="pa",V883="pa",V884="pa",V885="pa"),"",AND(SUM(U868:U885)=U863,V863="pa",V868&lt;&gt;"pa",V869&lt;&gt;"pa",V870&lt;&gt;"pa",V871&lt;&gt;"pa",V872&lt;&gt;"pa",V873&lt;&gt;"pa",V874&lt;&gt;"pa",V875&lt;&gt;"pa",V876&lt;&gt;"pa",V877&lt;&gt;"pa",V878&lt;&gt;"pa",V879&lt;&gt;"pa",V880&lt;&gt;"pa",V881&lt;&gt;"pa",V882&lt;&gt;"pa",V883&lt;&gt;"pa",V884&lt;&gt;"pa",V885&lt;&gt;"pa"),"T3-Error",AND(SUM(U868:U885)=U863,V863="")*OR(V868="pa",V869="pa",V870="pa",V871="pa",V872="pa",V873="pa",V874="pa",V875="pa",V876="pa",V877="pa",V878="pa",V879="pa",V880="pa",V881="pa",V882="pa",V883="pa",V884="pa",V885="pa"),"T1-Error",SUM(U868:U885)=U863,"")</f>
        <v/>
      </c>
      <c r="V867" s="101"/>
      <c r="W867" s="102" t="str" cm="1">
        <f t="array" ref="W867">_xlfn.IFS(AND(W863="",W868="",W869="",W870="",W871="",W872="",W873="",W874="",W875="",W876="",W877="",W878="",W879="",W880="",W881="",W882="",W883="",W884="",W885=""),"",SUM(W868:W885)&lt;W863*AND(X868="",X869="",X870="",X871="",X872="",X873="",X874="",X875="",X876="",X877="",X878="",X879="",X880="",X881="",X882="",X883="",X884="",X885="",W868&lt;&gt;"",W869&lt;&gt;"",W870&lt;&gt;"",W871&lt;&gt;"",W872&lt;&gt;"",W873&lt;&gt;"",W874&lt;&gt;"",W875&lt;&gt;"",W876&lt;&gt;"",W877&lt;&gt;"",W878&lt;&gt;"",W879&lt;&gt;"",W880&lt;&gt;"",W881&lt;&gt;"",W882&lt;&gt;"",W883&lt;&gt;"",W884&lt;&gt;"",W885&lt;&gt;""),"T4-Error",SUM(W868:W885)&gt;W863,"T5-Error",AND(SUM(W868:W885)=W863,X863="",OR(W868="",W869="",W870="",W871="",W872="",W873="",W874="",W875="",W876="",W877="",W878="",W879="",W880="",W881="",W882="",W883="",W884="",W885="")),"T2-Error",OR(W868="",W869="",W870="",W871="",W872="",W873="",W874="",W875="",W876="",W877="",W878="",W879="",W880="",W881="",W882="",W883="",W884="",W885=""),"",SUM(W868:W885)&lt;W863*OR(X868="pa",X869="pa",X870="pa",X871="pa",X872="pa",X873="pa",X874="pa",X875="pa",X876="pa",X877="pa",X878="pa",X879="pa",X880="pa",X881="pa",X882="pa",X883="pa",X884="pa",X885="pa"),"",AND(SUM(W868:W885)=W863,X863="pa",X868&lt;&gt;"pa",X869&lt;&gt;"pa",X870&lt;&gt;"pa",X871&lt;&gt;"pa",X872&lt;&gt;"pa",X873&lt;&gt;"pa",X874&lt;&gt;"pa",X875&lt;&gt;"pa",X876&lt;&gt;"pa",X877&lt;&gt;"pa",X878&lt;&gt;"pa",X879&lt;&gt;"pa",X880&lt;&gt;"pa",X881&lt;&gt;"pa",X882&lt;&gt;"pa",X883&lt;&gt;"pa",X884&lt;&gt;"pa",X885&lt;&gt;"pa"),"T3-Error",AND(SUM(W868:W885)=W863,X863="")*OR(X868="pa",X869="pa",X870="pa",X871="pa",X872="pa",X873="pa",X874="pa",X875="pa",X876="pa",X877="pa",X878="pa",X879="pa",X880="pa",X881="pa",X882="pa",X883="pa",X884="pa",X885="pa"),"T1-Error",SUM(W868:W885)=W863,"")</f>
        <v/>
      </c>
      <c r="X867" s="101"/>
      <c r="Y867" s="102" t="str" cm="1">
        <f t="array" ref="Y867">_xlfn.IFS(AND(Y863="",Y868="",Y869="",Y870="",Y871="",Y872="",Y873="",Y874="",Y875="",Y876="",Y877="",Y878="",Y879="",Y880="",Y881="",Y882="",Y883="",Y884="",Y885=""),"",SUM(Y868:Y885)&lt;Y863*AND(Z868="",Z869="",Z870="",Z871="",Z872="",Z873="",Z874="",Z875="",Z876="",Z877="",Z878="",Z879="",Z880="",Z881="",Z882="",Z883="",Z884="",Z885="",Y868&lt;&gt;"",Y869&lt;&gt;"",Y870&lt;&gt;"",Y871&lt;&gt;"",Y872&lt;&gt;"",Y873&lt;&gt;"",Y874&lt;&gt;"",Y875&lt;&gt;"",Y876&lt;&gt;"",Y877&lt;&gt;"",Y878&lt;&gt;"",Y879&lt;&gt;"",Y880&lt;&gt;"",Y881&lt;&gt;"",Y882&lt;&gt;"",Y883&lt;&gt;"",Y884&lt;&gt;"",Y885&lt;&gt;""),"T4-Error",SUM(Y868:Y885)&gt;Y863,"T5-Error",AND(SUM(Y868:Y885)=Y863,Z863="",OR(Y868="",Y869="",Y870="",Y871="",Y872="",Y873="",Y874="",Y875="",Y876="",Y877="",Y878="",Y879="",Y880="",Y881="",Y882="",Y883="",Y884="",Y885="")),"T2-Error",OR(Y868="",Y869="",Y870="",Y871="",Y872="",Y873="",Y874="",Y875="",Y876="",Y877="",Y878="",Y879="",Y880="",Y881="",Y882="",Y883="",Y884="",Y885=""),"",SUM(Y868:Y885)&lt;Y863*OR(Z868="pa",Z869="pa",Z870="pa",Z871="pa",Z872="pa",Z873="pa",Z874="pa",Z875="pa",Z876="pa",Z877="pa",Z878="pa",Z879="pa",Z880="pa",Z881="pa",Z882="pa",Z883="pa",Z884="pa",Z885="pa"),"",AND(SUM(Y868:Y885)=Y863,Z863="pa",Z868&lt;&gt;"pa",Z869&lt;&gt;"pa",Z870&lt;&gt;"pa",Z871&lt;&gt;"pa",Z872&lt;&gt;"pa",Z873&lt;&gt;"pa",Z874&lt;&gt;"pa",Z875&lt;&gt;"pa",Z876&lt;&gt;"pa",Z877&lt;&gt;"pa",Z878&lt;&gt;"pa",Z879&lt;&gt;"pa",Z880&lt;&gt;"pa",Z881&lt;&gt;"pa",Z882&lt;&gt;"pa",Z883&lt;&gt;"pa",Z884&lt;&gt;"pa",Z885&lt;&gt;"pa"),"T3-Error",AND(SUM(Y868:Y885)=Y863,Z863="")*OR(Z868="pa",Z869="pa",Z870="pa",Z871="pa",Z872="pa",Z873="pa",Z874="pa",Z875="pa",Z876="pa",Z877="pa",Z878="pa",Z879="pa",Z880="pa",Z881="pa",Z882="pa",Z883="pa",Z884="pa",Z885="pa"),"T1-Error",SUM(Y868:Y885)=Y863,"")</f>
        <v/>
      </c>
      <c r="Z867" s="101"/>
      <c r="AA867" s="206"/>
      <c r="AB867" s="189"/>
      <c r="AC867" s="196"/>
      <c r="AD867" s="206"/>
      <c r="AF867" s="193"/>
      <c r="AH867" s="193"/>
      <c r="AI867" s="237"/>
      <c r="AJ867" s="237"/>
      <c r="AK867" s="237"/>
      <c r="AL867" s="409"/>
      <c r="AM867" s="237"/>
      <c r="AN867" s="409"/>
    </row>
    <row r="868" spans="1:40" customFormat="1" ht="15" x14ac:dyDescent="0.2">
      <c r="A868" s="248" t="s">
        <v>217</v>
      </c>
      <c r="B868" s="248"/>
      <c r="C868" s="34" t="s">
        <v>53</v>
      </c>
      <c r="D868" s="24" t="s">
        <v>51</v>
      </c>
      <c r="E868" s="10">
        <v>0</v>
      </c>
      <c r="F868" s="13"/>
      <c r="G868" s="10">
        <v>0</v>
      </c>
      <c r="H868" s="13"/>
      <c r="I868" s="10">
        <v>0</v>
      </c>
      <c r="J868" s="13"/>
      <c r="K868" s="10">
        <v>0</v>
      </c>
      <c r="L868" s="13"/>
      <c r="M868" s="10">
        <v>0</v>
      </c>
      <c r="N868" s="13"/>
      <c r="O868" s="10">
        <v>0</v>
      </c>
      <c r="P868" s="13"/>
      <c r="Q868" s="10">
        <v>0</v>
      </c>
      <c r="R868" s="13"/>
      <c r="S868" s="10">
        <v>0</v>
      </c>
      <c r="T868" s="13"/>
      <c r="U868" s="10">
        <v>0</v>
      </c>
      <c r="V868" s="13"/>
      <c r="W868" s="10">
        <v>0</v>
      </c>
      <c r="X868" s="13"/>
      <c r="Y868" s="10"/>
      <c r="Z868" s="13"/>
      <c r="AA868" s="205"/>
      <c r="AB868" s="200"/>
      <c r="AC868" s="257"/>
      <c r="AD868" s="205"/>
      <c r="AF868" s="258"/>
      <c r="AH868" s="258"/>
      <c r="AI868" s="259"/>
      <c r="AJ868" s="259"/>
      <c r="AK868" s="259"/>
      <c r="AL868" s="413"/>
      <c r="AM868" s="259"/>
      <c r="AN868" s="413"/>
    </row>
    <row r="869" spans="1:40" customFormat="1" ht="15" x14ac:dyDescent="0.2">
      <c r="A869" s="244" t="s">
        <v>218</v>
      </c>
      <c r="B869" s="244"/>
      <c r="C869" s="35" t="s">
        <v>54</v>
      </c>
      <c r="D869" s="24" t="s">
        <v>51</v>
      </c>
      <c r="E869" s="10">
        <v>0</v>
      </c>
      <c r="F869" s="13"/>
      <c r="G869" s="10">
        <v>0</v>
      </c>
      <c r="H869" s="13"/>
      <c r="I869" s="10">
        <v>0</v>
      </c>
      <c r="J869" s="13"/>
      <c r="K869" s="10">
        <v>0</v>
      </c>
      <c r="L869" s="13"/>
      <c r="M869" s="10">
        <v>0</v>
      </c>
      <c r="N869" s="13"/>
      <c r="O869" s="10">
        <v>0</v>
      </c>
      <c r="P869" s="13"/>
      <c r="Q869" s="10">
        <v>0</v>
      </c>
      <c r="R869" s="13"/>
      <c r="S869" s="10">
        <v>0</v>
      </c>
      <c r="T869" s="13"/>
      <c r="U869" s="10">
        <v>0</v>
      </c>
      <c r="V869" s="13"/>
      <c r="W869" s="10">
        <v>0</v>
      </c>
      <c r="X869" s="13"/>
      <c r="Y869" s="10"/>
      <c r="Z869" s="13"/>
      <c r="AA869" s="205"/>
      <c r="AB869" s="200"/>
      <c r="AC869" s="257"/>
      <c r="AD869" s="205"/>
      <c r="AF869" s="258"/>
      <c r="AH869" s="258"/>
      <c r="AI869" s="259"/>
      <c r="AJ869" s="259"/>
      <c r="AK869" s="259"/>
      <c r="AL869" s="413"/>
      <c r="AM869" s="259"/>
      <c r="AN869" s="413"/>
    </row>
    <row r="870" spans="1:40" customFormat="1" ht="15" x14ac:dyDescent="0.2">
      <c r="A870" s="244" t="s">
        <v>219</v>
      </c>
      <c r="B870" s="244"/>
      <c r="C870" s="35" t="s">
        <v>55</v>
      </c>
      <c r="D870" s="24" t="s">
        <v>51</v>
      </c>
      <c r="E870" s="10">
        <v>0</v>
      </c>
      <c r="F870" s="13"/>
      <c r="G870" s="10">
        <v>0</v>
      </c>
      <c r="H870" s="13"/>
      <c r="I870" s="10">
        <v>0</v>
      </c>
      <c r="J870" s="13"/>
      <c r="K870" s="10">
        <v>0</v>
      </c>
      <c r="L870" s="13"/>
      <c r="M870" s="10">
        <v>0</v>
      </c>
      <c r="N870" s="13"/>
      <c r="O870" s="10">
        <v>0</v>
      </c>
      <c r="P870" s="13"/>
      <c r="Q870" s="10">
        <v>0</v>
      </c>
      <c r="R870" s="13"/>
      <c r="S870" s="10">
        <v>0</v>
      </c>
      <c r="T870" s="13"/>
      <c r="U870" s="10">
        <v>0</v>
      </c>
      <c r="V870" s="13"/>
      <c r="W870" s="10">
        <v>0</v>
      </c>
      <c r="X870" s="13"/>
      <c r="Y870" s="10"/>
      <c r="Z870" s="13"/>
      <c r="AA870" s="205"/>
      <c r="AB870" s="200"/>
      <c r="AC870" s="257"/>
      <c r="AD870" s="205"/>
      <c r="AF870" s="258"/>
      <c r="AH870" s="258"/>
      <c r="AI870" s="259"/>
      <c r="AJ870" s="259"/>
      <c r="AK870" s="259"/>
      <c r="AL870" s="413"/>
      <c r="AM870" s="259"/>
      <c r="AN870" s="413"/>
    </row>
    <row r="871" spans="1:40" customFormat="1" ht="15" x14ac:dyDescent="0.2">
      <c r="A871" s="244" t="s">
        <v>220</v>
      </c>
      <c r="B871" s="244"/>
      <c r="C871" s="35" t="s">
        <v>56</v>
      </c>
      <c r="D871" s="24" t="s">
        <v>51</v>
      </c>
      <c r="E871" s="10">
        <v>0</v>
      </c>
      <c r="F871" s="13"/>
      <c r="G871" s="10">
        <v>0</v>
      </c>
      <c r="H871" s="13"/>
      <c r="I871" s="10">
        <v>0</v>
      </c>
      <c r="J871" s="13"/>
      <c r="K871" s="10">
        <v>0</v>
      </c>
      <c r="L871" s="13"/>
      <c r="M871" s="10">
        <v>0</v>
      </c>
      <c r="N871" s="13"/>
      <c r="O871" s="10">
        <v>0</v>
      </c>
      <c r="P871" s="13"/>
      <c r="Q871" s="10">
        <v>0</v>
      </c>
      <c r="R871" s="13"/>
      <c r="S871" s="10">
        <v>0</v>
      </c>
      <c r="T871" s="13"/>
      <c r="U871" s="10">
        <v>0</v>
      </c>
      <c r="V871" s="13"/>
      <c r="W871" s="10">
        <v>0</v>
      </c>
      <c r="X871" s="13"/>
      <c r="Y871" s="10"/>
      <c r="Z871" s="13"/>
      <c r="AA871" s="205"/>
      <c r="AB871" s="200"/>
      <c r="AC871" s="257"/>
      <c r="AD871" s="205"/>
      <c r="AF871" s="258"/>
      <c r="AH871" s="258"/>
      <c r="AI871" s="259"/>
      <c r="AJ871" s="259"/>
      <c r="AK871" s="259"/>
      <c r="AL871" s="413"/>
      <c r="AM871" s="259"/>
      <c r="AN871" s="413"/>
    </row>
    <row r="872" spans="1:40" customFormat="1" ht="15" x14ac:dyDescent="0.2">
      <c r="A872" s="244" t="s">
        <v>221</v>
      </c>
      <c r="B872" s="244"/>
      <c r="C872" s="35" t="s">
        <v>57</v>
      </c>
      <c r="D872" s="24" t="s">
        <v>51</v>
      </c>
      <c r="E872" s="10">
        <v>0</v>
      </c>
      <c r="F872" s="13"/>
      <c r="G872" s="10">
        <v>0</v>
      </c>
      <c r="H872" s="13"/>
      <c r="I872" s="10">
        <v>0</v>
      </c>
      <c r="J872" s="13"/>
      <c r="K872" s="10">
        <v>0</v>
      </c>
      <c r="L872" s="13"/>
      <c r="M872" s="10">
        <v>0</v>
      </c>
      <c r="N872" s="13"/>
      <c r="O872" s="10">
        <v>0</v>
      </c>
      <c r="P872" s="13"/>
      <c r="Q872" s="10">
        <v>0</v>
      </c>
      <c r="R872" s="13"/>
      <c r="S872" s="10">
        <v>0</v>
      </c>
      <c r="T872" s="13"/>
      <c r="U872" s="10">
        <v>0</v>
      </c>
      <c r="V872" s="13"/>
      <c r="W872" s="10">
        <v>0</v>
      </c>
      <c r="X872" s="13"/>
      <c r="Y872" s="10"/>
      <c r="Z872" s="13"/>
      <c r="AA872" s="205"/>
      <c r="AB872" s="200"/>
      <c r="AC872" s="257"/>
      <c r="AD872" s="205"/>
      <c r="AF872" s="258"/>
      <c r="AH872" s="258"/>
      <c r="AI872" s="259"/>
      <c r="AJ872" s="259"/>
      <c r="AK872" s="259"/>
      <c r="AL872" s="413"/>
      <c r="AM872" s="259"/>
      <c r="AN872" s="413"/>
    </row>
    <row r="873" spans="1:40" customFormat="1" ht="15" x14ac:dyDescent="0.2">
      <c r="A873" s="244" t="s">
        <v>222</v>
      </c>
      <c r="B873" s="244"/>
      <c r="C873" s="35" t="s">
        <v>58</v>
      </c>
      <c r="D873" s="24" t="s">
        <v>51</v>
      </c>
      <c r="E873" s="10">
        <v>0</v>
      </c>
      <c r="F873" s="13"/>
      <c r="G873" s="10">
        <v>0</v>
      </c>
      <c r="H873" s="13"/>
      <c r="I873" s="10">
        <v>0</v>
      </c>
      <c r="J873" s="13"/>
      <c r="K873" s="10">
        <v>0</v>
      </c>
      <c r="L873" s="13"/>
      <c r="M873" s="10">
        <v>0</v>
      </c>
      <c r="N873" s="13"/>
      <c r="O873" s="10">
        <v>0</v>
      </c>
      <c r="P873" s="13"/>
      <c r="Q873" s="10">
        <v>0</v>
      </c>
      <c r="R873" s="13"/>
      <c r="S873" s="10">
        <v>0</v>
      </c>
      <c r="T873" s="13"/>
      <c r="U873" s="10">
        <v>0</v>
      </c>
      <c r="V873" s="13"/>
      <c r="W873" s="10">
        <v>0</v>
      </c>
      <c r="X873" s="13"/>
      <c r="Y873" s="10"/>
      <c r="Z873" s="13"/>
      <c r="AA873" s="205"/>
      <c r="AB873" s="200"/>
      <c r="AC873" s="257"/>
      <c r="AD873" s="205"/>
      <c r="AF873" s="258"/>
      <c r="AH873" s="258"/>
      <c r="AI873" s="259"/>
      <c r="AJ873" s="259"/>
      <c r="AK873" s="259"/>
      <c r="AL873" s="413"/>
      <c r="AM873" s="259"/>
      <c r="AN873" s="413"/>
    </row>
    <row r="874" spans="1:40" customFormat="1" ht="15" x14ac:dyDescent="0.2">
      <c r="A874" s="244" t="s">
        <v>223</v>
      </c>
      <c r="B874" s="244"/>
      <c r="C874" s="35" t="s">
        <v>59</v>
      </c>
      <c r="D874" s="24" t="s">
        <v>51</v>
      </c>
      <c r="E874" s="10">
        <v>0</v>
      </c>
      <c r="F874" s="13"/>
      <c r="G874" s="10">
        <v>0</v>
      </c>
      <c r="H874" s="13"/>
      <c r="I874" s="10">
        <v>0</v>
      </c>
      <c r="J874" s="13"/>
      <c r="K874" s="10">
        <v>0</v>
      </c>
      <c r="L874" s="13"/>
      <c r="M874" s="10">
        <v>0</v>
      </c>
      <c r="N874" s="13"/>
      <c r="O874" s="10">
        <v>0</v>
      </c>
      <c r="P874" s="13"/>
      <c r="Q874" s="10">
        <v>0</v>
      </c>
      <c r="R874" s="13"/>
      <c r="S874" s="10">
        <v>0</v>
      </c>
      <c r="T874" s="13"/>
      <c r="U874" s="10">
        <v>0</v>
      </c>
      <c r="V874" s="13"/>
      <c r="W874" s="10">
        <v>0</v>
      </c>
      <c r="X874" s="13"/>
      <c r="Y874" s="10"/>
      <c r="Z874" s="13"/>
      <c r="AA874" s="205"/>
      <c r="AB874" s="200"/>
      <c r="AC874" s="257"/>
      <c r="AD874" s="205"/>
      <c r="AF874" s="258"/>
      <c r="AH874" s="258"/>
      <c r="AI874" s="259"/>
      <c r="AJ874" s="259"/>
      <c r="AK874" s="259"/>
      <c r="AL874" s="413"/>
      <c r="AM874" s="259"/>
      <c r="AN874" s="413"/>
    </row>
    <row r="875" spans="1:40" customFormat="1" ht="15" x14ac:dyDescent="0.2">
      <c r="A875" s="244" t="s">
        <v>224</v>
      </c>
      <c r="B875" s="244"/>
      <c r="C875" s="35" t="s">
        <v>60</v>
      </c>
      <c r="D875" s="24" t="s">
        <v>51</v>
      </c>
      <c r="E875" s="10">
        <v>0</v>
      </c>
      <c r="F875" s="13"/>
      <c r="G875" s="10">
        <v>0</v>
      </c>
      <c r="H875" s="13"/>
      <c r="I875" s="10">
        <v>0</v>
      </c>
      <c r="J875" s="13"/>
      <c r="K875" s="10">
        <v>0</v>
      </c>
      <c r="L875" s="13"/>
      <c r="M875" s="10">
        <v>0</v>
      </c>
      <c r="N875" s="13"/>
      <c r="O875" s="10">
        <v>0</v>
      </c>
      <c r="P875" s="13"/>
      <c r="Q875" s="10">
        <v>0</v>
      </c>
      <c r="R875" s="13"/>
      <c r="S875" s="10">
        <v>0</v>
      </c>
      <c r="T875" s="13"/>
      <c r="U875" s="10">
        <v>0</v>
      </c>
      <c r="V875" s="13"/>
      <c r="W875" s="10">
        <v>0</v>
      </c>
      <c r="X875" s="13"/>
      <c r="Y875" s="10"/>
      <c r="Z875" s="13"/>
      <c r="AA875" s="205"/>
      <c r="AB875" s="200"/>
      <c r="AC875" s="257"/>
      <c r="AD875" s="205"/>
      <c r="AF875" s="258"/>
      <c r="AH875" s="258"/>
      <c r="AI875" s="259"/>
      <c r="AJ875" s="259"/>
      <c r="AK875" s="259"/>
      <c r="AL875" s="413"/>
      <c r="AM875" s="259"/>
      <c r="AN875" s="413"/>
    </row>
    <row r="876" spans="1:40" customFormat="1" ht="15" x14ac:dyDescent="0.2">
      <c r="A876" s="244" t="s">
        <v>225</v>
      </c>
      <c r="B876" s="244"/>
      <c r="C876" s="35" t="s">
        <v>61</v>
      </c>
      <c r="D876" s="24" t="s">
        <v>51</v>
      </c>
      <c r="E876" s="10">
        <v>0</v>
      </c>
      <c r="F876" s="13"/>
      <c r="G876" s="10">
        <v>0</v>
      </c>
      <c r="H876" s="13"/>
      <c r="I876" s="10">
        <v>0</v>
      </c>
      <c r="J876" s="13"/>
      <c r="K876" s="10">
        <v>0</v>
      </c>
      <c r="L876" s="13"/>
      <c r="M876" s="10">
        <v>0</v>
      </c>
      <c r="N876" s="13"/>
      <c r="O876" s="10">
        <v>0</v>
      </c>
      <c r="P876" s="13"/>
      <c r="Q876" s="10">
        <v>0</v>
      </c>
      <c r="R876" s="13"/>
      <c r="S876" s="10">
        <v>0</v>
      </c>
      <c r="T876" s="13"/>
      <c r="U876" s="10">
        <v>0</v>
      </c>
      <c r="V876" s="13"/>
      <c r="W876" s="10">
        <v>0</v>
      </c>
      <c r="X876" s="13"/>
      <c r="Y876" s="10"/>
      <c r="Z876" s="13"/>
      <c r="AA876" s="205"/>
      <c r="AB876" s="200"/>
      <c r="AC876" s="257"/>
      <c r="AD876" s="205"/>
      <c r="AF876" s="258"/>
      <c r="AH876" s="258"/>
      <c r="AI876" s="259"/>
      <c r="AJ876" s="259"/>
      <c r="AK876" s="259"/>
      <c r="AL876" s="413"/>
      <c r="AM876" s="259"/>
      <c r="AN876" s="413"/>
    </row>
    <row r="877" spans="1:40" customFormat="1" ht="15" x14ac:dyDescent="0.2">
      <c r="A877" s="244" t="s">
        <v>226</v>
      </c>
      <c r="B877" s="244"/>
      <c r="C877" s="35" t="s">
        <v>62</v>
      </c>
      <c r="D877" s="24" t="s">
        <v>51</v>
      </c>
      <c r="E877" s="10">
        <v>0</v>
      </c>
      <c r="F877" s="13"/>
      <c r="G877" s="10">
        <v>0</v>
      </c>
      <c r="H877" s="13"/>
      <c r="I877" s="10">
        <v>0</v>
      </c>
      <c r="J877" s="13"/>
      <c r="K877" s="10">
        <v>0</v>
      </c>
      <c r="L877" s="13"/>
      <c r="M877" s="10">
        <v>0</v>
      </c>
      <c r="N877" s="13"/>
      <c r="O877" s="10">
        <v>0</v>
      </c>
      <c r="P877" s="13"/>
      <c r="Q877" s="10">
        <v>0</v>
      </c>
      <c r="R877" s="13"/>
      <c r="S877" s="10">
        <v>0</v>
      </c>
      <c r="T877" s="13"/>
      <c r="U877" s="10">
        <v>0</v>
      </c>
      <c r="V877" s="13"/>
      <c r="W877" s="10">
        <v>0</v>
      </c>
      <c r="X877" s="13"/>
      <c r="Y877" s="10"/>
      <c r="Z877" s="13"/>
      <c r="AA877" s="205"/>
      <c r="AB877" s="200"/>
      <c r="AC877" s="257"/>
      <c r="AD877" s="205"/>
      <c r="AF877" s="258"/>
      <c r="AH877" s="258"/>
      <c r="AI877" s="259"/>
      <c r="AJ877" s="259"/>
      <c r="AK877" s="259"/>
      <c r="AL877" s="413"/>
      <c r="AM877" s="259"/>
      <c r="AN877" s="413"/>
    </row>
    <row r="878" spans="1:40" customFormat="1" ht="15" x14ac:dyDescent="0.2">
      <c r="A878" s="244" t="s">
        <v>227</v>
      </c>
      <c r="B878" s="244"/>
      <c r="C878" s="35" t="s">
        <v>63</v>
      </c>
      <c r="D878" s="24" t="s">
        <v>51</v>
      </c>
      <c r="E878" s="10">
        <v>0</v>
      </c>
      <c r="F878" s="13"/>
      <c r="G878" s="10">
        <v>0</v>
      </c>
      <c r="H878" s="13"/>
      <c r="I878" s="10">
        <v>0</v>
      </c>
      <c r="J878" s="13"/>
      <c r="K878" s="10">
        <v>0</v>
      </c>
      <c r="L878" s="13"/>
      <c r="M878" s="10">
        <v>0</v>
      </c>
      <c r="N878" s="13"/>
      <c r="O878" s="10">
        <v>0</v>
      </c>
      <c r="P878" s="13"/>
      <c r="Q878" s="10">
        <v>0</v>
      </c>
      <c r="R878" s="13"/>
      <c r="S878" s="10">
        <v>0</v>
      </c>
      <c r="T878" s="13"/>
      <c r="U878" s="10">
        <v>0</v>
      </c>
      <c r="V878" s="13"/>
      <c r="W878" s="10">
        <v>0</v>
      </c>
      <c r="X878" s="13"/>
      <c r="Y878" s="10"/>
      <c r="Z878" s="13"/>
      <c r="AA878" s="205"/>
      <c r="AB878" s="200"/>
      <c r="AC878" s="257"/>
      <c r="AD878" s="205"/>
      <c r="AF878" s="258"/>
      <c r="AH878" s="258"/>
      <c r="AI878" s="259"/>
      <c r="AJ878" s="259"/>
      <c r="AK878" s="259"/>
      <c r="AL878" s="413"/>
      <c r="AM878" s="259"/>
      <c r="AN878" s="413"/>
    </row>
    <row r="879" spans="1:40" customFormat="1" ht="15" x14ac:dyDescent="0.2">
      <c r="A879" s="244" t="s">
        <v>228</v>
      </c>
      <c r="B879" s="244"/>
      <c r="C879" s="35" t="s">
        <v>64</v>
      </c>
      <c r="D879" s="24" t="s">
        <v>51</v>
      </c>
      <c r="E879" s="10">
        <v>0</v>
      </c>
      <c r="F879" s="13"/>
      <c r="G879" s="10">
        <v>0</v>
      </c>
      <c r="H879" s="13"/>
      <c r="I879" s="10">
        <v>0</v>
      </c>
      <c r="J879" s="13"/>
      <c r="K879" s="10">
        <v>0</v>
      </c>
      <c r="L879" s="13"/>
      <c r="M879" s="10">
        <v>0</v>
      </c>
      <c r="N879" s="13"/>
      <c r="O879" s="10">
        <v>0</v>
      </c>
      <c r="P879" s="13"/>
      <c r="Q879" s="10">
        <v>0</v>
      </c>
      <c r="R879" s="13"/>
      <c r="S879" s="10">
        <v>0</v>
      </c>
      <c r="T879" s="13"/>
      <c r="U879" s="234">
        <v>0</v>
      </c>
      <c r="V879" s="13"/>
      <c r="W879" s="10">
        <v>0</v>
      </c>
      <c r="X879" s="13"/>
      <c r="Y879" s="10"/>
      <c r="Z879" s="13"/>
      <c r="AA879" s="205"/>
      <c r="AB879" s="200"/>
      <c r="AC879" s="257"/>
      <c r="AD879" s="205"/>
      <c r="AF879" s="258"/>
      <c r="AH879" s="258"/>
      <c r="AI879" s="259"/>
      <c r="AJ879" s="259"/>
      <c r="AK879" s="259"/>
      <c r="AL879" s="413"/>
      <c r="AM879" s="259"/>
      <c r="AN879" s="413"/>
    </row>
    <row r="880" spans="1:40" customFormat="1" ht="15" x14ac:dyDescent="0.2">
      <c r="A880" s="244" t="s">
        <v>229</v>
      </c>
      <c r="B880" s="244"/>
      <c r="C880" s="35" t="s">
        <v>65</v>
      </c>
      <c r="D880" s="24" t="s">
        <v>51</v>
      </c>
      <c r="E880" s="10">
        <v>0</v>
      </c>
      <c r="F880" s="13"/>
      <c r="G880" s="10">
        <v>0</v>
      </c>
      <c r="H880" s="13"/>
      <c r="I880" s="10">
        <v>0</v>
      </c>
      <c r="J880" s="13"/>
      <c r="K880" s="10">
        <v>0</v>
      </c>
      <c r="L880" s="13"/>
      <c r="M880" s="10">
        <v>0</v>
      </c>
      <c r="N880" s="13"/>
      <c r="O880" s="10">
        <v>0</v>
      </c>
      <c r="P880" s="13"/>
      <c r="Q880" s="10">
        <v>0</v>
      </c>
      <c r="R880" s="13"/>
      <c r="S880" s="10">
        <v>0</v>
      </c>
      <c r="T880" s="13"/>
      <c r="U880" s="10">
        <v>0</v>
      </c>
      <c r="V880" s="13"/>
      <c r="W880" s="10">
        <v>0</v>
      </c>
      <c r="X880" s="13"/>
      <c r="Y880" s="10"/>
      <c r="Z880" s="13"/>
      <c r="AA880" s="205"/>
      <c r="AB880" s="200"/>
      <c r="AC880" s="257"/>
      <c r="AD880" s="205"/>
      <c r="AF880" s="258"/>
      <c r="AH880" s="258"/>
      <c r="AI880" s="259"/>
      <c r="AJ880" s="259"/>
      <c r="AK880" s="259"/>
      <c r="AL880" s="413"/>
      <c r="AM880" s="259"/>
      <c r="AN880" s="413"/>
    </row>
    <row r="881" spans="1:40" customFormat="1" ht="15" x14ac:dyDescent="0.2">
      <c r="A881" s="244" t="s">
        <v>230</v>
      </c>
      <c r="B881" s="244"/>
      <c r="C881" s="35" t="s">
        <v>66</v>
      </c>
      <c r="D881" s="24" t="s">
        <v>51</v>
      </c>
      <c r="E881" s="10">
        <v>0</v>
      </c>
      <c r="F881" s="13"/>
      <c r="G881" s="10">
        <v>0</v>
      </c>
      <c r="H881" s="13"/>
      <c r="I881" s="10">
        <v>0</v>
      </c>
      <c r="J881" s="13"/>
      <c r="K881" s="10">
        <v>0</v>
      </c>
      <c r="L881" s="13"/>
      <c r="M881" s="10">
        <v>0</v>
      </c>
      <c r="N881" s="13"/>
      <c r="O881" s="10">
        <v>0</v>
      </c>
      <c r="P881" s="13"/>
      <c r="Q881" s="10">
        <v>0</v>
      </c>
      <c r="R881" s="13"/>
      <c r="S881" s="10">
        <v>0</v>
      </c>
      <c r="T881" s="13"/>
      <c r="U881" s="10">
        <v>0</v>
      </c>
      <c r="V881" s="13"/>
      <c r="W881" s="10">
        <v>0</v>
      </c>
      <c r="X881" s="13"/>
      <c r="Y881" s="10"/>
      <c r="Z881" s="13"/>
      <c r="AA881" s="205"/>
      <c r="AB881" s="200"/>
      <c r="AC881" s="257"/>
      <c r="AD881" s="205"/>
      <c r="AF881" s="258"/>
      <c r="AH881" s="258"/>
      <c r="AI881" s="259"/>
      <c r="AJ881" s="259"/>
      <c r="AK881" s="259"/>
      <c r="AL881" s="413"/>
      <c r="AM881" s="259"/>
      <c r="AN881" s="413"/>
    </row>
    <row r="882" spans="1:40" customFormat="1" ht="15" x14ac:dyDescent="0.2">
      <c r="A882" s="244" t="s">
        <v>231</v>
      </c>
      <c r="B882" s="244"/>
      <c r="C882" s="35" t="s">
        <v>67</v>
      </c>
      <c r="D882" s="24" t="s">
        <v>51</v>
      </c>
      <c r="E882" s="10">
        <v>1</v>
      </c>
      <c r="F882" s="13"/>
      <c r="G882" s="10">
        <v>3</v>
      </c>
      <c r="H882" s="13"/>
      <c r="I882" s="10">
        <v>2</v>
      </c>
      <c r="J882" s="13"/>
      <c r="K882" s="10">
        <v>0</v>
      </c>
      <c r="L882" s="13"/>
      <c r="M882" s="10">
        <v>0</v>
      </c>
      <c r="N882" s="13"/>
      <c r="O882" s="10">
        <v>2</v>
      </c>
      <c r="P882" s="13"/>
      <c r="Q882" s="10">
        <v>1</v>
      </c>
      <c r="R882" s="13"/>
      <c r="S882" s="10">
        <v>3</v>
      </c>
      <c r="T882" s="13"/>
      <c r="U882" s="10">
        <v>4</v>
      </c>
      <c r="V882" s="13"/>
      <c r="W882" s="10">
        <v>1</v>
      </c>
      <c r="X882" s="13"/>
      <c r="Y882" s="10"/>
      <c r="Z882" s="13"/>
      <c r="AA882" s="205"/>
      <c r="AB882" s="200"/>
      <c r="AC882" s="257"/>
      <c r="AD882" s="205"/>
      <c r="AF882" s="258"/>
      <c r="AH882" s="258"/>
      <c r="AI882" s="259"/>
      <c r="AJ882" s="259"/>
      <c r="AK882" s="259"/>
      <c r="AL882" s="413"/>
      <c r="AM882" s="259"/>
      <c r="AN882" s="413"/>
    </row>
    <row r="883" spans="1:40" customFormat="1" ht="15" x14ac:dyDescent="0.2">
      <c r="A883" s="244" t="s">
        <v>232</v>
      </c>
      <c r="B883" s="244"/>
      <c r="C883" s="35" t="s">
        <v>68</v>
      </c>
      <c r="D883" s="24" t="s">
        <v>51</v>
      </c>
      <c r="E883" s="10">
        <v>2</v>
      </c>
      <c r="F883" s="13"/>
      <c r="G883" s="10">
        <v>5</v>
      </c>
      <c r="H883" s="13"/>
      <c r="I883" s="10">
        <v>2</v>
      </c>
      <c r="J883" s="13"/>
      <c r="K883" s="10">
        <v>6</v>
      </c>
      <c r="L883" s="13"/>
      <c r="M883" s="10">
        <v>2</v>
      </c>
      <c r="N883" s="13"/>
      <c r="O883" s="10">
        <v>1</v>
      </c>
      <c r="P883" s="13"/>
      <c r="Q883" s="10">
        <v>9</v>
      </c>
      <c r="R883" s="13"/>
      <c r="S883" s="10">
        <v>3</v>
      </c>
      <c r="T883" s="13"/>
      <c r="U883" s="10">
        <v>0</v>
      </c>
      <c r="V883" s="13"/>
      <c r="W883" s="10">
        <v>2</v>
      </c>
      <c r="X883" s="13"/>
      <c r="Y883" s="10"/>
      <c r="Z883" s="13"/>
      <c r="AA883" s="205"/>
      <c r="AB883" s="200"/>
      <c r="AC883" s="257"/>
      <c r="AD883" s="205"/>
      <c r="AF883" s="258"/>
      <c r="AH883" s="258"/>
      <c r="AI883" s="259"/>
      <c r="AJ883" s="259"/>
      <c r="AK883" s="259"/>
      <c r="AL883" s="413"/>
      <c r="AM883" s="259"/>
      <c r="AN883" s="413"/>
    </row>
    <row r="884" spans="1:40" customFormat="1" ht="15" x14ac:dyDescent="0.2">
      <c r="A884" s="244" t="s">
        <v>233</v>
      </c>
      <c r="B884" s="244"/>
      <c r="C884" s="35" t="s">
        <v>69</v>
      </c>
      <c r="D884" s="24" t="s">
        <v>51</v>
      </c>
      <c r="E884" s="10">
        <v>6</v>
      </c>
      <c r="F884" s="13"/>
      <c r="G884" s="10">
        <v>2</v>
      </c>
      <c r="H884" s="13"/>
      <c r="I884" s="10">
        <v>6</v>
      </c>
      <c r="J884" s="13"/>
      <c r="K884" s="10">
        <v>4</v>
      </c>
      <c r="L884" s="13"/>
      <c r="M884" s="10">
        <v>1</v>
      </c>
      <c r="N884" s="13"/>
      <c r="O884" s="10">
        <v>4</v>
      </c>
      <c r="P884" s="13"/>
      <c r="Q884" s="10">
        <v>10</v>
      </c>
      <c r="R884" s="13"/>
      <c r="S884" s="10">
        <v>2</v>
      </c>
      <c r="T884" s="13"/>
      <c r="U884" s="10">
        <v>2</v>
      </c>
      <c r="V884" s="13"/>
      <c r="W884" s="10">
        <v>9</v>
      </c>
      <c r="X884" s="13"/>
      <c r="Y884" s="10"/>
      <c r="Z884" s="13"/>
      <c r="AA884" s="205"/>
      <c r="AB884" s="200"/>
      <c r="AC884" s="257"/>
      <c r="AD884" s="205"/>
      <c r="AF884" s="258"/>
      <c r="AH884" s="258"/>
      <c r="AI884" s="259"/>
      <c r="AJ884" s="259"/>
      <c r="AK884" s="259"/>
      <c r="AL884" s="413"/>
      <c r="AM884" s="259"/>
      <c r="AN884" s="413"/>
    </row>
    <row r="885" spans="1:40" customFormat="1" ht="15" x14ac:dyDescent="0.2">
      <c r="A885" s="244" t="s">
        <v>234</v>
      </c>
      <c r="B885" s="244"/>
      <c r="C885" s="35" t="s">
        <v>70</v>
      </c>
      <c r="D885" s="24" t="s">
        <v>51</v>
      </c>
      <c r="E885" s="10">
        <v>10</v>
      </c>
      <c r="F885" s="13"/>
      <c r="G885" s="10">
        <v>4</v>
      </c>
      <c r="H885" s="13"/>
      <c r="I885" s="10">
        <v>8</v>
      </c>
      <c r="J885" s="13"/>
      <c r="K885" s="10">
        <v>9</v>
      </c>
      <c r="L885" s="13"/>
      <c r="M885" s="10">
        <v>2</v>
      </c>
      <c r="N885" s="13"/>
      <c r="O885" s="10">
        <v>4</v>
      </c>
      <c r="P885" s="13"/>
      <c r="Q885" s="10">
        <v>3</v>
      </c>
      <c r="R885" s="13"/>
      <c r="S885" s="10">
        <v>2</v>
      </c>
      <c r="T885" s="13"/>
      <c r="U885" s="10">
        <v>6</v>
      </c>
      <c r="V885" s="13"/>
      <c r="W885" s="10">
        <v>20</v>
      </c>
      <c r="X885" s="13"/>
      <c r="Y885" s="10"/>
      <c r="Z885" s="13"/>
      <c r="AA885" s="205"/>
      <c r="AB885" s="200"/>
      <c r="AC885" s="257"/>
      <c r="AD885" s="205"/>
      <c r="AF885" s="258"/>
      <c r="AH885" s="258"/>
      <c r="AI885" s="259"/>
      <c r="AJ885" s="259"/>
      <c r="AK885" s="259"/>
      <c r="AL885" s="413"/>
      <c r="AM885" s="259"/>
      <c r="AN885" s="413"/>
    </row>
    <row r="886" spans="1:40" s="23" customFormat="1" ht="31.5" x14ac:dyDescent="0.2">
      <c r="A886" s="255"/>
      <c r="B886" s="262"/>
      <c r="C886" s="105"/>
      <c r="D886" s="106"/>
      <c r="E886" s="102" t="str" cm="1">
        <f t="array" ref="E886">_xlfn.IFS(OR(E887="",E817=""),"",AND(E887=0,E817=0),"",E887=E817,"T8-Alert",E887&lt;&gt;E817,"")</f>
        <v/>
      </c>
      <c r="F886" s="101"/>
      <c r="G886" s="102" t="str" cm="1">
        <f t="array" ref="G886">_xlfn.IFS(OR(G887="",G817=""),"",AND(G887=0,G817=0),"",G887=G817,"T8-Alert",G887&lt;&gt;G817,"")</f>
        <v/>
      </c>
      <c r="H886" s="101"/>
      <c r="I886" s="102" t="str" cm="1">
        <f t="array" ref="I886">_xlfn.IFS(OR(I887="",I817=""),"",AND(I887=0,I817=0),"",I887=I817,"T8-Alert",I887&lt;&gt;I817,"")</f>
        <v/>
      </c>
      <c r="J886" s="101"/>
      <c r="K886" s="102" t="str" cm="1">
        <f t="array" ref="K886">_xlfn.IFS(OR(K887="",K817=""),"",AND(K887=0,K817=0),"",K887=K817,"T8-Alert",K887&lt;&gt;K817,"")</f>
        <v/>
      </c>
      <c r="L886" s="101"/>
      <c r="M886" s="102" t="str" cm="1">
        <f t="array" ref="M886">_xlfn.IFS(OR(M887="",M817=""),"",AND(M887=0,M817=0),"",M887=M817,"T8-Alert",M887&lt;&gt;M817,"")</f>
        <v/>
      </c>
      <c r="N886" s="101"/>
      <c r="O886" s="102" t="str" cm="1">
        <f t="array" ref="O886">_xlfn.IFS(OR(O887="",O817=""),"",AND(O887=0,O817=0),"",O887=O817,"T8-Alert",O887&lt;&gt;O817,"")</f>
        <v/>
      </c>
      <c r="P886" s="101"/>
      <c r="Q886" s="102" t="str" cm="1">
        <f t="array" ref="Q886">_xlfn.IFS(OR(Q887="",Q817=""),"",AND(Q887=0,Q817=0),"",Q887=Q817,"T8-Alert",Q887&lt;&gt;Q817,"")</f>
        <v/>
      </c>
      <c r="R886" s="101"/>
      <c r="S886" s="102" t="str" cm="1">
        <f t="array" ref="S886">_xlfn.IFS(OR(S887="",S817=""),"",AND(S887=0,S817=0),"",S887=S817,"T8-Alert",S887&lt;&gt;S817,"")</f>
        <v/>
      </c>
      <c r="T886" s="101"/>
      <c r="U886" s="102" t="str" cm="1">
        <f t="array" ref="U886">_xlfn.IFS(OR(U887="",U817=""),"",AND(U887=0,U817=0),"",U887=U817,"T8-Alert",U887&lt;&gt;U817,"")</f>
        <v/>
      </c>
      <c r="V886" s="101"/>
      <c r="W886" s="102" t="str" cm="1">
        <f t="array" ref="W886">_xlfn.IFS(OR(W887="",W817=""),"",AND(W887=0,W817=0),"",W887=W817,"T8-Alert",W887&lt;&gt;W817,"")</f>
        <v/>
      </c>
      <c r="X886" s="101"/>
      <c r="Y886" s="102" t="str" cm="1">
        <f t="array" ref="Y886">_xlfn.IFS(OR(Y887="",Y817=""),"",AND(Y887=0,Y817=0),"",Y887=Y817,"T8-Alert",Y887&lt;&gt;Y817,"")</f>
        <v/>
      </c>
      <c r="Z886" s="101"/>
      <c r="AA886" s="430" t="s">
        <v>420</v>
      </c>
      <c r="AB886" s="202"/>
      <c r="AC886" s="202"/>
      <c r="AD886" s="201"/>
      <c r="AF886" s="192"/>
      <c r="AH886" s="192"/>
      <c r="AI886" s="236"/>
      <c r="AJ886" s="236"/>
      <c r="AK886" s="236"/>
      <c r="AL886" s="408"/>
      <c r="AM886" s="236"/>
      <c r="AN886" s="408"/>
    </row>
    <row r="887" spans="1:40" ht="39.75" customHeight="1" x14ac:dyDescent="0.2">
      <c r="A887" s="296"/>
      <c r="B887" s="297"/>
      <c r="C887" s="104" t="s">
        <v>127</v>
      </c>
      <c r="D887" s="115" t="s">
        <v>51</v>
      </c>
      <c r="E887" s="10"/>
      <c r="F887" s="13"/>
      <c r="G887" s="10"/>
      <c r="H887" s="13"/>
      <c r="I887" s="10"/>
      <c r="J887" s="13"/>
      <c r="K887" s="10"/>
      <c r="L887" s="13"/>
      <c r="M887" s="10"/>
      <c r="N887" s="13"/>
      <c r="O887" s="10"/>
      <c r="P887" s="13"/>
      <c r="Q887" s="10"/>
      <c r="R887" s="13"/>
      <c r="S887" s="10"/>
      <c r="T887" s="13"/>
      <c r="U887" s="10"/>
      <c r="V887" s="13"/>
      <c r="W887" s="10"/>
      <c r="X887" s="13"/>
      <c r="Y887" s="10"/>
      <c r="Z887" s="13"/>
      <c r="AA887" s="205" t="s">
        <v>421</v>
      </c>
      <c r="AB887" s="196"/>
      <c r="AC887" s="196"/>
      <c r="AD887" s="205"/>
      <c r="AF887" s="193"/>
      <c r="AH887" s="193"/>
      <c r="AI887" s="237"/>
      <c r="AJ887" s="237"/>
      <c r="AK887" s="238" t="s">
        <v>422</v>
      </c>
      <c r="AL887" s="205" t="s">
        <v>423</v>
      </c>
      <c r="AM887" s="435"/>
      <c r="AN887" s="436"/>
    </row>
    <row r="888" spans="1:40" ht="15.75" x14ac:dyDescent="0.25">
      <c r="A888" s="290"/>
      <c r="B888" s="291"/>
      <c r="C888" s="105" t="s">
        <v>208</v>
      </c>
      <c r="D888" s="33"/>
      <c r="E888" s="102"/>
      <c r="F888" s="101"/>
      <c r="G888" s="102"/>
      <c r="H888" s="101"/>
      <c r="I888" s="102"/>
      <c r="J888" s="101"/>
      <c r="K888" s="102"/>
      <c r="L888" s="101"/>
      <c r="M888" s="102"/>
      <c r="N888" s="101"/>
      <c r="O888" s="102"/>
      <c r="P888" s="101"/>
      <c r="Q888" s="102" t="str" cm="1">
        <f t="array" ref="Q888">_xlfn.IFS(AND(Q887="",Q889="",Q890=""),"",SUM(Q889:Q890)&lt;Q887*AND(R889="",R890="",Q889&lt;&gt;"",Q890&lt;&gt;""),"T4-Error",SUM(Q889:Q890)&gt;Q887,"T5-Error",AND(SUM(Q889:Q890)=Q887,R887="",OR(Q889="",Q890="")),"T2-Error",OR(Q889="",Q890=""),"",SUM(Q889:Q890)&lt;Q887*OR(R889="pa",R890="pa"),"",AND(SUM(Q889:Q890)=Q887,R887="pa",R889&lt;&gt;"pa",R890&lt;&gt;"pa"),"T3-Error",AND(SUM(Q889:Q890)=Q887,R887="")*OR(R889="pa",R890="pa"),"T1-Error",SUM(Q889:Q890)=Q887,"")</f>
        <v/>
      </c>
      <c r="R888" s="101"/>
      <c r="S888" s="102" t="str" cm="1">
        <f t="array" ref="S888">_xlfn.IFS(AND(S887="",S889="",S890=""),"",SUM(S889:S890)&lt;S887*AND(T889="",T890="",S889&lt;&gt;"",S890&lt;&gt;""),"T4-Error",SUM(S889:S890)&gt;S887,"T5-Error",AND(SUM(S889:S890)=S887,T887="",OR(S889="",S890="")),"T2-Error",OR(S889="",S890=""),"",SUM(S889:S890)&lt;S887*OR(T889="pa",T890="pa"),"",AND(SUM(S889:S890)=S887,T887="pa",T889&lt;&gt;"pa",T890&lt;&gt;"pa"),"T3-Error",AND(SUM(S889:S890)=S887,T887="")*OR(T889="pa",T890="pa"),"T1-Error",SUM(S889:S890)=S887,"")</f>
        <v/>
      </c>
      <c r="T888" s="101"/>
      <c r="U888" s="102" t="str" cm="1">
        <f t="array" ref="U888">_xlfn.IFS(AND(U887="",U889="",U890=""),"",SUM(U889:U890)&lt;U887*AND(V889="",V890="",U889&lt;&gt;"",U890&lt;&gt;""),"T4-Error",SUM(U889:U890)&gt;U887,"T5-Error",AND(SUM(U889:U890)=U887,V887="",OR(U889="",U890="")),"T2-Error",OR(U889="",U890=""),"",SUM(U889:U890)&lt;U887*OR(V889="pa",V890="pa"),"",AND(SUM(U889:U890)=U887,V887="pa",V889&lt;&gt;"pa",V890&lt;&gt;"pa"),"T3-Error",AND(SUM(U889:U890)=U887,V887="")*OR(V889="pa",V890="pa"),"T1-Error",SUM(U889:U890)=U887,"")</f>
        <v/>
      </c>
      <c r="V888" s="101"/>
      <c r="W888" s="102" t="str" cm="1">
        <f t="array" ref="W888">_xlfn.IFS(AND(W887="",W889="",W890=""),"",SUM(W889:W890)&lt;W887*AND(X889="",X890="",W889&lt;&gt;"",W890&lt;&gt;""),"T4-Error",SUM(W889:W890)&gt;W887,"T5-Error",AND(SUM(W889:W890)=W887,X887="",OR(W889="",W890="")),"T2-Error",OR(W889="",W890=""),"",SUM(W889:W890)&lt;W887*OR(X889="pa",X890="pa"),"",AND(SUM(W889:W890)=W887,X887="pa",X889&lt;&gt;"pa",X890&lt;&gt;"pa"),"T3-Error",AND(SUM(W889:W890)=W887,X887="")*OR(X889="pa",X890="pa"),"T1-Error",SUM(W889:W890)=W887,"")</f>
        <v/>
      </c>
      <c r="X888" s="101"/>
      <c r="Y888" s="102" t="str" cm="1">
        <f t="array" ref="Y888">_xlfn.IFS(AND(Y887="",Y889="",Y890=""),"",SUM(Y889:Y890)&lt;Y887*AND(Z889="",Z890="",Y889&lt;&gt;"",Y890&lt;&gt;""),"T4-Error",SUM(Y889:Y890)&gt;Y887,"T5-Error",AND(SUM(Y889:Y890)=Y887,Z887="",OR(Y889="",Y890="")),"T2-Error",OR(Y889="",Y890=""),"",SUM(Y889:Y890)&lt;Y887*OR(Z889="pa",Z890="pa"),"",AND(SUM(Y889:Y890)=Y887,Z887="pa",Z889&lt;&gt;"pa",Z890&lt;&gt;"pa"),"T3-Error",AND(SUM(Y889:Y890)=Y887,Z887="")*OR(Z889="pa",Z890="pa"),"T1-Error",SUM(Y889:Y890)=Y887,"")</f>
        <v/>
      </c>
      <c r="Z888" s="101"/>
      <c r="AA888" s="206"/>
      <c r="AB888" s="189"/>
      <c r="AC888" s="196"/>
      <c r="AD888" s="206"/>
      <c r="AF888" s="193"/>
      <c r="AH888" s="193"/>
      <c r="AI888" s="237"/>
      <c r="AJ888" s="237"/>
      <c r="AK888" s="237"/>
      <c r="AL888" s="409"/>
      <c r="AM888" s="237"/>
      <c r="AN888" s="409"/>
    </row>
    <row r="889" spans="1:40" ht="15" x14ac:dyDescent="0.2">
      <c r="A889" s="294" t="s">
        <v>401</v>
      </c>
      <c r="B889" s="295"/>
      <c r="C889" s="107" t="s">
        <v>210</v>
      </c>
      <c r="D889" s="115" t="s">
        <v>51</v>
      </c>
      <c r="E889" s="10"/>
      <c r="F889" s="13"/>
      <c r="G889" s="10"/>
      <c r="H889" s="13"/>
      <c r="I889" s="10"/>
      <c r="J889" s="13"/>
      <c r="K889" s="10"/>
      <c r="L889" s="13"/>
      <c r="M889" s="10"/>
      <c r="N889" s="13"/>
      <c r="O889" s="10"/>
      <c r="P889" s="13"/>
      <c r="Q889" s="10"/>
      <c r="R889" s="13"/>
      <c r="S889" s="10"/>
      <c r="T889" s="13"/>
      <c r="U889" s="10"/>
      <c r="V889" s="13"/>
      <c r="W889" s="10"/>
      <c r="X889" s="13"/>
      <c r="Y889" s="10"/>
      <c r="Z889" s="13"/>
      <c r="AA889" s="205"/>
      <c r="AB889" s="196"/>
      <c r="AC889" s="196"/>
      <c r="AD889" s="205"/>
      <c r="AF889" s="193"/>
      <c r="AH889" s="193"/>
      <c r="AI889" s="237"/>
      <c r="AJ889" s="237"/>
      <c r="AK889" s="237"/>
      <c r="AL889" s="409"/>
      <c r="AM889" s="237"/>
      <c r="AN889" s="409"/>
    </row>
    <row r="890" spans="1:40" ht="15" x14ac:dyDescent="0.2">
      <c r="A890" s="296" t="s">
        <v>403</v>
      </c>
      <c r="B890" s="297"/>
      <c r="C890" s="108" t="s">
        <v>292</v>
      </c>
      <c r="D890" s="115" t="s">
        <v>51</v>
      </c>
      <c r="E890" s="10"/>
      <c r="F890" s="13"/>
      <c r="G890" s="10"/>
      <c r="H890" s="13"/>
      <c r="I890" s="10"/>
      <c r="J890" s="13"/>
      <c r="K890" s="10"/>
      <c r="L890" s="13"/>
      <c r="M890" s="10"/>
      <c r="N890" s="13"/>
      <c r="O890" s="10"/>
      <c r="P890" s="13"/>
      <c r="Q890" s="10"/>
      <c r="R890" s="13"/>
      <c r="S890" s="10"/>
      <c r="T890" s="13"/>
      <c r="U890" s="10"/>
      <c r="V890" s="13"/>
      <c r="W890" s="10"/>
      <c r="X890" s="13"/>
      <c r="Y890" s="10"/>
      <c r="Z890" s="13"/>
      <c r="AA890" s="205"/>
      <c r="AB890" s="196"/>
      <c r="AC890" s="196"/>
      <c r="AD890" s="205"/>
      <c r="AF890" s="193"/>
      <c r="AH890" s="193"/>
      <c r="AI890" s="237"/>
      <c r="AJ890" s="237"/>
      <c r="AK890" s="237"/>
      <c r="AL890" s="409"/>
      <c r="AM890" s="237"/>
      <c r="AN890" s="409"/>
    </row>
    <row r="891" spans="1:40" ht="15.75" x14ac:dyDescent="0.25">
      <c r="A891" s="290"/>
      <c r="B891" s="291"/>
      <c r="C891" s="105" t="s">
        <v>52</v>
      </c>
      <c r="D891" s="33"/>
      <c r="E891" s="102"/>
      <c r="F891" s="101"/>
      <c r="G891" s="102"/>
      <c r="H891" s="101"/>
      <c r="I891" s="102"/>
      <c r="J891" s="101"/>
      <c r="K891" s="102"/>
      <c r="L891" s="101"/>
      <c r="M891" s="102"/>
      <c r="N891" s="101"/>
      <c r="O891" s="102"/>
      <c r="P891" s="101"/>
      <c r="Q891" s="102" t="str" cm="1">
        <f t="array" ref="Q891">_xlfn.IFS(AND(Q887="",Q892="",Q893="",Q894="",Q895="",Q896="",Q897="",Q898="",Q899="",Q900="",Q901="",Q902="",Q903="",Q904="",Q905="",Q906="",Q907="",Q908="",Q909=""),"",SUM(Q892:Q909)&lt;Q887*AND(R892="",R893="",R894="",R895="",R896="",R897="",R898="",R899="",R900="",R901="",R902="",R903="",R904="",R905="",R906="",R907="",R908="",R909="",Q892&lt;&gt;"",Q893&lt;&gt;"",Q894&lt;&gt;"",Q895&lt;&gt;"",Q896&lt;&gt;"",Q897&lt;&gt;"",Q898&lt;&gt;"",Q899&lt;&gt;"",Q900&lt;&gt;"",Q901&lt;&gt;"",Q902&lt;&gt;"",Q903&lt;&gt;"",Q904&lt;&gt;"",Q905&lt;&gt;"",Q906&lt;&gt;"",Q907&lt;&gt;"",Q908&lt;&gt;"",Q909&lt;&gt;""),"T4-Error",SUM(Q892:Q909)&gt;Q887,"T5-Error",AND(SUM(Q892:Q909)=Q887,R887="",OR(Q892="",Q893="",Q894="",Q895="",Q896="",Q897="",Q898="",Q899="",Q900="",Q901="",Q902="",Q903="",Q904="",Q905="",Q906="",Q907="",Q908="",Q909="")),"T2-Error",OR(Q892="",Q893="",Q894="",Q895="",Q896="",Q897="",Q898="",Q899="",Q900="",Q901="",Q902="",Q903="",Q904="",Q905="",Q906="",Q907="",Q908="",Q909=""),"",SUM(Q892:Q909)&lt;Q887*OR(R892="pa",R893="pa",R894="pa",R895="pa",R896="pa",R897="pa",R898="pa",R899="pa",R900="pa",R901="pa",R902="pa",R903="pa",R904="pa",R905="pa",R906="pa",R907="pa",R908="pa",R909="pa"),"",AND(SUM(Q892:Q909)=Q887,R887="pa",R892&lt;&gt;"pa",R893&lt;&gt;"pa",R894&lt;&gt;"pa",R895&lt;&gt;"pa",R896&lt;&gt;"pa",R897&lt;&gt;"pa",R898&lt;&gt;"pa",R899&lt;&gt;"pa",R900&lt;&gt;"pa",R901&lt;&gt;"pa",R902&lt;&gt;"pa",R903&lt;&gt;"pa",R904&lt;&gt;"pa",R905&lt;&gt;"pa",R906&lt;&gt;"pa",R907&lt;&gt;"pa",R908&lt;&gt;"pa",R909&lt;&gt;"pa"),"T3-Error",AND(SUM(Q892:Q909)=Q887,R887="")*OR(R892="pa",R893="pa",R894="pa",R895="pa",R896="pa",R897="pa",R898="pa",R899="pa",R900="pa",R901="pa",R902="pa",R903="pa",R904="pa",R905="pa",R906="pa",R907="pa",R908="pa",R909="pa"),"T1-Error",SUM(Q892:Q909)=Q887,"")</f>
        <v/>
      </c>
      <c r="R891" s="101"/>
      <c r="S891" s="102" t="str" cm="1">
        <f t="array" ref="S891">_xlfn.IFS(AND(S887="",S892="",S893="",S894="",S895="",S896="",S897="",S898="",S899="",S900="",S901="",S902="",S903="",S904="",S905="",S906="",S907="",S908="",S909=""),"",SUM(S892:S909)&lt;S887*AND(T892="",T893="",T894="",T895="",T896="",T897="",T898="",T899="",T900="",T901="",T902="",T903="",T904="",T905="",T906="",T907="",T908="",T909="",S892&lt;&gt;"",S893&lt;&gt;"",S894&lt;&gt;"",S895&lt;&gt;"",S896&lt;&gt;"",S897&lt;&gt;"",S898&lt;&gt;"",S899&lt;&gt;"",S900&lt;&gt;"",S901&lt;&gt;"",S902&lt;&gt;"",S903&lt;&gt;"",S904&lt;&gt;"",S905&lt;&gt;"",S906&lt;&gt;"",S907&lt;&gt;"",S908&lt;&gt;"",S909&lt;&gt;""),"T4-Error",SUM(S892:S909)&gt;S887,"T5-Error",AND(SUM(S892:S909)=S887,T887="",OR(S892="",S893="",S894="",S895="",S896="",S897="",S898="",S899="",S900="",S901="",S902="",S903="",S904="",S905="",S906="",S907="",S908="",S909="")),"T2-Error",OR(S892="",S893="",S894="",S895="",S896="",S897="",S898="",S899="",S900="",S901="",S902="",S903="",S904="",S905="",S906="",S907="",S908="",S909=""),"",SUM(S892:S909)&lt;S887*OR(T892="pa",T893="pa",T894="pa",T895="pa",T896="pa",T897="pa",T898="pa",T899="pa",T900="pa",T901="pa",T902="pa",T903="pa",T904="pa",T905="pa",T906="pa",T907="pa",T908="pa",T909="pa"),"",AND(SUM(S892:S909)=S887,T887="pa",T892&lt;&gt;"pa",T893&lt;&gt;"pa",T894&lt;&gt;"pa",T895&lt;&gt;"pa",T896&lt;&gt;"pa",T897&lt;&gt;"pa",T898&lt;&gt;"pa",T899&lt;&gt;"pa",T900&lt;&gt;"pa",T901&lt;&gt;"pa",T902&lt;&gt;"pa",T903&lt;&gt;"pa",T904&lt;&gt;"pa",T905&lt;&gt;"pa",T906&lt;&gt;"pa",T907&lt;&gt;"pa",T908&lt;&gt;"pa",T909&lt;&gt;"pa"),"T3-Error",AND(SUM(S892:S909)=S887,T887="")*OR(T892="pa",T893="pa",T894="pa",T895="pa",T896="pa",T897="pa",T898="pa",T899="pa",T900="pa",T901="pa",T902="pa",T903="pa",T904="pa",T905="pa",T906="pa",T907="pa",T908="pa",T909="pa"),"T1-Error",SUM(S892:S909)=S887,"")</f>
        <v/>
      </c>
      <c r="T891" s="101"/>
      <c r="U891" s="102" t="str" cm="1">
        <f t="array" ref="U891">_xlfn.IFS(AND(U887="",U892="",U893="",U894="",U895="",U896="",U897="",U898="",U899="",U900="",U901="",U902="",U903="",U904="",U905="",U906="",U907="",U908="",U909=""),"",SUM(U892:U909)&lt;U887*AND(V892="",V893="",V894="",V895="",V896="",V897="",V898="",V899="",V900="",V901="",V902="",V903="",V904="",V905="",V906="",V907="",V908="",V909="",U892&lt;&gt;"",U893&lt;&gt;"",U894&lt;&gt;"",U895&lt;&gt;"",U896&lt;&gt;"",U897&lt;&gt;"",U898&lt;&gt;"",U899&lt;&gt;"",U900&lt;&gt;"",U901&lt;&gt;"",U902&lt;&gt;"",U903&lt;&gt;"",U904&lt;&gt;"",U905&lt;&gt;"",U906&lt;&gt;"",U907&lt;&gt;"",U908&lt;&gt;"",U909&lt;&gt;""),"T4-Error",SUM(U892:U909)&gt;U887,"T5-Error",AND(SUM(U892:U909)=U887,V887="",OR(U892="",U893="",U894="",U895="",U896="",U897="",U898="",U899="",U900="",U901="",U902="",U903="",U904="",U905="",U906="",U907="",U908="",U909="")),"T2-Error",OR(U892="",U893="",U894="",U895="",U896="",U897="",U898="",U899="",U900="",U901="",U902="",U903="",U904="",U905="",U906="",U907="",U908="",U909=""),"",SUM(U892:U909)&lt;U887*OR(V892="pa",V893="pa",V894="pa",V895="pa",V896="pa",V897="pa",V898="pa",V899="pa",V900="pa",V901="pa",V902="pa",V903="pa",V904="pa",V905="pa",V906="pa",V907="pa",V908="pa",V909="pa"),"",AND(SUM(U892:U909)=U887,V887="pa",V892&lt;&gt;"pa",V893&lt;&gt;"pa",V894&lt;&gt;"pa",V895&lt;&gt;"pa",V896&lt;&gt;"pa",V897&lt;&gt;"pa",V898&lt;&gt;"pa",V899&lt;&gt;"pa",V900&lt;&gt;"pa",V901&lt;&gt;"pa",V902&lt;&gt;"pa",V903&lt;&gt;"pa",V904&lt;&gt;"pa",V905&lt;&gt;"pa",V906&lt;&gt;"pa",V907&lt;&gt;"pa",V908&lt;&gt;"pa",V909&lt;&gt;"pa"),"T3-Error",AND(SUM(U892:U909)=U887,V887="")*OR(V892="pa",V893="pa",V894="pa",V895="pa",V896="pa",V897="pa",V898="pa",V899="pa",V900="pa",V901="pa",V902="pa",V903="pa",V904="pa",V905="pa",V906="pa",V907="pa",V908="pa",V909="pa"),"T1-Error",SUM(U892:U909)=U887,"")</f>
        <v/>
      </c>
      <c r="V891" s="101"/>
      <c r="W891" s="102" t="str" cm="1">
        <f t="array" ref="W891">_xlfn.IFS(AND(W887="",W892="",W893="",W894="",W895="",W896="",W897="",W898="",W899="",W900="",W901="",W902="",W903="",W904="",W905="",W906="",W907="",W908="",W909=""),"",SUM(W892:W909)&lt;W887*AND(X892="",X893="",X894="",X895="",X896="",X897="",X898="",X899="",X900="",X901="",X902="",X903="",X904="",X905="",X906="",X907="",X908="",X909="",W892&lt;&gt;"",W893&lt;&gt;"",W894&lt;&gt;"",W895&lt;&gt;"",W896&lt;&gt;"",W897&lt;&gt;"",W898&lt;&gt;"",W899&lt;&gt;"",W900&lt;&gt;"",W901&lt;&gt;"",W902&lt;&gt;"",W903&lt;&gt;"",W904&lt;&gt;"",W905&lt;&gt;"",W906&lt;&gt;"",W907&lt;&gt;"",W908&lt;&gt;"",W909&lt;&gt;""),"T4-Error",SUM(W892:W909)&gt;W887,"T5-Error",AND(SUM(W892:W909)=W887,X887="",OR(W892="",W893="",W894="",W895="",W896="",W897="",W898="",W899="",W900="",W901="",W902="",W903="",W904="",W905="",W906="",W907="",W908="",W909="")),"T2-Error",OR(W892="",W893="",W894="",W895="",W896="",W897="",W898="",W899="",W900="",W901="",W902="",W903="",W904="",W905="",W906="",W907="",W908="",W909=""),"",SUM(W892:W909)&lt;W887*OR(X892="pa",X893="pa",X894="pa",X895="pa",X896="pa",X897="pa",X898="pa",X899="pa",X900="pa",X901="pa",X902="pa",X903="pa",X904="pa",X905="pa",X906="pa",X907="pa",X908="pa",X909="pa"),"",AND(SUM(W892:W909)=W887,X887="pa",X892&lt;&gt;"pa",X893&lt;&gt;"pa",X894&lt;&gt;"pa",X895&lt;&gt;"pa",X896&lt;&gt;"pa",X897&lt;&gt;"pa",X898&lt;&gt;"pa",X899&lt;&gt;"pa",X900&lt;&gt;"pa",X901&lt;&gt;"pa",X902&lt;&gt;"pa",X903&lt;&gt;"pa",X904&lt;&gt;"pa",X905&lt;&gt;"pa",X906&lt;&gt;"pa",X907&lt;&gt;"pa",X908&lt;&gt;"pa",X909&lt;&gt;"pa"),"T3-Error",AND(SUM(W892:W909)=W887,X887="")*OR(X892="pa",X893="pa",X894="pa",X895="pa",X896="pa",X897="pa",X898="pa",X899="pa",X900="pa",X901="pa",X902="pa",X903="pa",X904="pa",X905="pa",X906="pa",X907="pa",X908="pa",X909="pa"),"T1-Error",SUM(W892:W909)=W887,"")</f>
        <v/>
      </c>
      <c r="X891" s="101"/>
      <c r="Y891" s="102" t="str" cm="1">
        <f t="array" ref="Y891">_xlfn.IFS(AND(Y887="",Y892="",Y893="",Y894="",Y895="",Y896="",Y897="",Y898="",Y899="",Y900="",Y901="",Y902="",Y903="",Y904="",Y905="",Y906="",Y907="",Y908="",Y909=""),"",SUM(Y892:Y909)&lt;Y887*AND(Z892="",Z893="",Z894="",Z895="",Z896="",Z897="",Z898="",Z899="",Z900="",Z901="",Z902="",Z903="",Z904="",Z905="",Z906="",Z907="",Z908="",Z909="",Y892&lt;&gt;"",Y893&lt;&gt;"",Y894&lt;&gt;"",Y895&lt;&gt;"",Y896&lt;&gt;"",Y897&lt;&gt;"",Y898&lt;&gt;"",Y899&lt;&gt;"",Y900&lt;&gt;"",Y901&lt;&gt;"",Y902&lt;&gt;"",Y903&lt;&gt;"",Y904&lt;&gt;"",Y905&lt;&gt;"",Y906&lt;&gt;"",Y907&lt;&gt;"",Y908&lt;&gt;"",Y909&lt;&gt;""),"T4-Error",SUM(Y892:Y909)&gt;Y887,"T5-Error",AND(SUM(Y892:Y909)=Y887,Z887="",OR(Y892="",Y893="",Y894="",Y895="",Y896="",Y897="",Y898="",Y899="",Y900="",Y901="",Y902="",Y903="",Y904="",Y905="",Y906="",Y907="",Y908="",Y909="")),"T2-Error",OR(Y892="",Y893="",Y894="",Y895="",Y896="",Y897="",Y898="",Y899="",Y900="",Y901="",Y902="",Y903="",Y904="",Y905="",Y906="",Y907="",Y908="",Y909=""),"",SUM(Y892:Y909)&lt;Y887*OR(Z892="pa",Z893="pa",Z894="pa",Z895="pa",Z896="pa",Z897="pa",Z898="pa",Z899="pa",Z900="pa",Z901="pa",Z902="pa",Z903="pa",Z904="pa",Z905="pa",Z906="pa",Z907="pa",Z908="pa",Z909="pa"),"",AND(SUM(Y892:Y909)=Y887,Z887="pa",Z892&lt;&gt;"pa",Z893&lt;&gt;"pa",Z894&lt;&gt;"pa",Z895&lt;&gt;"pa",Z896&lt;&gt;"pa",Z897&lt;&gt;"pa",Z898&lt;&gt;"pa",Z899&lt;&gt;"pa",Z900&lt;&gt;"pa",Z901&lt;&gt;"pa",Z902&lt;&gt;"pa",Z903&lt;&gt;"pa",Z904&lt;&gt;"pa",Z905&lt;&gt;"pa",Z906&lt;&gt;"pa",Z907&lt;&gt;"pa",Z908&lt;&gt;"pa",Z909&lt;&gt;"pa"),"T3-Error",AND(SUM(Y892:Y909)=Y887,Z887="")*OR(Z892="pa",Z893="pa",Z894="pa",Z895="pa",Z896="pa",Z897="pa",Z898="pa",Z899="pa",Z900="pa",Z901="pa",Z902="pa",Z903="pa",Z904="pa",Z905="pa",Z906="pa",Z907="pa",Z908="pa",Z909="pa"),"T1-Error",SUM(Y892:Y909)=Y887,"")</f>
        <v/>
      </c>
      <c r="Z891" s="101"/>
      <c r="AA891" s="206"/>
      <c r="AB891" s="189"/>
      <c r="AC891" s="196"/>
      <c r="AD891" s="206"/>
      <c r="AF891" s="193"/>
      <c r="AH891" s="193"/>
      <c r="AI891" s="237"/>
      <c r="AJ891" s="237"/>
      <c r="AK891" s="237"/>
      <c r="AL891" s="409"/>
      <c r="AM891" s="237"/>
      <c r="AN891" s="409"/>
    </row>
    <row r="892" spans="1:40" customFormat="1" ht="15" x14ac:dyDescent="0.2">
      <c r="A892" s="248" t="s">
        <v>217</v>
      </c>
      <c r="B892" s="248"/>
      <c r="C892" s="34" t="s">
        <v>53</v>
      </c>
      <c r="D892" s="24" t="s">
        <v>51</v>
      </c>
      <c r="E892" s="10"/>
      <c r="F892" s="13"/>
      <c r="G892" s="10"/>
      <c r="H892" s="13"/>
      <c r="I892" s="10"/>
      <c r="J892" s="13"/>
      <c r="K892" s="10"/>
      <c r="L892" s="13"/>
      <c r="M892" s="10"/>
      <c r="N892" s="13"/>
      <c r="O892" s="10"/>
      <c r="P892" s="13"/>
      <c r="Q892" s="10"/>
      <c r="R892" s="13"/>
      <c r="S892" s="10"/>
      <c r="T892" s="13"/>
      <c r="U892" s="10"/>
      <c r="V892" s="13"/>
      <c r="W892" s="10"/>
      <c r="X892" s="13"/>
      <c r="Y892" s="10"/>
      <c r="Z892" s="13"/>
      <c r="AA892" s="205"/>
      <c r="AB892" s="200"/>
      <c r="AC892" s="257"/>
      <c r="AD892" s="205"/>
      <c r="AF892" s="258"/>
      <c r="AH892" s="258"/>
      <c r="AI892" s="259"/>
      <c r="AJ892" s="259"/>
      <c r="AK892" s="259"/>
      <c r="AL892" s="413"/>
      <c r="AM892" s="259"/>
      <c r="AN892" s="413"/>
    </row>
    <row r="893" spans="1:40" customFormat="1" ht="15" x14ac:dyDescent="0.2">
      <c r="A893" s="244" t="s">
        <v>218</v>
      </c>
      <c r="B893" s="244"/>
      <c r="C893" s="35" t="s">
        <v>54</v>
      </c>
      <c r="D893" s="24" t="s">
        <v>51</v>
      </c>
      <c r="E893" s="10"/>
      <c r="F893" s="13"/>
      <c r="G893" s="10"/>
      <c r="H893" s="13"/>
      <c r="I893" s="10"/>
      <c r="J893" s="13"/>
      <c r="K893" s="10"/>
      <c r="L893" s="13"/>
      <c r="M893" s="10"/>
      <c r="N893" s="13"/>
      <c r="O893" s="10"/>
      <c r="P893" s="13"/>
      <c r="Q893" s="10"/>
      <c r="R893" s="13"/>
      <c r="S893" s="10"/>
      <c r="T893" s="13"/>
      <c r="U893" s="10"/>
      <c r="V893" s="13"/>
      <c r="W893" s="10"/>
      <c r="X893" s="13"/>
      <c r="Y893" s="10"/>
      <c r="Z893" s="13"/>
      <c r="AA893" s="205"/>
      <c r="AB893" s="200"/>
      <c r="AC893" s="257"/>
      <c r="AD893" s="205"/>
      <c r="AF893" s="258"/>
      <c r="AH893" s="258"/>
      <c r="AI893" s="259"/>
      <c r="AJ893" s="259"/>
      <c r="AK893" s="259"/>
      <c r="AL893" s="413"/>
      <c r="AM893" s="259"/>
      <c r="AN893" s="413"/>
    </row>
    <row r="894" spans="1:40" customFormat="1" ht="15" x14ac:dyDescent="0.2">
      <c r="A894" s="244" t="s">
        <v>219</v>
      </c>
      <c r="B894" s="244"/>
      <c r="C894" s="35" t="s">
        <v>55</v>
      </c>
      <c r="D894" s="24" t="s">
        <v>51</v>
      </c>
      <c r="E894" s="10"/>
      <c r="F894" s="13"/>
      <c r="G894" s="10"/>
      <c r="H894" s="13"/>
      <c r="I894" s="10"/>
      <c r="J894" s="13"/>
      <c r="K894" s="10"/>
      <c r="L894" s="13"/>
      <c r="M894" s="10"/>
      <c r="N894" s="13"/>
      <c r="O894" s="10"/>
      <c r="P894" s="13"/>
      <c r="Q894" s="10"/>
      <c r="R894" s="13"/>
      <c r="S894" s="10"/>
      <c r="T894" s="13"/>
      <c r="U894" s="10"/>
      <c r="V894" s="13"/>
      <c r="W894" s="10"/>
      <c r="X894" s="13"/>
      <c r="Y894" s="10"/>
      <c r="Z894" s="13"/>
      <c r="AA894" s="205"/>
      <c r="AB894" s="200"/>
      <c r="AC894" s="257"/>
      <c r="AD894" s="205"/>
      <c r="AF894" s="258"/>
      <c r="AH894" s="258"/>
      <c r="AI894" s="259"/>
      <c r="AJ894" s="259"/>
      <c r="AK894" s="259"/>
      <c r="AL894" s="413"/>
      <c r="AM894" s="259"/>
      <c r="AN894" s="413"/>
    </row>
    <row r="895" spans="1:40" customFormat="1" ht="15" x14ac:dyDescent="0.2">
      <c r="A895" s="244" t="s">
        <v>220</v>
      </c>
      <c r="B895" s="244"/>
      <c r="C895" s="35" t="s">
        <v>56</v>
      </c>
      <c r="D895" s="24" t="s">
        <v>51</v>
      </c>
      <c r="E895" s="10"/>
      <c r="F895" s="13"/>
      <c r="G895" s="10"/>
      <c r="H895" s="13"/>
      <c r="I895" s="10"/>
      <c r="J895" s="13"/>
      <c r="K895" s="10"/>
      <c r="L895" s="13"/>
      <c r="M895" s="10"/>
      <c r="N895" s="13"/>
      <c r="O895" s="10"/>
      <c r="P895" s="13"/>
      <c r="Q895" s="10"/>
      <c r="R895" s="13"/>
      <c r="S895" s="10"/>
      <c r="T895" s="13"/>
      <c r="U895" s="10"/>
      <c r="V895" s="13"/>
      <c r="W895" s="10"/>
      <c r="X895" s="13"/>
      <c r="Y895" s="10"/>
      <c r="Z895" s="13"/>
      <c r="AA895" s="205"/>
      <c r="AB895" s="200"/>
      <c r="AC895" s="257"/>
      <c r="AD895" s="205"/>
      <c r="AF895" s="258"/>
      <c r="AH895" s="258"/>
      <c r="AI895" s="259"/>
      <c r="AJ895" s="259"/>
      <c r="AK895" s="259"/>
      <c r="AL895" s="413"/>
      <c r="AM895" s="259"/>
      <c r="AN895" s="413"/>
    </row>
    <row r="896" spans="1:40" customFormat="1" ht="15" x14ac:dyDescent="0.2">
      <c r="A896" s="244" t="s">
        <v>221</v>
      </c>
      <c r="B896" s="244"/>
      <c r="C896" s="35" t="s">
        <v>57</v>
      </c>
      <c r="D896" s="24" t="s">
        <v>51</v>
      </c>
      <c r="E896" s="10"/>
      <c r="F896" s="13"/>
      <c r="G896" s="10"/>
      <c r="H896" s="13"/>
      <c r="I896" s="10"/>
      <c r="J896" s="13"/>
      <c r="K896" s="10"/>
      <c r="L896" s="13"/>
      <c r="M896" s="10"/>
      <c r="N896" s="13"/>
      <c r="O896" s="10"/>
      <c r="P896" s="13"/>
      <c r="Q896" s="10"/>
      <c r="R896" s="13"/>
      <c r="S896" s="10"/>
      <c r="T896" s="13"/>
      <c r="U896" s="10"/>
      <c r="V896" s="13"/>
      <c r="W896" s="10"/>
      <c r="X896" s="13"/>
      <c r="Y896" s="10"/>
      <c r="Z896" s="13"/>
      <c r="AA896" s="205"/>
      <c r="AB896" s="200"/>
      <c r="AC896" s="257"/>
      <c r="AD896" s="205"/>
      <c r="AF896" s="258"/>
      <c r="AH896" s="258"/>
      <c r="AI896" s="259"/>
      <c r="AJ896" s="259"/>
      <c r="AK896" s="259"/>
      <c r="AL896" s="413"/>
      <c r="AM896" s="259"/>
      <c r="AN896" s="413"/>
    </row>
    <row r="897" spans="1:40" customFormat="1" ht="15" x14ac:dyDescent="0.2">
      <c r="A897" s="244" t="s">
        <v>222</v>
      </c>
      <c r="B897" s="244"/>
      <c r="C897" s="35" t="s">
        <v>58</v>
      </c>
      <c r="D897" s="24" t="s">
        <v>51</v>
      </c>
      <c r="E897" s="10"/>
      <c r="F897" s="13"/>
      <c r="G897" s="10"/>
      <c r="H897" s="13"/>
      <c r="I897" s="10"/>
      <c r="J897" s="13"/>
      <c r="K897" s="10"/>
      <c r="L897" s="13"/>
      <c r="M897" s="10"/>
      <c r="N897" s="13"/>
      <c r="O897" s="10"/>
      <c r="P897" s="13"/>
      <c r="Q897" s="10"/>
      <c r="R897" s="13"/>
      <c r="S897" s="10"/>
      <c r="T897" s="13"/>
      <c r="U897" s="10"/>
      <c r="V897" s="13"/>
      <c r="W897" s="10"/>
      <c r="X897" s="13"/>
      <c r="Y897" s="10"/>
      <c r="Z897" s="13"/>
      <c r="AA897" s="205"/>
      <c r="AB897" s="200"/>
      <c r="AC897" s="257"/>
      <c r="AD897" s="205"/>
      <c r="AF897" s="258"/>
      <c r="AH897" s="258"/>
      <c r="AI897" s="259"/>
      <c r="AJ897" s="259"/>
      <c r="AK897" s="259"/>
      <c r="AL897" s="413"/>
      <c r="AM897" s="259"/>
      <c r="AN897" s="413"/>
    </row>
    <row r="898" spans="1:40" customFormat="1" ht="15" x14ac:dyDescent="0.2">
      <c r="A898" s="244" t="s">
        <v>223</v>
      </c>
      <c r="B898" s="244"/>
      <c r="C898" s="35" t="s">
        <v>59</v>
      </c>
      <c r="D898" s="24" t="s">
        <v>51</v>
      </c>
      <c r="E898" s="10"/>
      <c r="F898" s="13"/>
      <c r="G898" s="10"/>
      <c r="H898" s="13"/>
      <c r="I898" s="10"/>
      <c r="J898" s="13"/>
      <c r="K898" s="10"/>
      <c r="L898" s="13"/>
      <c r="M898" s="10"/>
      <c r="N898" s="13"/>
      <c r="O898" s="10"/>
      <c r="P898" s="13"/>
      <c r="Q898" s="10"/>
      <c r="R898" s="13"/>
      <c r="S898" s="10"/>
      <c r="T898" s="13"/>
      <c r="U898" s="10"/>
      <c r="V898" s="13"/>
      <c r="W898" s="10"/>
      <c r="X898" s="13"/>
      <c r="Y898" s="10"/>
      <c r="Z898" s="13"/>
      <c r="AA898" s="205"/>
      <c r="AB898" s="200"/>
      <c r="AC898" s="257"/>
      <c r="AD898" s="205"/>
      <c r="AF898" s="258"/>
      <c r="AH898" s="258"/>
      <c r="AI898" s="259"/>
      <c r="AJ898" s="259"/>
      <c r="AK898" s="259"/>
      <c r="AL898" s="413"/>
      <c r="AM898" s="259"/>
      <c r="AN898" s="413"/>
    </row>
    <row r="899" spans="1:40" customFormat="1" ht="15" x14ac:dyDescent="0.2">
      <c r="A899" s="244" t="s">
        <v>224</v>
      </c>
      <c r="B899" s="244"/>
      <c r="C899" s="35" t="s">
        <v>60</v>
      </c>
      <c r="D899" s="24" t="s">
        <v>51</v>
      </c>
      <c r="E899" s="10"/>
      <c r="F899" s="13"/>
      <c r="G899" s="10"/>
      <c r="H899" s="13"/>
      <c r="I899" s="10"/>
      <c r="J899" s="13"/>
      <c r="K899" s="10"/>
      <c r="L899" s="13"/>
      <c r="M899" s="10"/>
      <c r="N899" s="13"/>
      <c r="O899" s="10"/>
      <c r="P899" s="13"/>
      <c r="Q899" s="10"/>
      <c r="R899" s="13"/>
      <c r="S899" s="10"/>
      <c r="T899" s="13"/>
      <c r="U899" s="10"/>
      <c r="V899" s="13"/>
      <c r="W899" s="10"/>
      <c r="X899" s="13"/>
      <c r="Y899" s="10"/>
      <c r="Z899" s="13"/>
      <c r="AA899" s="205"/>
      <c r="AB899" s="200"/>
      <c r="AC899" s="257"/>
      <c r="AD899" s="205"/>
      <c r="AF899" s="258"/>
      <c r="AH899" s="258"/>
      <c r="AI899" s="259"/>
      <c r="AJ899" s="259"/>
      <c r="AK899" s="259"/>
      <c r="AL899" s="413"/>
      <c r="AM899" s="259"/>
      <c r="AN899" s="413"/>
    </row>
    <row r="900" spans="1:40" customFormat="1" ht="15" x14ac:dyDescent="0.2">
      <c r="A900" s="244" t="s">
        <v>225</v>
      </c>
      <c r="B900" s="244"/>
      <c r="C900" s="35" t="s">
        <v>61</v>
      </c>
      <c r="D900" s="24" t="s">
        <v>51</v>
      </c>
      <c r="E900" s="10"/>
      <c r="F900" s="13"/>
      <c r="G900" s="10"/>
      <c r="H900" s="13"/>
      <c r="I900" s="10"/>
      <c r="J900" s="13"/>
      <c r="K900" s="10"/>
      <c r="L900" s="13"/>
      <c r="M900" s="10"/>
      <c r="N900" s="13"/>
      <c r="O900" s="10"/>
      <c r="P900" s="13"/>
      <c r="Q900" s="10"/>
      <c r="R900" s="13"/>
      <c r="S900" s="10"/>
      <c r="T900" s="13"/>
      <c r="U900" s="10"/>
      <c r="V900" s="13"/>
      <c r="W900" s="10"/>
      <c r="X900" s="13"/>
      <c r="Y900" s="10"/>
      <c r="Z900" s="13"/>
      <c r="AA900" s="205"/>
      <c r="AB900" s="200"/>
      <c r="AC900" s="257"/>
      <c r="AD900" s="205"/>
      <c r="AF900" s="258"/>
      <c r="AH900" s="258"/>
      <c r="AI900" s="259"/>
      <c r="AJ900" s="259"/>
      <c r="AK900" s="259"/>
      <c r="AL900" s="413"/>
      <c r="AM900" s="259"/>
      <c r="AN900" s="413"/>
    </row>
    <row r="901" spans="1:40" customFormat="1" ht="15" x14ac:dyDescent="0.2">
      <c r="A901" s="244" t="s">
        <v>226</v>
      </c>
      <c r="B901" s="244"/>
      <c r="C901" s="35" t="s">
        <v>62</v>
      </c>
      <c r="D901" s="24" t="s">
        <v>51</v>
      </c>
      <c r="E901" s="10"/>
      <c r="F901" s="13"/>
      <c r="G901" s="10"/>
      <c r="H901" s="13"/>
      <c r="I901" s="10"/>
      <c r="J901" s="13"/>
      <c r="K901" s="10"/>
      <c r="L901" s="13"/>
      <c r="M901" s="10"/>
      <c r="N901" s="13"/>
      <c r="O901" s="10"/>
      <c r="P901" s="13"/>
      <c r="Q901" s="10"/>
      <c r="R901" s="13"/>
      <c r="S901" s="10"/>
      <c r="T901" s="13"/>
      <c r="U901" s="10"/>
      <c r="V901" s="13"/>
      <c r="W901" s="10"/>
      <c r="X901" s="13"/>
      <c r="Y901" s="10"/>
      <c r="Z901" s="13"/>
      <c r="AA901" s="205"/>
      <c r="AB901" s="200"/>
      <c r="AC901" s="257"/>
      <c r="AD901" s="205"/>
      <c r="AF901" s="258"/>
      <c r="AH901" s="258"/>
      <c r="AI901" s="259"/>
      <c r="AJ901" s="259"/>
      <c r="AK901" s="259"/>
      <c r="AL901" s="413"/>
      <c r="AM901" s="259"/>
      <c r="AN901" s="413"/>
    </row>
    <row r="902" spans="1:40" customFormat="1" ht="15" x14ac:dyDescent="0.2">
      <c r="A902" s="244" t="s">
        <v>227</v>
      </c>
      <c r="B902" s="244"/>
      <c r="C902" s="35" t="s">
        <v>63</v>
      </c>
      <c r="D902" s="24" t="s">
        <v>51</v>
      </c>
      <c r="E902" s="10"/>
      <c r="F902" s="13"/>
      <c r="G902" s="10"/>
      <c r="H902" s="13"/>
      <c r="I902" s="10"/>
      <c r="J902" s="13"/>
      <c r="K902" s="10"/>
      <c r="L902" s="13"/>
      <c r="M902" s="10"/>
      <c r="N902" s="13"/>
      <c r="O902" s="10"/>
      <c r="P902" s="13"/>
      <c r="Q902" s="10"/>
      <c r="R902" s="13"/>
      <c r="S902" s="10"/>
      <c r="T902" s="13"/>
      <c r="U902" s="10"/>
      <c r="V902" s="13"/>
      <c r="W902" s="10"/>
      <c r="X902" s="13"/>
      <c r="Y902" s="10"/>
      <c r="Z902" s="13"/>
      <c r="AA902" s="205"/>
      <c r="AB902" s="200"/>
      <c r="AC902" s="257"/>
      <c r="AD902" s="205"/>
      <c r="AF902" s="258"/>
      <c r="AH902" s="258"/>
      <c r="AI902" s="259"/>
      <c r="AJ902" s="259"/>
      <c r="AK902" s="259"/>
      <c r="AL902" s="413"/>
      <c r="AM902" s="259"/>
      <c r="AN902" s="413"/>
    </row>
    <row r="903" spans="1:40" customFormat="1" ht="15" x14ac:dyDescent="0.2">
      <c r="A903" s="244" t="s">
        <v>228</v>
      </c>
      <c r="B903" s="244"/>
      <c r="C903" s="35" t="s">
        <v>64</v>
      </c>
      <c r="D903" s="24" t="s">
        <v>51</v>
      </c>
      <c r="E903" s="10"/>
      <c r="F903" s="13"/>
      <c r="G903" s="10"/>
      <c r="H903" s="13"/>
      <c r="I903" s="10"/>
      <c r="J903" s="13"/>
      <c r="K903" s="10"/>
      <c r="L903" s="13"/>
      <c r="M903" s="10"/>
      <c r="N903" s="13"/>
      <c r="O903" s="10"/>
      <c r="P903" s="13"/>
      <c r="Q903" s="10"/>
      <c r="R903" s="13"/>
      <c r="S903" s="10"/>
      <c r="T903" s="13"/>
      <c r="U903" s="10"/>
      <c r="V903" s="13"/>
      <c r="W903" s="10"/>
      <c r="X903" s="13"/>
      <c r="Y903" s="10"/>
      <c r="Z903" s="13"/>
      <c r="AA903" s="205"/>
      <c r="AB903" s="200"/>
      <c r="AC903" s="257"/>
      <c r="AD903" s="205"/>
      <c r="AF903" s="258"/>
      <c r="AH903" s="258"/>
      <c r="AI903" s="259"/>
      <c r="AJ903" s="259"/>
      <c r="AK903" s="259"/>
      <c r="AL903" s="413"/>
      <c r="AM903" s="259"/>
      <c r="AN903" s="413"/>
    </row>
    <row r="904" spans="1:40" customFormat="1" ht="15" x14ac:dyDescent="0.2">
      <c r="A904" s="244" t="s">
        <v>229</v>
      </c>
      <c r="B904" s="244"/>
      <c r="C904" s="35" t="s">
        <v>65</v>
      </c>
      <c r="D904" s="24" t="s">
        <v>51</v>
      </c>
      <c r="E904" s="10"/>
      <c r="F904" s="13"/>
      <c r="G904" s="10"/>
      <c r="H904" s="13"/>
      <c r="I904" s="10"/>
      <c r="J904" s="13"/>
      <c r="K904" s="10"/>
      <c r="L904" s="13"/>
      <c r="M904" s="10"/>
      <c r="N904" s="13"/>
      <c r="O904" s="10"/>
      <c r="P904" s="13"/>
      <c r="Q904" s="10"/>
      <c r="R904" s="13"/>
      <c r="S904" s="10"/>
      <c r="T904" s="13"/>
      <c r="U904" s="10"/>
      <c r="V904" s="13"/>
      <c r="W904" s="10"/>
      <c r="X904" s="13"/>
      <c r="Y904" s="10"/>
      <c r="Z904" s="13"/>
      <c r="AA904" s="205"/>
      <c r="AB904" s="200"/>
      <c r="AC904" s="257"/>
      <c r="AD904" s="205"/>
      <c r="AF904" s="258"/>
      <c r="AH904" s="258"/>
      <c r="AI904" s="259"/>
      <c r="AJ904" s="259"/>
      <c r="AK904" s="259"/>
      <c r="AL904" s="413"/>
      <c r="AM904" s="259"/>
      <c r="AN904" s="413"/>
    </row>
    <row r="905" spans="1:40" customFormat="1" ht="15" x14ac:dyDescent="0.2">
      <c r="A905" s="244" t="s">
        <v>230</v>
      </c>
      <c r="B905" s="244"/>
      <c r="C905" s="35" t="s">
        <v>66</v>
      </c>
      <c r="D905" s="24" t="s">
        <v>51</v>
      </c>
      <c r="E905" s="10"/>
      <c r="F905" s="13"/>
      <c r="G905" s="10"/>
      <c r="H905" s="13"/>
      <c r="I905" s="10"/>
      <c r="J905" s="13"/>
      <c r="K905" s="10"/>
      <c r="L905" s="13"/>
      <c r="M905" s="10"/>
      <c r="N905" s="13"/>
      <c r="O905" s="10"/>
      <c r="P905" s="13"/>
      <c r="Q905" s="10"/>
      <c r="R905" s="13"/>
      <c r="S905" s="10"/>
      <c r="T905" s="13"/>
      <c r="U905" s="10"/>
      <c r="V905" s="13"/>
      <c r="W905" s="10"/>
      <c r="X905" s="13"/>
      <c r="Y905" s="10"/>
      <c r="Z905" s="13"/>
      <c r="AA905" s="205"/>
      <c r="AB905" s="200"/>
      <c r="AC905" s="257"/>
      <c r="AD905" s="205"/>
      <c r="AF905" s="258"/>
      <c r="AH905" s="258"/>
      <c r="AI905" s="259"/>
      <c r="AJ905" s="259"/>
      <c r="AK905" s="259"/>
      <c r="AL905" s="413"/>
      <c r="AM905" s="259"/>
      <c r="AN905" s="413"/>
    </row>
    <row r="906" spans="1:40" customFormat="1" ht="15" x14ac:dyDescent="0.2">
      <c r="A906" s="244" t="s">
        <v>231</v>
      </c>
      <c r="B906" s="244"/>
      <c r="C906" s="35" t="s">
        <v>67</v>
      </c>
      <c r="D906" s="24" t="s">
        <v>51</v>
      </c>
      <c r="E906" s="10"/>
      <c r="F906" s="13"/>
      <c r="G906" s="10"/>
      <c r="H906" s="13"/>
      <c r="I906" s="10"/>
      <c r="J906" s="13"/>
      <c r="K906" s="10"/>
      <c r="L906" s="13"/>
      <c r="M906" s="10"/>
      <c r="N906" s="13"/>
      <c r="O906" s="10"/>
      <c r="P906" s="13"/>
      <c r="Q906" s="10"/>
      <c r="R906" s="13"/>
      <c r="S906" s="10"/>
      <c r="T906" s="13"/>
      <c r="U906" s="10"/>
      <c r="V906" s="13"/>
      <c r="W906" s="10"/>
      <c r="X906" s="13"/>
      <c r="Y906" s="10"/>
      <c r="Z906" s="13"/>
      <c r="AA906" s="205"/>
      <c r="AB906" s="200"/>
      <c r="AC906" s="257"/>
      <c r="AD906" s="205"/>
      <c r="AF906" s="258"/>
      <c r="AH906" s="258"/>
      <c r="AI906" s="259"/>
      <c r="AJ906" s="259"/>
      <c r="AK906" s="259"/>
      <c r="AL906" s="413"/>
      <c r="AM906" s="259"/>
      <c r="AN906" s="413"/>
    </row>
    <row r="907" spans="1:40" customFormat="1" ht="15" x14ac:dyDescent="0.2">
      <c r="A907" s="244" t="s">
        <v>232</v>
      </c>
      <c r="B907" s="244"/>
      <c r="C907" s="35" t="s">
        <v>68</v>
      </c>
      <c r="D907" s="24" t="s">
        <v>51</v>
      </c>
      <c r="E907" s="10"/>
      <c r="F907" s="13"/>
      <c r="G907" s="10"/>
      <c r="H907" s="13"/>
      <c r="I907" s="10"/>
      <c r="J907" s="13"/>
      <c r="K907" s="10"/>
      <c r="L907" s="13"/>
      <c r="M907" s="10"/>
      <c r="N907" s="13"/>
      <c r="O907" s="10"/>
      <c r="P907" s="13"/>
      <c r="Q907" s="10"/>
      <c r="R907" s="13"/>
      <c r="S907" s="10"/>
      <c r="T907" s="13"/>
      <c r="U907" s="10"/>
      <c r="V907" s="13"/>
      <c r="W907" s="10"/>
      <c r="X907" s="13"/>
      <c r="Y907" s="10"/>
      <c r="Z907" s="13"/>
      <c r="AA907" s="205"/>
      <c r="AB907" s="200"/>
      <c r="AC907" s="257"/>
      <c r="AD907" s="205"/>
      <c r="AF907" s="258"/>
      <c r="AH907" s="258"/>
      <c r="AI907" s="259"/>
      <c r="AJ907" s="259"/>
      <c r="AK907" s="259"/>
      <c r="AL907" s="413"/>
      <c r="AM907" s="259"/>
      <c r="AN907" s="413"/>
    </row>
    <row r="908" spans="1:40" customFormat="1" ht="15" x14ac:dyDescent="0.2">
      <c r="A908" s="244" t="s">
        <v>233</v>
      </c>
      <c r="B908" s="244"/>
      <c r="C908" s="35" t="s">
        <v>69</v>
      </c>
      <c r="D908" s="24" t="s">
        <v>51</v>
      </c>
      <c r="E908" s="10"/>
      <c r="F908" s="13"/>
      <c r="G908" s="10"/>
      <c r="H908" s="13"/>
      <c r="I908" s="10"/>
      <c r="J908" s="13"/>
      <c r="K908" s="10"/>
      <c r="L908" s="13"/>
      <c r="M908" s="10"/>
      <c r="N908" s="13"/>
      <c r="O908" s="10"/>
      <c r="P908" s="13"/>
      <c r="Q908" s="10"/>
      <c r="R908" s="13"/>
      <c r="S908" s="10"/>
      <c r="T908" s="13"/>
      <c r="U908" s="10"/>
      <c r="V908" s="13"/>
      <c r="W908" s="10"/>
      <c r="X908" s="13"/>
      <c r="Y908" s="10"/>
      <c r="Z908" s="13"/>
      <c r="AA908" s="205"/>
      <c r="AB908" s="200"/>
      <c r="AC908" s="257"/>
      <c r="AD908" s="205"/>
      <c r="AF908" s="258"/>
      <c r="AH908" s="258"/>
      <c r="AI908" s="259"/>
      <c r="AJ908" s="259"/>
      <c r="AK908" s="259"/>
      <c r="AL908" s="413"/>
      <c r="AM908" s="259"/>
      <c r="AN908" s="413"/>
    </row>
    <row r="909" spans="1:40" customFormat="1" ht="15" x14ac:dyDescent="0.2">
      <c r="A909" s="244" t="s">
        <v>234</v>
      </c>
      <c r="B909" s="244"/>
      <c r="C909" s="35" t="s">
        <v>70</v>
      </c>
      <c r="D909" s="24" t="s">
        <v>51</v>
      </c>
      <c r="E909" s="10"/>
      <c r="F909" s="13"/>
      <c r="G909" s="10"/>
      <c r="H909" s="13"/>
      <c r="I909" s="10"/>
      <c r="J909" s="13"/>
      <c r="K909" s="10"/>
      <c r="L909" s="13"/>
      <c r="M909" s="10"/>
      <c r="N909" s="13"/>
      <c r="O909" s="10"/>
      <c r="P909" s="13"/>
      <c r="Q909" s="10"/>
      <c r="R909" s="13"/>
      <c r="S909" s="10"/>
      <c r="T909" s="13"/>
      <c r="U909" s="10"/>
      <c r="V909" s="13"/>
      <c r="W909" s="10"/>
      <c r="X909" s="13"/>
      <c r="Y909" s="10"/>
      <c r="Z909" s="13"/>
      <c r="AA909" s="205"/>
      <c r="AB909" s="200"/>
      <c r="AC909" s="257"/>
      <c r="AD909" s="205"/>
      <c r="AF909" s="258"/>
      <c r="AH909" s="258"/>
      <c r="AI909" s="259"/>
      <c r="AJ909" s="259"/>
      <c r="AK909" s="259"/>
      <c r="AL909" s="413"/>
      <c r="AM909" s="259"/>
      <c r="AN909" s="413"/>
    </row>
    <row r="910" spans="1:40" s="23" customFormat="1" ht="31.5" x14ac:dyDescent="0.2">
      <c r="A910" s="255"/>
      <c r="B910" s="262"/>
      <c r="C910" s="105"/>
      <c r="D910" s="106"/>
      <c r="E910" s="102" t="str" cm="1">
        <f t="array" ref="E910">_xlfn.IFS(OR(E911="",E840=""),"",AND(E911=0,E840=0),"",E911=E840,"T8-Alert",E911&lt;&gt;E840,"")</f>
        <v/>
      </c>
      <c r="F910" s="101"/>
      <c r="G910" s="102" t="str" cm="1">
        <f t="array" ref="G910">_xlfn.IFS(OR(G911="",G840=""),"",AND(G911=0,G840=0),"",G911=G840,"T8-Alert",G911&lt;&gt;G840,"")</f>
        <v/>
      </c>
      <c r="H910" s="101"/>
      <c r="I910" s="102" t="str" cm="1">
        <f t="array" ref="I910">_xlfn.IFS(OR(I911="",I840=""),"",AND(I911=0,I840=0),"",I911=I840,"T8-Alert",I911&lt;&gt;I840,"")</f>
        <v/>
      </c>
      <c r="J910" s="101"/>
      <c r="K910" s="102" t="str" cm="1">
        <f t="array" ref="K910">_xlfn.IFS(OR(K911="",K840=""),"",AND(K911=0,K840=0),"",K911=K840,"T8-Alert",K911&lt;&gt;K840,"")</f>
        <v/>
      </c>
      <c r="L910" s="101"/>
      <c r="M910" s="102" t="str" cm="1">
        <f t="array" ref="M910">_xlfn.IFS(OR(M911="",M840=""),"",AND(M911=0,M840=0),"",M911=M840,"T8-Alert",M911&lt;&gt;M840,"")</f>
        <v/>
      </c>
      <c r="N910" s="101"/>
      <c r="O910" s="102" t="str" cm="1">
        <f t="array" ref="O910">_xlfn.IFS(OR(O911="",O840=""),"",AND(O911=0,O840=0),"",O911=O840,"T8-Alert",O911&lt;&gt;O840,"")</f>
        <v/>
      </c>
      <c r="P910" s="101"/>
      <c r="Q910" s="102" t="str" cm="1">
        <f t="array" ref="Q910">_xlfn.IFS(OR(Q911="",Q840=""),"",AND(Q911=0,Q840=0),"",Q911=Q840,"T8-Alert",Q911&lt;&gt;Q840,"")</f>
        <v/>
      </c>
      <c r="R910" s="101"/>
      <c r="S910" s="102" t="str" cm="1">
        <f t="array" ref="S910">_xlfn.IFS(OR(S911="",S840=""),"",AND(S911=0,S840=0),"",S911=S840,"T8-Alert",S911&lt;&gt;S840,"")</f>
        <v/>
      </c>
      <c r="T910" s="101"/>
      <c r="U910" s="102" t="str" cm="1">
        <f t="array" ref="U910">_xlfn.IFS(OR(U911="",U840=""),"",AND(U911=0,U840=0),"",U911=U840,"T8-Alert",U911&lt;&gt;U840,"")</f>
        <v/>
      </c>
      <c r="V910" s="101"/>
      <c r="W910" s="102" t="str" cm="1">
        <f t="array" ref="W910">_xlfn.IFS(OR(W911="",W840=""),"",AND(W911=0,W840=0),"",W911=W840,"T8-Alert",W911&lt;&gt;W840,"")</f>
        <v/>
      </c>
      <c r="X910" s="101"/>
      <c r="Y910" s="102" t="str" cm="1">
        <f t="array" ref="Y910">_xlfn.IFS(OR(Y911="",Y840=""),"",AND(Y911=0,Y840=0),"",Y911=Y840,"T8-Alert",Y911&lt;&gt;Y840,"")</f>
        <v/>
      </c>
      <c r="Z910" s="101"/>
      <c r="AA910" s="430" t="s">
        <v>424</v>
      </c>
      <c r="AB910" s="202"/>
      <c r="AC910" s="202"/>
      <c r="AD910" s="201"/>
      <c r="AF910" s="192"/>
      <c r="AH910" s="192"/>
      <c r="AI910" s="236"/>
      <c r="AJ910" s="236"/>
      <c r="AK910" s="236"/>
      <c r="AL910" s="408"/>
      <c r="AM910" s="236"/>
      <c r="AN910" s="408"/>
    </row>
    <row r="911" spans="1:40" ht="31.5" x14ac:dyDescent="0.2">
      <c r="A911" s="296"/>
      <c r="B911" s="297"/>
      <c r="C911" s="104" t="s">
        <v>128</v>
      </c>
      <c r="D911" s="115" t="s">
        <v>51</v>
      </c>
      <c r="E911" s="10"/>
      <c r="F911" s="13"/>
      <c r="G911" s="10"/>
      <c r="H911" s="13"/>
      <c r="I911" s="10"/>
      <c r="J911" s="13"/>
      <c r="K911" s="10"/>
      <c r="L911" s="13"/>
      <c r="M911" s="10"/>
      <c r="N911" s="13"/>
      <c r="O911" s="10"/>
      <c r="P911" s="13"/>
      <c r="Q911" s="10"/>
      <c r="R911" s="13"/>
      <c r="S911" s="10"/>
      <c r="T911" s="13"/>
      <c r="U911" s="10"/>
      <c r="V911" s="13"/>
      <c r="W911" s="10"/>
      <c r="X911" s="13"/>
      <c r="Y911" s="10"/>
      <c r="Z911" s="13"/>
      <c r="AA911" s="205" t="s">
        <v>425</v>
      </c>
      <c r="AB911" s="196"/>
      <c r="AC911" s="196"/>
      <c r="AD911" s="205"/>
      <c r="AF911" s="193"/>
      <c r="AH911" s="193"/>
      <c r="AI911" s="237"/>
      <c r="AJ911" s="237"/>
      <c r="AK911" s="237"/>
      <c r="AL911" s="409"/>
      <c r="AM911" s="237"/>
      <c r="AN911" s="409"/>
    </row>
    <row r="912" spans="1:40" ht="15.75" x14ac:dyDescent="0.25">
      <c r="A912" s="290"/>
      <c r="B912" s="291"/>
      <c r="C912" s="105" t="s">
        <v>208</v>
      </c>
      <c r="D912" s="33"/>
      <c r="E912" s="102"/>
      <c r="F912" s="101"/>
      <c r="G912" s="102"/>
      <c r="H912" s="101"/>
      <c r="I912" s="102"/>
      <c r="J912" s="101"/>
      <c r="K912" s="102"/>
      <c r="L912" s="101"/>
      <c r="M912" s="102"/>
      <c r="N912" s="101"/>
      <c r="O912" s="102"/>
      <c r="P912" s="101"/>
      <c r="Q912" s="102" t="str" cm="1">
        <f t="array" ref="Q912">_xlfn.IFS(AND(Q911="",Q913="",Q914=""),"",SUM(Q913:Q914)&lt;Q911*AND(R913="",R914="",Q913&lt;&gt;"",Q914&lt;&gt;""),"T4-Error",SUM(Q913:Q914)&gt;Q911,"T5-Error",AND(SUM(Q913:Q914)=Q911,R911="",OR(Q913="",Q914="")),"T2-Error",OR(Q913="",Q914=""),"",SUM(Q913:Q914)&lt;Q911*OR(R913="pa",R914="pa"),"",AND(SUM(Q913:Q914)=Q911,R911="pa",R913&lt;&gt;"pa",R914&lt;&gt;"pa"),"T3-Error",AND(SUM(Q913:Q914)=Q911,R911="")*OR(R913="pa",R914="pa"),"T1-Error",SUM(Q913:Q914)=Q911,"")</f>
        <v/>
      </c>
      <c r="R912" s="101"/>
      <c r="S912" s="102" t="str" cm="1">
        <f t="array" ref="S912">_xlfn.IFS(AND(S911="",S913="",S914=""),"",SUM(S913:S914)&lt;S911*AND(T913="",T914="",S913&lt;&gt;"",S914&lt;&gt;""),"T4-Error",SUM(S913:S914)&gt;S911,"T5-Error",AND(SUM(S913:S914)=S911,T911="",OR(S913="",S914="")),"T2-Error",OR(S913="",S914=""),"",SUM(S913:S914)&lt;S911*OR(T913="pa",T914="pa"),"",AND(SUM(S913:S914)=S911,T911="pa",T913&lt;&gt;"pa",T914&lt;&gt;"pa"),"T3-Error",AND(SUM(S913:S914)=S911,T911="")*OR(T913="pa",T914="pa"),"T1-Error",SUM(S913:S914)=S911,"")</f>
        <v/>
      </c>
      <c r="T912" s="101"/>
      <c r="U912" s="102" t="str" cm="1">
        <f t="array" ref="U912">_xlfn.IFS(AND(U911="",U913="",U914=""),"",SUM(U913:U914)&lt;U911*AND(V913="",V914="",U913&lt;&gt;"",U914&lt;&gt;""),"T4-Error",SUM(U913:U914)&gt;U911,"T5-Error",AND(SUM(U913:U914)=U911,V911="",OR(U913="",U914="")),"T2-Error",OR(U913="",U914=""),"",SUM(U913:U914)&lt;U911*OR(V913="pa",V914="pa"),"",AND(SUM(U913:U914)=U911,V911="pa",V913&lt;&gt;"pa",V914&lt;&gt;"pa"),"T3-Error",AND(SUM(U913:U914)=U911,V911="")*OR(V913="pa",V914="pa"),"T1-Error",SUM(U913:U914)=U911,"")</f>
        <v/>
      </c>
      <c r="V912" s="101"/>
      <c r="W912" s="102" t="str" cm="1">
        <f t="array" ref="W912">_xlfn.IFS(AND(W911="",W913="",W914=""),"",SUM(W913:W914)&lt;W911*AND(X913="",X914="",W913&lt;&gt;"",W914&lt;&gt;""),"T4-Error",SUM(W913:W914)&gt;W911,"T5-Error",AND(SUM(W913:W914)=W911,X911="",OR(W913="",W914="")),"T2-Error",OR(W913="",W914=""),"",SUM(W913:W914)&lt;W911*OR(X913="pa",X914="pa"),"",AND(SUM(W913:W914)=W911,X911="pa",X913&lt;&gt;"pa",X914&lt;&gt;"pa"),"T3-Error",AND(SUM(W913:W914)=W911,X911="")*OR(X913="pa",X914="pa"),"T1-Error",SUM(W913:W914)=W911,"")</f>
        <v/>
      </c>
      <c r="X912" s="101"/>
      <c r="Y912" s="102" t="str" cm="1">
        <f t="array" ref="Y912">_xlfn.IFS(AND(Y911="",Y913="",Y914=""),"",SUM(Y913:Y914)&lt;Y911*AND(Z913="",Z914="",Y913&lt;&gt;"",Y914&lt;&gt;""),"T4-Error",SUM(Y913:Y914)&gt;Y911,"T5-Error",AND(SUM(Y913:Y914)=Y911,Z911="",OR(Y913="",Y914="")),"T2-Error",OR(Y913="",Y914=""),"",SUM(Y913:Y914)&lt;Y911*OR(Z913="pa",Z914="pa"),"",AND(SUM(Y913:Y914)=Y911,Z911="pa",Z913&lt;&gt;"pa",Z914&lt;&gt;"pa"),"T3-Error",AND(SUM(Y913:Y914)=Y911,Z911="")*OR(Z913="pa",Z914="pa"),"T1-Error",SUM(Y913:Y914)=Y911,"")</f>
        <v/>
      </c>
      <c r="Z912" s="101"/>
      <c r="AA912" s="206"/>
      <c r="AB912" s="189"/>
      <c r="AC912" s="196"/>
      <c r="AD912" s="206"/>
      <c r="AF912" s="193"/>
      <c r="AH912" s="193"/>
      <c r="AI912" s="237"/>
      <c r="AJ912" s="237"/>
      <c r="AK912" s="237"/>
      <c r="AL912" s="409"/>
      <c r="AM912" s="237"/>
      <c r="AN912" s="409"/>
    </row>
    <row r="913" spans="1:40" ht="15" x14ac:dyDescent="0.2">
      <c r="A913" s="294" t="s">
        <v>401</v>
      </c>
      <c r="B913" s="295"/>
      <c r="C913" s="107" t="s">
        <v>210</v>
      </c>
      <c r="D913" s="115" t="s">
        <v>51</v>
      </c>
      <c r="E913" s="10"/>
      <c r="F913" s="13"/>
      <c r="G913" s="10"/>
      <c r="H913" s="13"/>
      <c r="I913" s="10"/>
      <c r="J913" s="13"/>
      <c r="K913" s="10"/>
      <c r="L913" s="13"/>
      <c r="M913" s="10"/>
      <c r="N913" s="13"/>
      <c r="O913" s="10"/>
      <c r="P913" s="13"/>
      <c r="Q913" s="10"/>
      <c r="R913" s="13"/>
      <c r="S913" s="10"/>
      <c r="T913" s="13"/>
      <c r="U913" s="10"/>
      <c r="V913" s="13"/>
      <c r="W913" s="10"/>
      <c r="X913" s="13"/>
      <c r="Y913" s="10"/>
      <c r="Z913" s="13"/>
      <c r="AA913" s="205"/>
      <c r="AB913" s="196"/>
      <c r="AC913" s="196"/>
      <c r="AD913" s="205"/>
      <c r="AF913" s="193"/>
      <c r="AH913" s="193"/>
      <c r="AI913" s="237"/>
      <c r="AJ913" s="237"/>
      <c r="AK913" s="237"/>
      <c r="AL913" s="409"/>
      <c r="AM913" s="237"/>
      <c r="AN913" s="409"/>
    </row>
    <row r="914" spans="1:40" ht="15" x14ac:dyDescent="0.2">
      <c r="A914" s="296" t="s">
        <v>403</v>
      </c>
      <c r="B914" s="297"/>
      <c r="C914" s="108" t="s">
        <v>292</v>
      </c>
      <c r="D914" s="115" t="s">
        <v>51</v>
      </c>
      <c r="E914" s="10"/>
      <c r="F914" s="13"/>
      <c r="G914" s="10"/>
      <c r="H914" s="13"/>
      <c r="I914" s="10"/>
      <c r="J914" s="13"/>
      <c r="K914" s="10"/>
      <c r="L914" s="13"/>
      <c r="M914" s="10"/>
      <c r="N914" s="13"/>
      <c r="O914" s="10"/>
      <c r="P914" s="13"/>
      <c r="Q914" s="10"/>
      <c r="R914" s="13"/>
      <c r="S914" s="10"/>
      <c r="T914" s="13"/>
      <c r="U914" s="10"/>
      <c r="V914" s="13"/>
      <c r="W914" s="10"/>
      <c r="X914" s="13"/>
      <c r="Y914" s="10"/>
      <c r="Z914" s="13"/>
      <c r="AA914" s="205"/>
      <c r="AB914" s="196"/>
      <c r="AC914" s="196"/>
      <c r="AD914" s="205"/>
      <c r="AF914" s="193"/>
      <c r="AH914" s="193"/>
      <c r="AI914" s="237"/>
      <c r="AJ914" s="237"/>
      <c r="AK914" s="237"/>
      <c r="AL914" s="409"/>
      <c r="AM914" s="237"/>
      <c r="AN914" s="409"/>
    </row>
    <row r="915" spans="1:40" ht="15.75" x14ac:dyDescent="0.25">
      <c r="A915" s="290"/>
      <c r="B915" s="291"/>
      <c r="C915" s="105" t="s">
        <v>52</v>
      </c>
      <c r="D915" s="33"/>
      <c r="E915" s="102"/>
      <c r="F915" s="101"/>
      <c r="G915" s="102"/>
      <c r="H915" s="101"/>
      <c r="I915" s="102"/>
      <c r="J915" s="101"/>
      <c r="K915" s="102"/>
      <c r="L915" s="101"/>
      <c r="M915" s="102"/>
      <c r="N915" s="101"/>
      <c r="O915" s="102"/>
      <c r="P915" s="101"/>
      <c r="Q915" s="102" t="str" cm="1">
        <f t="array" ref="Q915">_xlfn.IFS(AND(Q911="",Q916="",Q917="",Q918="",Q919="",Q920="",Q921="",Q922="",Q923="",Q924="",Q925="",Q926="",Q927="",Q928="",Q929="",Q930="",Q931="",Q932="",Q933=""),"",SUM(Q916:Q933)&lt;Q911*AND(R916="",R917="",R918="",R919="",R920="",R921="",R922="",R923="",R924="",R925="",R926="",R927="",R928="",R929="",R930="",R931="",R932="",R933="",Q916&lt;&gt;"",Q917&lt;&gt;"",Q918&lt;&gt;"",Q919&lt;&gt;"",Q920&lt;&gt;"",Q921&lt;&gt;"",Q922&lt;&gt;"",Q923&lt;&gt;"",Q924&lt;&gt;"",Q925&lt;&gt;"",Q926&lt;&gt;"",Q927&lt;&gt;"",Q928&lt;&gt;"",Q929&lt;&gt;"",Q930&lt;&gt;"",Q931&lt;&gt;"",Q932&lt;&gt;"",Q933&lt;&gt;""),"T4-Error",SUM(Q916:Q933)&gt;Q911,"T5-Error",AND(SUM(Q916:Q933)=Q911,R911="",OR(Q916="",Q917="",Q918="",Q919="",Q920="",Q921="",Q922="",Q923="",Q924="",Q925="",Q926="",Q927="",Q928="",Q929="",Q930="",Q931="",Q932="",Q933="")),"T2-Error",OR(Q916="",Q917="",Q918="",Q919="",Q920="",Q921="",Q922="",Q923="",Q924="",Q925="",Q926="",Q927="",Q928="",Q929="",Q930="",Q931="",Q932="",Q933=""),"",SUM(Q916:Q933)&lt;Q911*OR(R916="pa",R917="pa",R918="pa",R919="pa",R920="pa",R921="pa",R922="pa",R923="pa",R924="pa",R925="pa",R926="pa",R927="pa",R928="pa",R929="pa",R930="pa",R931="pa",R932="pa",R933="pa"),"",AND(SUM(Q916:Q933)=Q911,R911="pa",R916&lt;&gt;"pa",R917&lt;&gt;"pa",R918&lt;&gt;"pa",R919&lt;&gt;"pa",R920&lt;&gt;"pa",R921&lt;&gt;"pa",R922&lt;&gt;"pa",R923&lt;&gt;"pa",R924&lt;&gt;"pa",R925&lt;&gt;"pa",R926&lt;&gt;"pa",R927&lt;&gt;"pa",R928&lt;&gt;"pa",R929&lt;&gt;"pa",R930&lt;&gt;"pa",R931&lt;&gt;"pa",R932&lt;&gt;"pa",R933&lt;&gt;"pa"),"T3-Error",AND(SUM(Q916:Q933)=Q911,R911="")*OR(R916="pa",R917="pa",R918="pa",R919="pa",R920="pa",R921="pa",R922="pa",R923="pa",R924="pa",R925="pa",R926="pa",R927="pa",R928="pa",R929="pa",R930="pa",R931="pa",R932="pa",R933="pa"),"T1-Error",SUM(Q916:Q933)=Q911,"")</f>
        <v/>
      </c>
      <c r="R915" s="101"/>
      <c r="S915" s="102" t="str" cm="1">
        <f t="array" ref="S915">_xlfn.IFS(AND(S911="",S916="",S917="",S918="",S919="",S920="",S921="",S922="",S923="",S924="",S925="",S926="",S927="",S928="",S929="",S930="",S931="",S932="",S933=""),"",SUM(S916:S933)&lt;S911*AND(T916="",T917="",T918="",T919="",T920="",T921="",T922="",T923="",T924="",T925="",T926="",T927="",T928="",T929="",T930="",T931="",T932="",T933="",S916&lt;&gt;"",S917&lt;&gt;"",S918&lt;&gt;"",S919&lt;&gt;"",S920&lt;&gt;"",S921&lt;&gt;"",S922&lt;&gt;"",S923&lt;&gt;"",S924&lt;&gt;"",S925&lt;&gt;"",S926&lt;&gt;"",S927&lt;&gt;"",S928&lt;&gt;"",S929&lt;&gt;"",S930&lt;&gt;"",S931&lt;&gt;"",S932&lt;&gt;"",S933&lt;&gt;""),"T4-Error",SUM(S916:S933)&gt;S911,"T5-Error",AND(SUM(S916:S933)=S911,T911="",OR(S916="",S917="",S918="",S919="",S920="",S921="",S922="",S923="",S924="",S925="",S926="",S927="",S928="",S929="",S930="",S931="",S932="",S933="")),"T2-Error",OR(S916="",S917="",S918="",S919="",S920="",S921="",S922="",S923="",S924="",S925="",S926="",S927="",S928="",S929="",S930="",S931="",S932="",S933=""),"",SUM(S916:S933)&lt;S911*OR(T916="pa",T917="pa",T918="pa",T919="pa",T920="pa",T921="pa",T922="pa",T923="pa",T924="pa",T925="pa",T926="pa",T927="pa",T928="pa",T929="pa",T930="pa",T931="pa",T932="pa",T933="pa"),"",AND(SUM(S916:S933)=S911,T911="pa",T916&lt;&gt;"pa",T917&lt;&gt;"pa",T918&lt;&gt;"pa",T919&lt;&gt;"pa",T920&lt;&gt;"pa",T921&lt;&gt;"pa",T922&lt;&gt;"pa",T923&lt;&gt;"pa",T924&lt;&gt;"pa",T925&lt;&gt;"pa",T926&lt;&gt;"pa",T927&lt;&gt;"pa",T928&lt;&gt;"pa",T929&lt;&gt;"pa",T930&lt;&gt;"pa",T931&lt;&gt;"pa",T932&lt;&gt;"pa",T933&lt;&gt;"pa"),"T3-Error",AND(SUM(S916:S933)=S911,T911="")*OR(T916="pa",T917="pa",T918="pa",T919="pa",T920="pa",T921="pa",T922="pa",T923="pa",T924="pa",T925="pa",T926="pa",T927="pa",T928="pa",T929="pa",T930="pa",T931="pa",T932="pa",T933="pa"),"T1-Error",SUM(S916:S933)=S911,"")</f>
        <v/>
      </c>
      <c r="T915" s="101"/>
      <c r="U915" s="102" t="str" cm="1">
        <f t="array" ref="U915">_xlfn.IFS(AND(U911="",U916="",U917="",U918="",U919="",U920="",U921="",U922="",U923="",U924="",U925="",U926="",U927="",U928="",U929="",U930="",U931="",U932="",U933=""),"",SUM(U916:U933)&lt;U911*AND(V916="",V917="",V918="",V919="",V920="",V921="",V922="",V923="",V924="",V925="",V926="",V927="",V928="",V929="",V930="",V931="",V932="",V933="",U916&lt;&gt;"",U917&lt;&gt;"",U918&lt;&gt;"",U919&lt;&gt;"",U920&lt;&gt;"",U921&lt;&gt;"",U922&lt;&gt;"",U923&lt;&gt;"",U924&lt;&gt;"",U925&lt;&gt;"",U926&lt;&gt;"",U927&lt;&gt;"",U928&lt;&gt;"",U929&lt;&gt;"",U930&lt;&gt;"",U931&lt;&gt;"",U932&lt;&gt;"",U933&lt;&gt;""),"T4-Error",SUM(U916:U933)&gt;U911,"T5-Error",AND(SUM(U916:U933)=U911,V911="",OR(U916="",U917="",U918="",U919="",U920="",U921="",U922="",U923="",U924="",U925="",U926="",U927="",U928="",U929="",U930="",U931="",U932="",U933="")),"T2-Error",OR(U916="",U917="",U918="",U919="",U920="",U921="",U922="",U923="",U924="",U925="",U926="",U927="",U928="",U929="",U930="",U931="",U932="",U933=""),"",SUM(U916:U933)&lt;U911*OR(V916="pa",V917="pa",V918="pa",V919="pa",V920="pa",V921="pa",V922="pa",V923="pa",V924="pa",V925="pa",V926="pa",V927="pa",V928="pa",V929="pa",V930="pa",V931="pa",V932="pa",V933="pa"),"",AND(SUM(U916:U933)=U911,V911="pa",V916&lt;&gt;"pa",V917&lt;&gt;"pa",V918&lt;&gt;"pa",V919&lt;&gt;"pa",V920&lt;&gt;"pa",V921&lt;&gt;"pa",V922&lt;&gt;"pa",V923&lt;&gt;"pa",V924&lt;&gt;"pa",V925&lt;&gt;"pa",V926&lt;&gt;"pa",V927&lt;&gt;"pa",V928&lt;&gt;"pa",V929&lt;&gt;"pa",V930&lt;&gt;"pa",V931&lt;&gt;"pa",V932&lt;&gt;"pa",V933&lt;&gt;"pa"),"T3-Error",AND(SUM(U916:U933)=U911,V911="")*OR(V916="pa",V917="pa",V918="pa",V919="pa",V920="pa",V921="pa",V922="pa",V923="pa",V924="pa",V925="pa",V926="pa",V927="pa",V928="pa",V929="pa",V930="pa",V931="pa",V932="pa",V933="pa"),"T1-Error",SUM(U916:U933)=U911,"")</f>
        <v/>
      </c>
      <c r="V915" s="101"/>
      <c r="W915" s="102" t="str" cm="1">
        <f t="array" ref="W915">_xlfn.IFS(AND(W911="",W916="",W917="",W918="",W919="",W920="",W921="",W922="",W923="",W924="",W925="",W926="",W927="",W928="",W929="",W930="",W931="",W932="",W933=""),"",SUM(W916:W933)&lt;W911*AND(X916="",X917="",X918="",X919="",X920="",X921="",X922="",X923="",X924="",X925="",X926="",X927="",X928="",X929="",X930="",X931="",X932="",X933="",W916&lt;&gt;"",W917&lt;&gt;"",W918&lt;&gt;"",W919&lt;&gt;"",W920&lt;&gt;"",W921&lt;&gt;"",W922&lt;&gt;"",W923&lt;&gt;"",W924&lt;&gt;"",W925&lt;&gt;"",W926&lt;&gt;"",W927&lt;&gt;"",W928&lt;&gt;"",W929&lt;&gt;"",W930&lt;&gt;"",W931&lt;&gt;"",W932&lt;&gt;"",W933&lt;&gt;""),"T4-Error",SUM(W916:W933)&gt;W911,"T5-Error",AND(SUM(W916:W933)=W911,X911="",OR(W916="",W917="",W918="",W919="",W920="",W921="",W922="",W923="",W924="",W925="",W926="",W927="",W928="",W929="",W930="",W931="",W932="",W933="")),"T2-Error",OR(W916="",W917="",W918="",W919="",W920="",W921="",W922="",W923="",W924="",W925="",W926="",W927="",W928="",W929="",W930="",W931="",W932="",W933=""),"",SUM(W916:W933)&lt;W911*OR(X916="pa",X917="pa",X918="pa",X919="pa",X920="pa",X921="pa",X922="pa",X923="pa",X924="pa",X925="pa",X926="pa",X927="pa",X928="pa",X929="pa",X930="pa",X931="pa",X932="pa",X933="pa"),"",AND(SUM(W916:W933)=W911,X911="pa",X916&lt;&gt;"pa",X917&lt;&gt;"pa",X918&lt;&gt;"pa",X919&lt;&gt;"pa",X920&lt;&gt;"pa",X921&lt;&gt;"pa",X922&lt;&gt;"pa",X923&lt;&gt;"pa",X924&lt;&gt;"pa",X925&lt;&gt;"pa",X926&lt;&gt;"pa",X927&lt;&gt;"pa",X928&lt;&gt;"pa",X929&lt;&gt;"pa",X930&lt;&gt;"pa",X931&lt;&gt;"pa",X932&lt;&gt;"pa",X933&lt;&gt;"pa"),"T3-Error",AND(SUM(W916:W933)=W911,X911="")*OR(X916="pa",X917="pa",X918="pa",X919="pa",X920="pa",X921="pa",X922="pa",X923="pa",X924="pa",X925="pa",X926="pa",X927="pa",X928="pa",X929="pa",X930="pa",X931="pa",X932="pa",X933="pa"),"T1-Error",SUM(W916:W933)=W911,"")</f>
        <v/>
      </c>
      <c r="X915" s="101"/>
      <c r="Y915" s="102" t="str" cm="1">
        <f t="array" ref="Y915">_xlfn.IFS(AND(Y911="",Y916="",Y917="",Y918="",Y919="",Y920="",Y921="",Y922="",Y923="",Y924="",Y925="",Y926="",Y927="",Y928="",Y929="",Y930="",Y931="",Y932="",Y933=""),"",SUM(Y916:Y933)&lt;Y911*AND(Z916="",Z917="",Z918="",Z919="",Z920="",Z921="",Z922="",Z923="",Z924="",Z925="",Z926="",Z927="",Z928="",Z929="",Z930="",Z931="",Z932="",Z933="",Y916&lt;&gt;"",Y917&lt;&gt;"",Y918&lt;&gt;"",Y919&lt;&gt;"",Y920&lt;&gt;"",Y921&lt;&gt;"",Y922&lt;&gt;"",Y923&lt;&gt;"",Y924&lt;&gt;"",Y925&lt;&gt;"",Y926&lt;&gt;"",Y927&lt;&gt;"",Y928&lt;&gt;"",Y929&lt;&gt;"",Y930&lt;&gt;"",Y931&lt;&gt;"",Y932&lt;&gt;"",Y933&lt;&gt;""),"T4-Error",SUM(Y916:Y933)&gt;Y911,"T5-Error",AND(SUM(Y916:Y933)=Y911,Z911="",OR(Y916="",Y917="",Y918="",Y919="",Y920="",Y921="",Y922="",Y923="",Y924="",Y925="",Y926="",Y927="",Y928="",Y929="",Y930="",Y931="",Y932="",Y933="")),"T2-Error",OR(Y916="",Y917="",Y918="",Y919="",Y920="",Y921="",Y922="",Y923="",Y924="",Y925="",Y926="",Y927="",Y928="",Y929="",Y930="",Y931="",Y932="",Y933=""),"",SUM(Y916:Y933)&lt;Y911*OR(Z916="pa",Z917="pa",Z918="pa",Z919="pa",Z920="pa",Z921="pa",Z922="pa",Z923="pa",Z924="pa",Z925="pa",Z926="pa",Z927="pa",Z928="pa",Z929="pa",Z930="pa",Z931="pa",Z932="pa",Z933="pa"),"",AND(SUM(Y916:Y933)=Y911,Z911="pa",Z916&lt;&gt;"pa",Z917&lt;&gt;"pa",Z918&lt;&gt;"pa",Z919&lt;&gt;"pa",Z920&lt;&gt;"pa",Z921&lt;&gt;"pa",Z922&lt;&gt;"pa",Z923&lt;&gt;"pa",Z924&lt;&gt;"pa",Z925&lt;&gt;"pa",Z926&lt;&gt;"pa",Z927&lt;&gt;"pa",Z928&lt;&gt;"pa",Z929&lt;&gt;"pa",Z930&lt;&gt;"pa",Z931&lt;&gt;"pa",Z932&lt;&gt;"pa",Z933&lt;&gt;"pa"),"T3-Error",AND(SUM(Y916:Y933)=Y911,Z911="")*OR(Z916="pa",Z917="pa",Z918="pa",Z919="pa",Z920="pa",Z921="pa",Z922="pa",Z923="pa",Z924="pa",Z925="pa",Z926="pa",Z927="pa",Z928="pa",Z929="pa",Z930="pa",Z931="pa",Z932="pa",Z933="pa"),"T1-Error",SUM(Y916:Y933)=Y911,"")</f>
        <v/>
      </c>
      <c r="Z915" s="101"/>
      <c r="AA915" s="206"/>
      <c r="AB915" s="189"/>
      <c r="AC915" s="196"/>
      <c r="AD915" s="206"/>
      <c r="AF915" s="193"/>
      <c r="AH915" s="193"/>
      <c r="AI915" s="237"/>
      <c r="AJ915" s="237"/>
      <c r="AK915" s="237"/>
      <c r="AL915" s="409"/>
      <c r="AM915" s="237"/>
      <c r="AN915" s="409"/>
    </row>
    <row r="916" spans="1:40" customFormat="1" ht="15" x14ac:dyDescent="0.2">
      <c r="A916" s="248" t="s">
        <v>217</v>
      </c>
      <c r="B916" s="248"/>
      <c r="C916" s="34" t="s">
        <v>53</v>
      </c>
      <c r="D916" s="24" t="s">
        <v>51</v>
      </c>
      <c r="E916" s="10"/>
      <c r="F916" s="13"/>
      <c r="G916" s="10"/>
      <c r="H916" s="13"/>
      <c r="I916" s="10"/>
      <c r="J916" s="13"/>
      <c r="K916" s="10"/>
      <c r="L916" s="13"/>
      <c r="M916" s="10"/>
      <c r="N916" s="13"/>
      <c r="O916" s="10"/>
      <c r="P916" s="13"/>
      <c r="Q916" s="10"/>
      <c r="R916" s="13"/>
      <c r="S916" s="10"/>
      <c r="T916" s="13"/>
      <c r="U916" s="10"/>
      <c r="V916" s="13"/>
      <c r="W916" s="10"/>
      <c r="X916" s="13"/>
      <c r="Y916" s="10"/>
      <c r="Z916" s="13"/>
      <c r="AA916" s="205"/>
      <c r="AB916" s="200"/>
      <c r="AC916" s="257"/>
      <c r="AD916" s="205"/>
      <c r="AF916" s="258"/>
      <c r="AH916" s="258"/>
      <c r="AI916" s="259"/>
      <c r="AJ916" s="259"/>
      <c r="AK916" s="259"/>
      <c r="AL916" s="413"/>
      <c r="AM916" s="259"/>
      <c r="AN916" s="413"/>
    </row>
    <row r="917" spans="1:40" customFormat="1" ht="15" x14ac:dyDescent="0.2">
      <c r="A917" s="244" t="s">
        <v>218</v>
      </c>
      <c r="B917" s="244"/>
      <c r="C917" s="35" t="s">
        <v>54</v>
      </c>
      <c r="D917" s="24" t="s">
        <v>51</v>
      </c>
      <c r="E917" s="10"/>
      <c r="F917" s="13"/>
      <c r="G917" s="10"/>
      <c r="H917" s="13"/>
      <c r="I917" s="10"/>
      <c r="J917" s="13"/>
      <c r="K917" s="10"/>
      <c r="L917" s="13"/>
      <c r="M917" s="10"/>
      <c r="N917" s="13"/>
      <c r="O917" s="10"/>
      <c r="P917" s="13"/>
      <c r="Q917" s="10"/>
      <c r="R917" s="13"/>
      <c r="S917" s="10"/>
      <c r="T917" s="13"/>
      <c r="U917" s="10"/>
      <c r="V917" s="13"/>
      <c r="W917" s="10"/>
      <c r="X917" s="13"/>
      <c r="Y917" s="10"/>
      <c r="Z917" s="13"/>
      <c r="AA917" s="205"/>
      <c r="AB917" s="200"/>
      <c r="AC917" s="257"/>
      <c r="AD917" s="205"/>
      <c r="AF917" s="258"/>
      <c r="AH917" s="258"/>
      <c r="AI917" s="259"/>
      <c r="AJ917" s="259"/>
      <c r="AK917" s="259"/>
      <c r="AL917" s="413"/>
      <c r="AM917" s="259"/>
      <c r="AN917" s="413"/>
    </row>
    <row r="918" spans="1:40" customFormat="1" ht="15" x14ac:dyDescent="0.2">
      <c r="A918" s="244" t="s">
        <v>219</v>
      </c>
      <c r="B918" s="244"/>
      <c r="C918" s="35" t="s">
        <v>55</v>
      </c>
      <c r="D918" s="24" t="s">
        <v>51</v>
      </c>
      <c r="E918" s="10"/>
      <c r="F918" s="13"/>
      <c r="G918" s="10"/>
      <c r="H918" s="13"/>
      <c r="I918" s="10"/>
      <c r="J918" s="13"/>
      <c r="K918" s="10"/>
      <c r="L918" s="13"/>
      <c r="M918" s="10"/>
      <c r="N918" s="13"/>
      <c r="O918" s="10"/>
      <c r="P918" s="13"/>
      <c r="Q918" s="10"/>
      <c r="R918" s="13"/>
      <c r="S918" s="10"/>
      <c r="T918" s="13"/>
      <c r="U918" s="10"/>
      <c r="V918" s="13"/>
      <c r="W918" s="10"/>
      <c r="X918" s="13"/>
      <c r="Y918" s="10"/>
      <c r="Z918" s="13"/>
      <c r="AA918" s="205"/>
      <c r="AB918" s="200"/>
      <c r="AC918" s="257"/>
      <c r="AD918" s="205"/>
      <c r="AF918" s="258"/>
      <c r="AH918" s="258"/>
      <c r="AI918" s="259"/>
      <c r="AJ918" s="259"/>
      <c r="AK918" s="259"/>
      <c r="AL918" s="413"/>
      <c r="AM918" s="259"/>
      <c r="AN918" s="413"/>
    </row>
    <row r="919" spans="1:40" customFormat="1" ht="15" x14ac:dyDescent="0.2">
      <c r="A919" s="244" t="s">
        <v>220</v>
      </c>
      <c r="B919" s="244"/>
      <c r="C919" s="35" t="s">
        <v>56</v>
      </c>
      <c r="D919" s="24" t="s">
        <v>51</v>
      </c>
      <c r="E919" s="10"/>
      <c r="F919" s="13"/>
      <c r="G919" s="10"/>
      <c r="H919" s="13"/>
      <c r="I919" s="10"/>
      <c r="J919" s="13"/>
      <c r="K919" s="10"/>
      <c r="L919" s="13"/>
      <c r="M919" s="10"/>
      <c r="N919" s="13"/>
      <c r="O919" s="10"/>
      <c r="P919" s="13"/>
      <c r="Q919" s="10"/>
      <c r="R919" s="13"/>
      <c r="S919" s="10"/>
      <c r="T919" s="13"/>
      <c r="U919" s="10"/>
      <c r="V919" s="13"/>
      <c r="W919" s="10"/>
      <c r="X919" s="13"/>
      <c r="Y919" s="10"/>
      <c r="Z919" s="13"/>
      <c r="AA919" s="205"/>
      <c r="AB919" s="200"/>
      <c r="AC919" s="257"/>
      <c r="AD919" s="205"/>
      <c r="AF919" s="258"/>
      <c r="AH919" s="258"/>
      <c r="AI919" s="259"/>
      <c r="AJ919" s="259"/>
      <c r="AK919" s="259"/>
      <c r="AL919" s="413"/>
      <c r="AM919" s="259"/>
      <c r="AN919" s="413"/>
    </row>
    <row r="920" spans="1:40" customFormat="1" ht="15" x14ac:dyDescent="0.2">
      <c r="A920" s="244" t="s">
        <v>221</v>
      </c>
      <c r="B920" s="244"/>
      <c r="C920" s="35" t="s">
        <v>57</v>
      </c>
      <c r="D920" s="24" t="s">
        <v>51</v>
      </c>
      <c r="E920" s="10"/>
      <c r="F920" s="13"/>
      <c r="G920" s="10"/>
      <c r="H920" s="13"/>
      <c r="I920" s="10"/>
      <c r="J920" s="13"/>
      <c r="K920" s="10"/>
      <c r="L920" s="13"/>
      <c r="M920" s="10"/>
      <c r="N920" s="13"/>
      <c r="O920" s="10"/>
      <c r="P920" s="13"/>
      <c r="Q920" s="10"/>
      <c r="R920" s="13"/>
      <c r="S920" s="10"/>
      <c r="T920" s="13"/>
      <c r="U920" s="10"/>
      <c r="V920" s="13"/>
      <c r="W920" s="10"/>
      <c r="X920" s="13"/>
      <c r="Y920" s="10"/>
      <c r="Z920" s="13"/>
      <c r="AA920" s="205"/>
      <c r="AB920" s="200"/>
      <c r="AC920" s="257"/>
      <c r="AD920" s="205"/>
      <c r="AF920" s="258"/>
      <c r="AH920" s="258"/>
      <c r="AI920" s="259"/>
      <c r="AJ920" s="259"/>
      <c r="AK920" s="259"/>
      <c r="AL920" s="413"/>
      <c r="AM920" s="259"/>
      <c r="AN920" s="413"/>
    </row>
    <row r="921" spans="1:40" customFormat="1" ht="15" x14ac:dyDescent="0.2">
      <c r="A921" s="244" t="s">
        <v>222</v>
      </c>
      <c r="B921" s="244"/>
      <c r="C921" s="35" t="s">
        <v>58</v>
      </c>
      <c r="D921" s="24" t="s">
        <v>51</v>
      </c>
      <c r="E921" s="10"/>
      <c r="F921" s="13"/>
      <c r="G921" s="10"/>
      <c r="H921" s="13"/>
      <c r="I921" s="10"/>
      <c r="J921" s="13"/>
      <c r="K921" s="10"/>
      <c r="L921" s="13"/>
      <c r="M921" s="10"/>
      <c r="N921" s="13"/>
      <c r="O921" s="10"/>
      <c r="P921" s="13"/>
      <c r="Q921" s="10"/>
      <c r="R921" s="13"/>
      <c r="S921" s="10"/>
      <c r="T921" s="13"/>
      <c r="U921" s="10"/>
      <c r="V921" s="13"/>
      <c r="W921" s="10"/>
      <c r="X921" s="13"/>
      <c r="Y921" s="10"/>
      <c r="Z921" s="13"/>
      <c r="AA921" s="205"/>
      <c r="AB921" s="200"/>
      <c r="AC921" s="257"/>
      <c r="AD921" s="205"/>
      <c r="AF921" s="258"/>
      <c r="AH921" s="258"/>
      <c r="AI921" s="259"/>
      <c r="AJ921" s="259"/>
      <c r="AK921" s="259"/>
      <c r="AL921" s="413"/>
      <c r="AM921" s="259"/>
      <c r="AN921" s="413"/>
    </row>
    <row r="922" spans="1:40" customFormat="1" ht="15" x14ac:dyDescent="0.2">
      <c r="A922" s="244" t="s">
        <v>223</v>
      </c>
      <c r="B922" s="244"/>
      <c r="C922" s="35" t="s">
        <v>59</v>
      </c>
      <c r="D922" s="24" t="s">
        <v>51</v>
      </c>
      <c r="E922" s="10"/>
      <c r="F922" s="13"/>
      <c r="G922" s="10"/>
      <c r="H922" s="13"/>
      <c r="I922" s="10"/>
      <c r="J922" s="13"/>
      <c r="K922" s="10"/>
      <c r="L922" s="13"/>
      <c r="M922" s="10"/>
      <c r="N922" s="13"/>
      <c r="O922" s="10"/>
      <c r="P922" s="13"/>
      <c r="Q922" s="10"/>
      <c r="R922" s="13"/>
      <c r="S922" s="10"/>
      <c r="T922" s="13"/>
      <c r="U922" s="10"/>
      <c r="V922" s="13"/>
      <c r="W922" s="10"/>
      <c r="X922" s="13"/>
      <c r="Y922" s="10"/>
      <c r="Z922" s="13"/>
      <c r="AA922" s="205"/>
      <c r="AB922" s="200"/>
      <c r="AC922" s="257"/>
      <c r="AD922" s="205"/>
      <c r="AF922" s="258"/>
      <c r="AH922" s="258"/>
      <c r="AI922" s="259"/>
      <c r="AJ922" s="259"/>
      <c r="AK922" s="259"/>
      <c r="AL922" s="413"/>
      <c r="AM922" s="259"/>
      <c r="AN922" s="413"/>
    </row>
    <row r="923" spans="1:40" customFormat="1" ht="15" x14ac:dyDescent="0.2">
      <c r="A923" s="244" t="s">
        <v>224</v>
      </c>
      <c r="B923" s="244"/>
      <c r="C923" s="35" t="s">
        <v>60</v>
      </c>
      <c r="D923" s="24" t="s">
        <v>51</v>
      </c>
      <c r="E923" s="10"/>
      <c r="F923" s="13"/>
      <c r="G923" s="10"/>
      <c r="H923" s="13"/>
      <c r="I923" s="10"/>
      <c r="J923" s="13"/>
      <c r="K923" s="10"/>
      <c r="L923" s="13"/>
      <c r="M923" s="10"/>
      <c r="N923" s="13"/>
      <c r="O923" s="10"/>
      <c r="P923" s="13"/>
      <c r="Q923" s="10"/>
      <c r="R923" s="13"/>
      <c r="S923" s="10"/>
      <c r="T923" s="13"/>
      <c r="U923" s="10"/>
      <c r="V923" s="13"/>
      <c r="W923" s="10"/>
      <c r="X923" s="13"/>
      <c r="Y923" s="10"/>
      <c r="Z923" s="13"/>
      <c r="AA923" s="205"/>
      <c r="AB923" s="200"/>
      <c r="AC923" s="257"/>
      <c r="AD923" s="205"/>
      <c r="AF923" s="258"/>
      <c r="AH923" s="258"/>
      <c r="AI923" s="259"/>
      <c r="AJ923" s="259"/>
      <c r="AK923" s="259"/>
      <c r="AL923" s="413"/>
      <c r="AM923" s="259"/>
      <c r="AN923" s="413"/>
    </row>
    <row r="924" spans="1:40" customFormat="1" ht="15" x14ac:dyDescent="0.2">
      <c r="A924" s="244" t="s">
        <v>225</v>
      </c>
      <c r="B924" s="244"/>
      <c r="C924" s="35" t="s">
        <v>61</v>
      </c>
      <c r="D924" s="24" t="s">
        <v>51</v>
      </c>
      <c r="E924" s="10"/>
      <c r="F924" s="13"/>
      <c r="G924" s="10"/>
      <c r="H924" s="13"/>
      <c r="I924" s="10"/>
      <c r="J924" s="13"/>
      <c r="K924" s="10"/>
      <c r="L924" s="13"/>
      <c r="M924" s="10"/>
      <c r="N924" s="13"/>
      <c r="O924" s="10"/>
      <c r="P924" s="13"/>
      <c r="Q924" s="10"/>
      <c r="R924" s="13"/>
      <c r="S924" s="10"/>
      <c r="T924" s="13"/>
      <c r="U924" s="10"/>
      <c r="V924" s="13"/>
      <c r="W924" s="10"/>
      <c r="X924" s="13"/>
      <c r="Y924" s="10"/>
      <c r="Z924" s="13"/>
      <c r="AA924" s="205"/>
      <c r="AB924" s="200"/>
      <c r="AC924" s="257"/>
      <c r="AD924" s="205"/>
      <c r="AF924" s="258"/>
      <c r="AH924" s="258"/>
      <c r="AI924" s="259"/>
      <c r="AJ924" s="259"/>
      <c r="AK924" s="259"/>
      <c r="AL924" s="413"/>
      <c r="AM924" s="259"/>
      <c r="AN924" s="413"/>
    </row>
    <row r="925" spans="1:40" customFormat="1" ht="15" x14ac:dyDescent="0.2">
      <c r="A925" s="244" t="s">
        <v>226</v>
      </c>
      <c r="B925" s="244"/>
      <c r="C925" s="35" t="s">
        <v>62</v>
      </c>
      <c r="D925" s="24" t="s">
        <v>51</v>
      </c>
      <c r="E925" s="10"/>
      <c r="F925" s="13"/>
      <c r="G925" s="10"/>
      <c r="H925" s="13"/>
      <c r="I925" s="10"/>
      <c r="J925" s="13"/>
      <c r="K925" s="10"/>
      <c r="L925" s="13"/>
      <c r="M925" s="10"/>
      <c r="N925" s="13"/>
      <c r="O925" s="10"/>
      <c r="P925" s="13"/>
      <c r="Q925" s="10"/>
      <c r="R925" s="13"/>
      <c r="S925" s="10"/>
      <c r="T925" s="13"/>
      <c r="U925" s="10"/>
      <c r="V925" s="13"/>
      <c r="W925" s="10"/>
      <c r="X925" s="13"/>
      <c r="Y925" s="10"/>
      <c r="Z925" s="13"/>
      <c r="AA925" s="205"/>
      <c r="AB925" s="200"/>
      <c r="AC925" s="257"/>
      <c r="AD925" s="205"/>
      <c r="AF925" s="258"/>
      <c r="AH925" s="258"/>
      <c r="AI925" s="259"/>
      <c r="AJ925" s="259"/>
      <c r="AK925" s="259"/>
      <c r="AL925" s="413"/>
      <c r="AM925" s="259"/>
      <c r="AN925" s="413"/>
    </row>
    <row r="926" spans="1:40" customFormat="1" ht="15" x14ac:dyDescent="0.2">
      <c r="A926" s="244" t="s">
        <v>227</v>
      </c>
      <c r="B926" s="244"/>
      <c r="C926" s="35" t="s">
        <v>63</v>
      </c>
      <c r="D926" s="24" t="s">
        <v>51</v>
      </c>
      <c r="E926" s="10"/>
      <c r="F926" s="13"/>
      <c r="G926" s="10"/>
      <c r="H926" s="13"/>
      <c r="I926" s="10"/>
      <c r="J926" s="13"/>
      <c r="K926" s="10"/>
      <c r="L926" s="13"/>
      <c r="M926" s="10"/>
      <c r="N926" s="13"/>
      <c r="O926" s="10"/>
      <c r="P926" s="13"/>
      <c r="Q926" s="10"/>
      <c r="R926" s="13"/>
      <c r="S926" s="10"/>
      <c r="T926" s="13"/>
      <c r="U926" s="10"/>
      <c r="V926" s="13"/>
      <c r="W926" s="10"/>
      <c r="X926" s="13"/>
      <c r="Y926" s="10"/>
      <c r="Z926" s="13"/>
      <c r="AA926" s="205"/>
      <c r="AB926" s="200"/>
      <c r="AC926" s="257"/>
      <c r="AD926" s="205"/>
      <c r="AF926" s="258"/>
      <c r="AH926" s="258"/>
      <c r="AI926" s="259"/>
      <c r="AJ926" s="259"/>
      <c r="AK926" s="259"/>
      <c r="AL926" s="413"/>
      <c r="AM926" s="259"/>
      <c r="AN926" s="413"/>
    </row>
    <row r="927" spans="1:40" customFormat="1" ht="15" x14ac:dyDescent="0.2">
      <c r="A927" s="244" t="s">
        <v>228</v>
      </c>
      <c r="B927" s="244"/>
      <c r="C927" s="35" t="s">
        <v>64</v>
      </c>
      <c r="D927" s="24" t="s">
        <v>51</v>
      </c>
      <c r="E927" s="10"/>
      <c r="F927" s="13"/>
      <c r="G927" s="10"/>
      <c r="H927" s="13"/>
      <c r="I927" s="10"/>
      <c r="J927" s="13"/>
      <c r="K927" s="10"/>
      <c r="L927" s="13"/>
      <c r="M927" s="10"/>
      <c r="N927" s="13"/>
      <c r="O927" s="10"/>
      <c r="P927" s="13"/>
      <c r="Q927" s="10"/>
      <c r="R927" s="13"/>
      <c r="S927" s="10"/>
      <c r="T927" s="13"/>
      <c r="U927" s="10"/>
      <c r="V927" s="13"/>
      <c r="W927" s="10"/>
      <c r="X927" s="13"/>
      <c r="Y927" s="10"/>
      <c r="Z927" s="13"/>
      <c r="AA927" s="205"/>
      <c r="AB927" s="200"/>
      <c r="AC927" s="257"/>
      <c r="AD927" s="205"/>
      <c r="AF927" s="258"/>
      <c r="AH927" s="258"/>
      <c r="AI927" s="259"/>
      <c r="AJ927" s="259"/>
      <c r="AK927" s="259"/>
      <c r="AL927" s="413"/>
      <c r="AM927" s="259"/>
      <c r="AN927" s="413"/>
    </row>
    <row r="928" spans="1:40" customFormat="1" ht="15" x14ac:dyDescent="0.2">
      <c r="A928" s="244" t="s">
        <v>229</v>
      </c>
      <c r="B928" s="244"/>
      <c r="C928" s="35" t="s">
        <v>65</v>
      </c>
      <c r="D928" s="24" t="s">
        <v>51</v>
      </c>
      <c r="E928" s="10"/>
      <c r="F928" s="13"/>
      <c r="G928" s="10"/>
      <c r="H928" s="13"/>
      <c r="I928" s="10"/>
      <c r="J928" s="13"/>
      <c r="K928" s="10"/>
      <c r="L928" s="13"/>
      <c r="M928" s="10"/>
      <c r="N928" s="13"/>
      <c r="O928" s="10"/>
      <c r="P928" s="13"/>
      <c r="Q928" s="10"/>
      <c r="R928" s="13"/>
      <c r="S928" s="10"/>
      <c r="T928" s="13"/>
      <c r="U928" s="10"/>
      <c r="V928" s="13"/>
      <c r="W928" s="10"/>
      <c r="X928" s="13"/>
      <c r="Y928" s="10"/>
      <c r="Z928" s="13"/>
      <c r="AA928" s="205"/>
      <c r="AB928" s="200"/>
      <c r="AC928" s="257"/>
      <c r="AD928" s="205"/>
      <c r="AF928" s="258"/>
      <c r="AH928" s="258"/>
      <c r="AI928" s="259"/>
      <c r="AJ928" s="259"/>
      <c r="AK928" s="259"/>
      <c r="AL928" s="413"/>
      <c r="AM928" s="259"/>
      <c r="AN928" s="413"/>
    </row>
    <row r="929" spans="1:40" customFormat="1" ht="15" x14ac:dyDescent="0.2">
      <c r="A929" s="244" t="s">
        <v>230</v>
      </c>
      <c r="B929" s="244"/>
      <c r="C929" s="35" t="s">
        <v>66</v>
      </c>
      <c r="D929" s="24" t="s">
        <v>51</v>
      </c>
      <c r="E929" s="10"/>
      <c r="F929" s="13"/>
      <c r="G929" s="10"/>
      <c r="H929" s="13"/>
      <c r="I929" s="10"/>
      <c r="J929" s="13"/>
      <c r="K929" s="10"/>
      <c r="L929" s="13"/>
      <c r="M929" s="10"/>
      <c r="N929" s="13"/>
      <c r="O929" s="10"/>
      <c r="P929" s="13"/>
      <c r="Q929" s="10"/>
      <c r="R929" s="13"/>
      <c r="S929" s="10"/>
      <c r="T929" s="13"/>
      <c r="U929" s="10"/>
      <c r="V929" s="13"/>
      <c r="W929" s="10"/>
      <c r="X929" s="13"/>
      <c r="Y929" s="10"/>
      <c r="Z929" s="13"/>
      <c r="AA929" s="205"/>
      <c r="AB929" s="200"/>
      <c r="AC929" s="257"/>
      <c r="AD929" s="205"/>
      <c r="AF929" s="258"/>
      <c r="AH929" s="258"/>
      <c r="AI929" s="259"/>
      <c r="AJ929" s="259"/>
      <c r="AK929" s="259"/>
      <c r="AL929" s="413"/>
      <c r="AM929" s="259"/>
      <c r="AN929" s="413"/>
    </row>
    <row r="930" spans="1:40" customFormat="1" ht="15" x14ac:dyDescent="0.2">
      <c r="A930" s="244" t="s">
        <v>231</v>
      </c>
      <c r="B930" s="244"/>
      <c r="C930" s="35" t="s">
        <v>67</v>
      </c>
      <c r="D930" s="24" t="s">
        <v>51</v>
      </c>
      <c r="E930" s="10"/>
      <c r="F930" s="13"/>
      <c r="G930" s="10"/>
      <c r="H930" s="13"/>
      <c r="I930" s="10"/>
      <c r="J930" s="13"/>
      <c r="K930" s="10"/>
      <c r="L930" s="13"/>
      <c r="M930" s="10"/>
      <c r="N930" s="13"/>
      <c r="O930" s="10"/>
      <c r="P930" s="13"/>
      <c r="Q930" s="10"/>
      <c r="R930" s="13"/>
      <c r="S930" s="10"/>
      <c r="T930" s="13"/>
      <c r="U930" s="10"/>
      <c r="V930" s="13"/>
      <c r="W930" s="10"/>
      <c r="X930" s="13"/>
      <c r="Y930" s="10"/>
      <c r="Z930" s="13"/>
      <c r="AA930" s="205"/>
      <c r="AB930" s="200"/>
      <c r="AC930" s="257"/>
      <c r="AD930" s="205"/>
      <c r="AF930" s="258"/>
      <c r="AH930" s="258"/>
      <c r="AI930" s="259"/>
      <c r="AJ930" s="259"/>
      <c r="AK930" s="259"/>
      <c r="AL930" s="413"/>
      <c r="AM930" s="259"/>
      <c r="AN930" s="413"/>
    </row>
    <row r="931" spans="1:40" customFormat="1" ht="15" x14ac:dyDescent="0.2">
      <c r="A931" s="244" t="s">
        <v>232</v>
      </c>
      <c r="B931" s="244"/>
      <c r="C931" s="35" t="s">
        <v>68</v>
      </c>
      <c r="D931" s="24" t="s">
        <v>51</v>
      </c>
      <c r="E931" s="10"/>
      <c r="F931" s="13"/>
      <c r="G931" s="10"/>
      <c r="H931" s="13"/>
      <c r="I931" s="10"/>
      <c r="J931" s="13"/>
      <c r="K931" s="10"/>
      <c r="L931" s="13"/>
      <c r="M931" s="10"/>
      <c r="N931" s="13"/>
      <c r="O931" s="10"/>
      <c r="P931" s="13"/>
      <c r="Q931" s="10"/>
      <c r="R931" s="13"/>
      <c r="S931" s="10"/>
      <c r="T931" s="13"/>
      <c r="U931" s="10"/>
      <c r="V931" s="13"/>
      <c r="W931" s="10"/>
      <c r="X931" s="13"/>
      <c r="Y931" s="10"/>
      <c r="Z931" s="13"/>
      <c r="AA931" s="205"/>
      <c r="AB931" s="200"/>
      <c r="AC931" s="257"/>
      <c r="AD931" s="205"/>
      <c r="AF931" s="258"/>
      <c r="AH931" s="258"/>
      <c r="AI931" s="259"/>
      <c r="AJ931" s="259"/>
      <c r="AK931" s="259"/>
      <c r="AL931" s="413"/>
      <c r="AM931" s="259"/>
      <c r="AN931" s="413"/>
    </row>
    <row r="932" spans="1:40" customFormat="1" ht="15" x14ac:dyDescent="0.2">
      <c r="A932" s="244" t="s">
        <v>233</v>
      </c>
      <c r="B932" s="244"/>
      <c r="C932" s="35" t="s">
        <v>69</v>
      </c>
      <c r="D932" s="24" t="s">
        <v>51</v>
      </c>
      <c r="E932" s="10"/>
      <c r="F932" s="13"/>
      <c r="G932" s="10"/>
      <c r="H932" s="13"/>
      <c r="I932" s="10"/>
      <c r="J932" s="13"/>
      <c r="K932" s="10"/>
      <c r="L932" s="13"/>
      <c r="M932" s="10"/>
      <c r="N932" s="13"/>
      <c r="O932" s="10"/>
      <c r="P932" s="13"/>
      <c r="Q932" s="10"/>
      <c r="R932" s="13"/>
      <c r="S932" s="10"/>
      <c r="T932" s="13"/>
      <c r="U932" s="10"/>
      <c r="V932" s="13"/>
      <c r="W932" s="10"/>
      <c r="X932" s="13"/>
      <c r="Y932" s="10"/>
      <c r="Z932" s="13"/>
      <c r="AA932" s="205"/>
      <c r="AB932" s="200"/>
      <c r="AC932" s="257"/>
      <c r="AD932" s="205"/>
      <c r="AF932" s="258"/>
      <c r="AH932" s="258"/>
      <c r="AI932" s="259"/>
      <c r="AJ932" s="259"/>
      <c r="AK932" s="259"/>
      <c r="AL932" s="413"/>
      <c r="AM932" s="259"/>
      <c r="AN932" s="413"/>
    </row>
    <row r="933" spans="1:40" customFormat="1" ht="15" x14ac:dyDescent="0.2">
      <c r="A933" s="244" t="s">
        <v>234</v>
      </c>
      <c r="B933" s="244"/>
      <c r="C933" s="35" t="s">
        <v>70</v>
      </c>
      <c r="D933" s="24" t="s">
        <v>51</v>
      </c>
      <c r="E933" s="10"/>
      <c r="F933" s="13"/>
      <c r="G933" s="10"/>
      <c r="H933" s="13"/>
      <c r="I933" s="10"/>
      <c r="J933" s="13"/>
      <c r="K933" s="10"/>
      <c r="L933" s="13"/>
      <c r="M933" s="10"/>
      <c r="N933" s="13"/>
      <c r="O933" s="10"/>
      <c r="P933" s="13"/>
      <c r="Q933" s="10"/>
      <c r="R933" s="13"/>
      <c r="S933" s="10"/>
      <c r="T933" s="13"/>
      <c r="U933" s="10"/>
      <c r="V933" s="13"/>
      <c r="W933" s="10"/>
      <c r="X933" s="13"/>
      <c r="Y933" s="10"/>
      <c r="Z933" s="13"/>
      <c r="AA933" s="205"/>
      <c r="AB933" s="200"/>
      <c r="AC933" s="257"/>
      <c r="AD933" s="205"/>
      <c r="AF933" s="258"/>
      <c r="AH933" s="258"/>
      <c r="AI933" s="259"/>
      <c r="AJ933" s="259"/>
      <c r="AK933" s="259"/>
      <c r="AL933" s="413"/>
      <c r="AM933" s="259"/>
      <c r="AN933" s="413"/>
    </row>
    <row r="934" spans="1:40" s="23" customFormat="1" ht="31.5" x14ac:dyDescent="0.2">
      <c r="A934" s="255"/>
      <c r="B934" s="262"/>
      <c r="C934" s="105"/>
      <c r="D934" s="106"/>
      <c r="E934" s="102" t="str" cm="1">
        <f t="array" ref="E934">_xlfn.IFS(OR(E935="",E863=""),"",AND(E935=0,E863=0),"",E935=E863,"T8-Alert",E935&lt;&gt;E863,"")</f>
        <v/>
      </c>
      <c r="F934" s="101"/>
      <c r="G934" s="102" t="str" cm="1">
        <f t="array" ref="G934">_xlfn.IFS(OR(G935="",G863=""),"",AND(G935=0,G863=0),"",G935=G863,"T8-Alert",G935&lt;&gt;G863,"")</f>
        <v/>
      </c>
      <c r="H934" s="101"/>
      <c r="I934" s="102" t="str" cm="1">
        <f t="array" ref="I934">_xlfn.IFS(OR(I935="",I863=""),"",AND(I935=0,I863=0),"",I935=I863,"T8-Alert",I935&lt;&gt;I863,"")</f>
        <v/>
      </c>
      <c r="J934" s="101"/>
      <c r="K934" s="102" t="str" cm="1">
        <f t="array" ref="K934">_xlfn.IFS(OR(K935="",K863=""),"",AND(K935=0,K863=0),"",K935=K863,"T8-Alert",K935&lt;&gt;K863,"")</f>
        <v/>
      </c>
      <c r="L934" s="101"/>
      <c r="M934" s="102" t="str" cm="1">
        <f t="array" ref="M934">_xlfn.IFS(OR(M935="",M863=""),"",AND(M935=0,M863=0),"",M935=M863,"T8-Alert",M935&lt;&gt;M863,"")</f>
        <v/>
      </c>
      <c r="N934" s="101"/>
      <c r="O934" s="102" t="str" cm="1">
        <f t="array" ref="O934">_xlfn.IFS(OR(O935="",O863=""),"",AND(O935=0,O863=0),"",O935=O863,"T8-Alert",O935&lt;&gt;O863,"")</f>
        <v/>
      </c>
      <c r="P934" s="101"/>
      <c r="Q934" s="102" t="str" cm="1">
        <f t="array" ref="Q934">_xlfn.IFS(OR(Q935="",Q863=""),"",AND(Q935=0,Q863=0),"",Q935=Q863,"T8-Alert",Q935&lt;&gt;Q863,"")</f>
        <v/>
      </c>
      <c r="R934" s="101"/>
      <c r="S934" s="102" t="str" cm="1">
        <f t="array" ref="S934">_xlfn.IFS(OR(S935="",S863=""),"",AND(S935=0,S863=0),"",S935=S863,"T8-Alert",S935&lt;&gt;S863,"")</f>
        <v/>
      </c>
      <c r="T934" s="101"/>
      <c r="U934" s="102" t="str" cm="1">
        <f t="array" ref="U934">_xlfn.IFS(OR(U935="",U863=""),"",AND(U935=0,U863=0),"",U935=U863,"T8-Alert",U935&lt;&gt;U863,"")</f>
        <v/>
      </c>
      <c r="V934" s="101"/>
      <c r="W934" s="102" t="str" cm="1">
        <f t="array" ref="W934">_xlfn.IFS(OR(W935="",W863=""),"",AND(W935=0,W863=0),"",W935=W863,"T8-Alert",W935&lt;&gt;W863,"")</f>
        <v/>
      </c>
      <c r="X934" s="101"/>
      <c r="Y934" s="102" t="str" cm="1">
        <f t="array" ref="Y934">_xlfn.IFS(OR(Y935="",Y863=""),"",AND(Y935=0,Y863=0),"",Y935=Y863,"T8-Alert",Y935&lt;&gt;Y863,"")</f>
        <v/>
      </c>
      <c r="Z934" s="101"/>
      <c r="AA934" s="430" t="s">
        <v>426</v>
      </c>
      <c r="AB934" s="202"/>
      <c r="AC934" s="202"/>
      <c r="AD934" s="201"/>
      <c r="AF934" s="192"/>
      <c r="AH934" s="192"/>
      <c r="AI934" s="236"/>
      <c r="AJ934" s="236"/>
      <c r="AK934" s="236"/>
      <c r="AL934" s="408"/>
      <c r="AM934" s="236"/>
      <c r="AN934" s="408"/>
    </row>
    <row r="935" spans="1:40" ht="31.5" x14ac:dyDescent="0.2">
      <c r="A935" s="296"/>
      <c r="B935" s="297"/>
      <c r="C935" s="104" t="s">
        <v>129</v>
      </c>
      <c r="D935" s="115" t="s">
        <v>51</v>
      </c>
      <c r="E935" s="10"/>
      <c r="F935" s="13"/>
      <c r="G935" s="10"/>
      <c r="H935" s="13"/>
      <c r="I935" s="10"/>
      <c r="J935" s="13"/>
      <c r="K935" s="10"/>
      <c r="L935" s="13"/>
      <c r="M935" s="10"/>
      <c r="N935" s="13"/>
      <c r="O935" s="10"/>
      <c r="P935" s="13"/>
      <c r="Q935" s="10"/>
      <c r="R935" s="13"/>
      <c r="S935" s="10"/>
      <c r="T935" s="13"/>
      <c r="U935" s="10"/>
      <c r="V935" s="13"/>
      <c r="W935" s="10"/>
      <c r="X935" s="13"/>
      <c r="Y935" s="10"/>
      <c r="Z935" s="13"/>
      <c r="AA935" s="205" t="s">
        <v>425</v>
      </c>
      <c r="AB935" s="196"/>
      <c r="AC935" s="196"/>
      <c r="AD935" s="205"/>
      <c r="AF935" s="193"/>
      <c r="AH935" s="193"/>
      <c r="AI935" s="237"/>
      <c r="AJ935" s="237"/>
      <c r="AK935" s="237"/>
      <c r="AL935" s="409"/>
      <c r="AM935" s="237"/>
      <c r="AN935" s="409"/>
    </row>
    <row r="936" spans="1:40" ht="15.75" x14ac:dyDescent="0.25">
      <c r="A936" s="290"/>
      <c r="B936" s="291"/>
      <c r="C936" s="105" t="s">
        <v>208</v>
      </c>
      <c r="D936" s="33"/>
      <c r="E936" s="102" t="str" cm="1">
        <f t="array" ref="E936">_xlfn.IFS(AND(E935="",E937="",E938=""),"",SUM(E937:E938)&lt;E935*AND(F937="",F938="",E937&lt;&gt;"",E938&lt;&gt;""),"T4-Error",SUM(E937:E938)&gt;E935,"T5-Error",AND(SUM(E937:E938)=E935,F935="",OR(E937="",E938="")),"T2-Error",OR(E937="",E938=""),"",SUM(E937:E938)&lt;E935*OR(F937="pa",F938="pa"),"",AND(SUM(E937:E938)=E935,F935="pa",F937&lt;&gt;"pa",F938&lt;&gt;"pa"),"T3-Error",AND(SUM(E937:E938)=E935,F935="")*OR(F937="pa",F938="pa"),"T1-Error",SUM(E937:E938)=E935,"")</f>
        <v/>
      </c>
      <c r="F936" s="101"/>
      <c r="G936" s="102" t="str" cm="1">
        <f t="array" ref="G936">_xlfn.IFS(AND(G935="",G937="",G938=""),"",SUM(G937:G938)&lt;G935*AND(H937="",H938="",G937&lt;&gt;"",G938&lt;&gt;""),"T4-Error",SUM(G937:G938)&gt;G935,"T5-Error",AND(SUM(G937:G938)=G935,H935="",OR(G937="",G938="")),"T2-Error",OR(G937="",G938=""),"",SUM(G937:G938)&lt;G935*OR(H937="pa",H938="pa"),"",AND(SUM(G937:G938)=G935,H935="pa",H937&lt;&gt;"pa",H938&lt;&gt;"pa"),"T3-Error",AND(SUM(G937:G938)=G935,H935="")*OR(H937="pa",H938="pa"),"T1-Error",SUM(G937:G938)=G935,"")</f>
        <v/>
      </c>
      <c r="H936" s="101"/>
      <c r="I936" s="102" t="str" cm="1">
        <f t="array" ref="I936">_xlfn.IFS(AND(I935="",I937="",I938=""),"",SUM(I937:I938)&lt;I935*AND(J937="",J938="",I937&lt;&gt;"",I938&lt;&gt;""),"T4-Error",SUM(I937:I938)&gt;I935,"T5-Error",AND(SUM(I937:I938)=I935,J935="",OR(I937="",I938="")),"T2-Error",OR(I937="",I938=""),"",SUM(I937:I938)&lt;I935*OR(J937="pa",J938="pa"),"",AND(SUM(I937:I938)=I935,J935="pa",J937&lt;&gt;"pa",J938&lt;&gt;"pa"),"T3-Error",AND(SUM(I937:I938)=I935,J935="")*OR(J937="pa",J938="pa"),"T1-Error",SUM(I937:I938)=I935,"")</f>
        <v/>
      </c>
      <c r="J936" s="101"/>
      <c r="K936" s="102" t="str" cm="1">
        <f t="array" ref="K936">_xlfn.IFS(AND(K935="",K937="",K938=""),"",SUM(K937:K938)&lt;K935*AND(L937="",L938="",K937&lt;&gt;"",K938&lt;&gt;""),"T4-Error",SUM(K937:K938)&gt;K935,"T5-Error",AND(SUM(K937:K938)=K935,L935="",OR(K937="",K938="")),"T2-Error",OR(K937="",K938=""),"",SUM(K937:K938)&lt;K935*OR(L937="pa",L938="pa"),"",AND(SUM(K937:K938)=K935,L935="pa",L937&lt;&gt;"pa",L938&lt;&gt;"pa"),"T3-Error",AND(SUM(K937:K938)=K935,L935="")*OR(L937="pa",L938="pa"),"T1-Error",SUM(K937:K938)=K935,"")</f>
        <v/>
      </c>
      <c r="L936" s="101"/>
      <c r="M936" s="102" t="str" cm="1">
        <f t="array" ref="M936">_xlfn.IFS(AND(M935="",M937="",M938=""),"",SUM(M937:M938)&lt;M935*AND(N937="",N938="",M937&lt;&gt;"",M938&lt;&gt;""),"T4-Error",SUM(M937:M938)&gt;M935,"T5-Error",AND(SUM(M937:M938)=M935,N935="",OR(M937="",M938="")),"T2-Error",OR(M937="",M938=""),"",SUM(M937:M938)&lt;M935*OR(N937="pa",N938="pa"),"",AND(SUM(M937:M938)=M935,N935="pa",N937&lt;&gt;"pa",N938&lt;&gt;"pa"),"T3-Error",AND(SUM(M937:M938)=M935,N935="")*OR(N937="pa",N938="pa"),"T1-Error",SUM(M937:M938)=M935,"")</f>
        <v/>
      </c>
      <c r="N936" s="101"/>
      <c r="O936" s="102" t="str" cm="1">
        <f t="array" ref="O936">_xlfn.IFS(AND(O935="",O937="",O938=""),"",SUM(O937:O938)&lt;O935*AND(P937="",P938="",O937&lt;&gt;"",O938&lt;&gt;""),"T4-Error",SUM(O937:O938)&gt;O935,"T5-Error",AND(SUM(O937:O938)=O935,P935="",OR(O937="",O938="")),"T2-Error",OR(O937="",O938=""),"",SUM(O937:O938)&lt;O935*OR(P937="pa",P938="pa"),"",AND(SUM(O937:O938)=O935,P935="pa",P937&lt;&gt;"pa",P938&lt;&gt;"pa"),"T3-Error",AND(SUM(O937:O938)=O935,P935="")*OR(P937="pa",P938="pa"),"T1-Error",SUM(O937:O938)=O935,"")</f>
        <v/>
      </c>
      <c r="P936" s="101"/>
      <c r="Q936" s="102" t="str" cm="1">
        <f t="array" ref="Q936">_xlfn.IFS(AND(Q935="",Q937="",Q938=""),"",SUM(Q937:Q938)&lt;Q935*AND(R937="",R938="",Q937&lt;&gt;"",Q938&lt;&gt;""),"T4-Error",SUM(Q937:Q938)&gt;Q935,"T5-Error",AND(SUM(Q937:Q938)=Q935,R935="",OR(Q937="",Q938="")),"T2-Error",OR(Q937="",Q938=""),"",SUM(Q937:Q938)&lt;Q935*OR(R937="pa",R938="pa"),"",AND(SUM(Q937:Q938)=Q935,R935="pa",R937&lt;&gt;"pa",R938&lt;&gt;"pa"),"T3-Error",AND(SUM(Q937:Q938)=Q935,R935="")*OR(R937="pa",R938="pa"),"T1-Error",SUM(Q937:Q938)=Q935,"")</f>
        <v/>
      </c>
      <c r="R936" s="101"/>
      <c r="S936" s="102" t="str" cm="1">
        <f t="array" ref="S936">_xlfn.IFS(AND(S935="",S937="",S938=""),"",SUM(S937:S938)&lt;S935*AND(T937="",T938="",S937&lt;&gt;"",S938&lt;&gt;""),"T4-Error",SUM(S937:S938)&gt;S935,"T5-Error",AND(SUM(S937:S938)=S935,T935="",OR(S937="",S938="")),"T2-Error",OR(S937="",S938=""),"",SUM(S937:S938)&lt;S935*OR(T937="pa",T938="pa"),"",AND(SUM(S937:S938)=S935,T935="pa",T937&lt;&gt;"pa",T938&lt;&gt;"pa"),"T3-Error",AND(SUM(S937:S938)=S935,T935="")*OR(T937="pa",T938="pa"),"T1-Error",SUM(S937:S938)=S935,"")</f>
        <v/>
      </c>
      <c r="T936" s="101"/>
      <c r="U936" s="102" t="str" cm="1">
        <f t="array" ref="U936">_xlfn.IFS(AND(U935="",U937="",U938=""),"",SUM(U937:U938)&lt;U935*AND(V937="",V938="",U937&lt;&gt;"",U938&lt;&gt;""),"T4-Error",SUM(U937:U938)&gt;U935,"T5-Error",AND(SUM(U937:U938)=U935,V935="",OR(U937="",U938="")),"T2-Error",OR(U937="",U938=""),"",SUM(U937:U938)&lt;U935*OR(V937="pa",V938="pa"),"",AND(SUM(U937:U938)=U935,V935="pa",V937&lt;&gt;"pa",V938&lt;&gt;"pa"),"T3-Error",AND(SUM(U937:U938)=U935,V935="")*OR(V937="pa",V938="pa"),"T1-Error",SUM(U937:U938)=U935,"")</f>
        <v/>
      </c>
      <c r="V936" s="101"/>
      <c r="W936" s="102" t="str" cm="1">
        <f t="array" ref="W936">_xlfn.IFS(AND(W935="",W937="",W938=""),"",SUM(W937:W938)&lt;W935*AND(X937="",X938="",W937&lt;&gt;"",W938&lt;&gt;""),"T4-Error",SUM(W937:W938)&gt;W935,"T5-Error",AND(SUM(W937:W938)=W935,X935="",OR(W937="",W938="")),"T2-Error",OR(W937="",W938=""),"",SUM(W937:W938)&lt;W935*OR(X937="pa",X938="pa"),"",AND(SUM(W937:W938)=W935,X935="pa",X937&lt;&gt;"pa",X938&lt;&gt;"pa"),"T3-Error",AND(SUM(W937:W938)=W935,X935="")*OR(X937="pa",X938="pa"),"T1-Error",SUM(W937:W938)=W935,"")</f>
        <v/>
      </c>
      <c r="X936" s="101"/>
      <c r="Y936" s="102" t="str" cm="1">
        <f t="array" ref="Y936">_xlfn.IFS(AND(Y935="",Y937="",Y938=""),"",SUM(Y937:Y938)&lt;Y935*AND(Z937="",Z938="",Y937&lt;&gt;"",Y938&lt;&gt;""),"T4-Error",SUM(Y937:Y938)&gt;Y935,"T5-Error",AND(SUM(Y937:Y938)=Y935,Z935="",OR(Y937="",Y938="")),"T2-Error",OR(Y937="",Y938=""),"",SUM(Y937:Y938)&lt;Y935*OR(Z937="pa",Z938="pa"),"",AND(SUM(Y937:Y938)=Y935,Z935="pa",Z937&lt;&gt;"pa",Z938&lt;&gt;"pa"),"T3-Error",AND(SUM(Y937:Y938)=Y935,Z935="")*OR(Z937="pa",Z938="pa"),"T1-Error",SUM(Y937:Y938)=Y935,"")</f>
        <v/>
      </c>
      <c r="Z936" s="101"/>
      <c r="AA936" s="206"/>
      <c r="AB936" s="189"/>
      <c r="AC936" s="196"/>
      <c r="AD936" s="206"/>
      <c r="AF936" s="193"/>
      <c r="AH936" s="193"/>
      <c r="AI936" s="237"/>
      <c r="AJ936" s="237"/>
      <c r="AK936" s="237"/>
      <c r="AL936" s="409"/>
      <c r="AM936" s="237"/>
      <c r="AN936" s="409"/>
    </row>
    <row r="937" spans="1:40" ht="15" x14ac:dyDescent="0.2">
      <c r="A937" s="294" t="s">
        <v>401</v>
      </c>
      <c r="B937" s="295"/>
      <c r="C937" s="107" t="s">
        <v>210</v>
      </c>
      <c r="D937" s="115" t="s">
        <v>51</v>
      </c>
      <c r="E937" s="10"/>
      <c r="F937" s="13"/>
      <c r="G937" s="10"/>
      <c r="H937" s="13"/>
      <c r="I937" s="10"/>
      <c r="J937" s="13"/>
      <c r="K937" s="10"/>
      <c r="L937" s="13"/>
      <c r="M937" s="10"/>
      <c r="N937" s="13"/>
      <c r="O937" s="10"/>
      <c r="P937" s="13"/>
      <c r="Q937" s="10"/>
      <c r="R937" s="13"/>
      <c r="S937" s="10"/>
      <c r="T937" s="13"/>
      <c r="U937" s="10"/>
      <c r="V937" s="13"/>
      <c r="W937" s="10"/>
      <c r="X937" s="13"/>
      <c r="Y937" s="10"/>
      <c r="Z937" s="13"/>
      <c r="AA937" s="205"/>
      <c r="AB937" s="196"/>
      <c r="AC937" s="196"/>
      <c r="AD937" s="205"/>
      <c r="AF937" s="193"/>
      <c r="AH937" s="193"/>
      <c r="AI937" s="237"/>
      <c r="AJ937" s="237"/>
      <c r="AK937" s="237"/>
      <c r="AL937" s="409"/>
      <c r="AM937" s="237"/>
      <c r="AN937" s="409"/>
    </row>
    <row r="938" spans="1:40" ht="15" x14ac:dyDescent="0.2">
      <c r="A938" s="296" t="s">
        <v>403</v>
      </c>
      <c r="B938" s="297"/>
      <c r="C938" s="108" t="s">
        <v>292</v>
      </c>
      <c r="D938" s="115" t="s">
        <v>51</v>
      </c>
      <c r="E938" s="10"/>
      <c r="F938" s="13"/>
      <c r="G938" s="10"/>
      <c r="H938" s="13"/>
      <c r="I938" s="10"/>
      <c r="J938" s="13"/>
      <c r="K938" s="10"/>
      <c r="L938" s="13"/>
      <c r="M938" s="10"/>
      <c r="N938" s="13"/>
      <c r="O938" s="10"/>
      <c r="P938" s="13"/>
      <c r="Q938" s="10"/>
      <c r="R938" s="13"/>
      <c r="S938" s="10"/>
      <c r="T938" s="13"/>
      <c r="U938" s="10"/>
      <c r="V938" s="13"/>
      <c r="W938" s="10"/>
      <c r="X938" s="13"/>
      <c r="Y938" s="10"/>
      <c r="Z938" s="13"/>
      <c r="AA938" s="205"/>
      <c r="AB938" s="196"/>
      <c r="AC938" s="196"/>
      <c r="AD938" s="205"/>
      <c r="AF938" s="193"/>
      <c r="AH938" s="193"/>
      <c r="AI938" s="237"/>
      <c r="AJ938" s="237"/>
      <c r="AK938" s="237"/>
      <c r="AL938" s="409"/>
      <c r="AM938" s="237"/>
      <c r="AN938" s="409"/>
    </row>
    <row r="939" spans="1:40" ht="15.75" x14ac:dyDescent="0.25">
      <c r="A939" s="290"/>
      <c r="B939" s="291"/>
      <c r="C939" s="105" t="s">
        <v>52</v>
      </c>
      <c r="D939" s="33"/>
      <c r="E939" s="102" t="str" cm="1">
        <f t="array" ref="E939">_xlfn.IFS(AND(E935="",E940="",E941="",E942="",E943="",E944="",E945="",E946="",E947="",E948="",E949="",E950="",E951="",E952="",E953="",E954="",E955="",E956="",E957=""),"",SUM(E940:E957)&lt;E935*AND(F940="",F941="",F942="",F943="",F944="",F945="",F946="",F947="",F948="",F949="",F950="",F951="",F952="",F953="",F954="",F955="",F956="",F957="",E940&lt;&gt;"",E941&lt;&gt;"",E942&lt;&gt;"",E943&lt;&gt;"",E944&lt;&gt;"",E945&lt;&gt;"",E946&lt;&gt;"",E947&lt;&gt;"",E948&lt;&gt;"",E949&lt;&gt;"",E950&lt;&gt;"",E951&lt;&gt;"",E952&lt;&gt;"",E953&lt;&gt;"",E954&lt;&gt;"",E955&lt;&gt;"",E956&lt;&gt;"",E957&lt;&gt;""),"T4-Error",SUM(E940:E957)&gt;E935,"T5-Error",AND(SUM(E940:E957)=E935,F935="",OR(E940="",E941="",E942="",E943="",E944="",E945="",E946="",E947="",E948="",E949="",E950="",E951="",E952="",E953="",E954="",E955="",E956="",E957="")),"T2-Error",OR(E940="",E941="",E942="",E943="",E944="",E945="",E946="",E947="",E948="",E949="",E950="",E951="",E952="",E953="",E954="",E955="",E956="",E957=""),"",SUM(E940:E957)&lt;E935*OR(F940="pa",F941="pa",F942="pa",F943="pa",F944="pa",F945="pa",F946="pa",F947="pa",F948="pa",F949="pa",F950="pa",F951="pa",F952="pa",F953="pa",F954="pa",F955="pa",F956="pa",F957="pa"),"",AND(SUM(E940:E957)=E935,F935="pa",F940&lt;&gt;"pa",F941&lt;&gt;"pa",F942&lt;&gt;"pa",F943&lt;&gt;"pa",F944&lt;&gt;"pa",F945&lt;&gt;"pa",F946&lt;&gt;"pa",F947&lt;&gt;"pa",F948&lt;&gt;"pa",F949&lt;&gt;"pa",F950&lt;&gt;"pa",F951&lt;&gt;"pa",F952&lt;&gt;"pa",F953&lt;&gt;"pa",F954&lt;&gt;"pa",F955&lt;&gt;"pa",F956&lt;&gt;"pa",F957&lt;&gt;"pa"),"T3-Error",AND(SUM(E940:E957)=E935,F935="")*OR(F940="pa",F941="pa",F942="pa",F943="pa",F944="pa",F945="pa",F946="pa",F947="pa",F948="pa",F949="pa",F950="pa",F951="pa",F952="pa",F953="pa",F954="pa",F955="pa",F956="pa",F957="pa"),"T1-Error",SUM(E940:E957)=E935,"")</f>
        <v/>
      </c>
      <c r="F939" s="101"/>
      <c r="G939" s="102" t="str" cm="1">
        <f t="array" ref="G939">_xlfn.IFS(AND(G935="",G940="",G941="",G942="",G943="",G944="",G945="",G946="",G947="",G948="",G949="",G950="",G951="",G952="",G953="",G954="",G955="",G956="",G957=""),"",SUM(G940:G957)&lt;G935*AND(H940="",H941="",H942="",H943="",H944="",H945="",H946="",H947="",H948="",H949="",H950="",H951="",H952="",H953="",H954="",H955="",H956="",H957="",G940&lt;&gt;"",G941&lt;&gt;"",G942&lt;&gt;"",G943&lt;&gt;"",G944&lt;&gt;"",G945&lt;&gt;"",G946&lt;&gt;"",G947&lt;&gt;"",G948&lt;&gt;"",G949&lt;&gt;"",G950&lt;&gt;"",G951&lt;&gt;"",G952&lt;&gt;"",G953&lt;&gt;"",G954&lt;&gt;"",G955&lt;&gt;"",G956&lt;&gt;"",G957&lt;&gt;""),"T4-Error",SUM(G940:G957)&gt;G935,"T5-Error",AND(SUM(G940:G957)=G935,H935="",OR(G940="",G941="",G942="",G943="",G944="",G945="",G946="",G947="",G948="",G949="",G950="",G951="",G952="",G953="",G954="",G955="",G956="",G957="")),"T2-Error",OR(G940="",G941="",G942="",G943="",G944="",G945="",G946="",G947="",G948="",G949="",G950="",G951="",G952="",G953="",G954="",G955="",G956="",G957=""),"",SUM(G940:G957)&lt;G935*OR(H940="pa",H941="pa",H942="pa",H943="pa",H944="pa",H945="pa",H946="pa",H947="pa",H948="pa",H949="pa",H950="pa",H951="pa",H952="pa",H953="pa",H954="pa",H955="pa",H956="pa",H957="pa"),"",AND(SUM(G940:G957)=G935,H935="pa",H940&lt;&gt;"pa",H941&lt;&gt;"pa",H942&lt;&gt;"pa",H943&lt;&gt;"pa",H944&lt;&gt;"pa",H945&lt;&gt;"pa",H946&lt;&gt;"pa",H947&lt;&gt;"pa",H948&lt;&gt;"pa",H949&lt;&gt;"pa",H950&lt;&gt;"pa",H951&lt;&gt;"pa",H952&lt;&gt;"pa",H953&lt;&gt;"pa",H954&lt;&gt;"pa",H955&lt;&gt;"pa",H956&lt;&gt;"pa",H957&lt;&gt;"pa"),"T3-Error",AND(SUM(G940:G957)=G935,H935="")*OR(H940="pa",H941="pa",H942="pa",H943="pa",H944="pa",H945="pa",H946="pa",H947="pa",H948="pa",H949="pa",H950="pa",H951="pa",H952="pa",H953="pa",H954="pa",H955="pa",H956="pa",H957="pa"),"T1-Error",SUM(G940:G957)=G935,"")</f>
        <v/>
      </c>
      <c r="H939" s="101"/>
      <c r="I939" s="102" t="str" cm="1">
        <f t="array" ref="I939">_xlfn.IFS(AND(I935="",I940="",I941="",I942="",I943="",I944="",I945="",I946="",I947="",I948="",I949="",I950="",I951="",I952="",I953="",I954="",I955="",I956="",I957=""),"",SUM(I940:I957)&lt;I935*AND(J940="",J941="",J942="",J943="",J944="",J945="",J946="",J947="",J948="",J949="",J950="",J951="",J952="",J953="",J954="",J955="",J956="",J957="",I940&lt;&gt;"",I941&lt;&gt;"",I942&lt;&gt;"",I943&lt;&gt;"",I944&lt;&gt;"",I945&lt;&gt;"",I946&lt;&gt;"",I947&lt;&gt;"",I948&lt;&gt;"",I949&lt;&gt;"",I950&lt;&gt;"",I951&lt;&gt;"",I952&lt;&gt;"",I953&lt;&gt;"",I954&lt;&gt;"",I955&lt;&gt;"",I956&lt;&gt;"",I957&lt;&gt;""),"T4-Error",SUM(I940:I957)&gt;I935,"T5-Error",AND(SUM(I940:I957)=I935,J935="",OR(I940="",I941="",I942="",I943="",I944="",I945="",I946="",I947="",I948="",I949="",I950="",I951="",I952="",I953="",I954="",I955="",I956="",I957="")),"T2-Error",OR(I940="",I941="",I942="",I943="",I944="",I945="",I946="",I947="",I948="",I949="",I950="",I951="",I952="",I953="",I954="",I955="",I956="",I957=""),"",SUM(I940:I957)&lt;I935*OR(J940="pa",J941="pa",J942="pa",J943="pa",J944="pa",J945="pa",J946="pa",J947="pa",J948="pa",J949="pa",J950="pa",J951="pa",J952="pa",J953="pa",J954="pa",J955="pa",J956="pa",J957="pa"),"",AND(SUM(I940:I957)=I935,J935="pa",J940&lt;&gt;"pa",J941&lt;&gt;"pa",J942&lt;&gt;"pa",J943&lt;&gt;"pa",J944&lt;&gt;"pa",J945&lt;&gt;"pa",J946&lt;&gt;"pa",J947&lt;&gt;"pa",J948&lt;&gt;"pa",J949&lt;&gt;"pa",J950&lt;&gt;"pa",J951&lt;&gt;"pa",J952&lt;&gt;"pa",J953&lt;&gt;"pa",J954&lt;&gt;"pa",J955&lt;&gt;"pa",J956&lt;&gt;"pa",J957&lt;&gt;"pa"),"T3-Error",AND(SUM(I940:I957)=I935,J935="")*OR(J940="pa",J941="pa",J942="pa",J943="pa",J944="pa",J945="pa",J946="pa",J947="pa",J948="pa",J949="pa",J950="pa",J951="pa",J952="pa",J953="pa",J954="pa",J955="pa",J956="pa",J957="pa"),"T1-Error",SUM(I940:I957)=I935,"")</f>
        <v/>
      </c>
      <c r="J939" s="101"/>
      <c r="K939" s="102" t="str" cm="1">
        <f t="array" ref="K939">_xlfn.IFS(AND(K935="",K940="",K941="",K942="",K943="",K944="",K945="",K946="",K947="",K948="",K949="",K950="",K951="",K952="",K953="",K954="",K955="",K956="",K957=""),"",SUM(K940:K957)&lt;K935*AND(L940="",L941="",L942="",L943="",L944="",L945="",L946="",L947="",L948="",L949="",L950="",L951="",L952="",L953="",L954="",L955="",L956="",L957="",K940&lt;&gt;"",K941&lt;&gt;"",K942&lt;&gt;"",K943&lt;&gt;"",K944&lt;&gt;"",K945&lt;&gt;"",K946&lt;&gt;"",K947&lt;&gt;"",K948&lt;&gt;"",K949&lt;&gt;"",K950&lt;&gt;"",K951&lt;&gt;"",K952&lt;&gt;"",K953&lt;&gt;"",K954&lt;&gt;"",K955&lt;&gt;"",K956&lt;&gt;"",K957&lt;&gt;""),"T4-Error",SUM(K940:K957)&gt;K935,"T5-Error",AND(SUM(K940:K957)=K935,L935="",OR(K940="",K941="",K942="",K943="",K944="",K945="",K946="",K947="",K948="",K949="",K950="",K951="",K952="",K953="",K954="",K955="",K956="",K957="")),"T2-Error",OR(K940="",K941="",K942="",K943="",K944="",K945="",K946="",K947="",K948="",K949="",K950="",K951="",K952="",K953="",K954="",K955="",K956="",K957=""),"",SUM(K940:K957)&lt;K935*OR(L940="pa",L941="pa",L942="pa",L943="pa",L944="pa",L945="pa",L946="pa",L947="pa",L948="pa",L949="pa",L950="pa",L951="pa",L952="pa",L953="pa",L954="pa",L955="pa",L956="pa",L957="pa"),"",AND(SUM(K940:K957)=K935,L935="pa",L940&lt;&gt;"pa",L941&lt;&gt;"pa",L942&lt;&gt;"pa",L943&lt;&gt;"pa",L944&lt;&gt;"pa",L945&lt;&gt;"pa",L946&lt;&gt;"pa",L947&lt;&gt;"pa",L948&lt;&gt;"pa",L949&lt;&gt;"pa",L950&lt;&gt;"pa",L951&lt;&gt;"pa",L952&lt;&gt;"pa",L953&lt;&gt;"pa",L954&lt;&gt;"pa",L955&lt;&gt;"pa",L956&lt;&gt;"pa",L957&lt;&gt;"pa"),"T3-Error",AND(SUM(K940:K957)=K935,L935="")*OR(L940="pa",L941="pa",L942="pa",L943="pa",L944="pa",L945="pa",L946="pa",L947="pa",L948="pa",L949="pa",L950="pa",L951="pa",L952="pa",L953="pa",L954="pa",L955="pa",L956="pa",L957="pa"),"T1-Error",SUM(K940:K957)=K935,"")</f>
        <v/>
      </c>
      <c r="L939" s="101"/>
      <c r="M939" s="102" t="str" cm="1">
        <f t="array" ref="M939">_xlfn.IFS(AND(M935="",M940="",M941="",M942="",M943="",M944="",M945="",M946="",M947="",M948="",M949="",M950="",M951="",M952="",M953="",M954="",M955="",M956="",M957=""),"",SUM(M940:M957)&lt;M935*AND(N940="",N941="",N942="",N943="",N944="",N945="",N946="",N947="",N948="",N949="",N950="",N951="",N952="",N953="",N954="",N955="",N956="",N957="",M940&lt;&gt;"",M941&lt;&gt;"",M942&lt;&gt;"",M943&lt;&gt;"",M944&lt;&gt;"",M945&lt;&gt;"",M946&lt;&gt;"",M947&lt;&gt;"",M948&lt;&gt;"",M949&lt;&gt;"",M950&lt;&gt;"",M951&lt;&gt;"",M952&lt;&gt;"",M953&lt;&gt;"",M954&lt;&gt;"",M955&lt;&gt;"",M956&lt;&gt;"",M957&lt;&gt;""),"T4-Error",SUM(M940:M957)&gt;M935,"T5-Error",AND(SUM(M940:M957)=M935,N935="",OR(M940="",M941="",M942="",M943="",M944="",M945="",M946="",M947="",M948="",M949="",M950="",M951="",M952="",M953="",M954="",M955="",M956="",M957="")),"T2-Error",OR(M940="",M941="",M942="",M943="",M944="",M945="",M946="",M947="",M948="",M949="",M950="",M951="",M952="",M953="",M954="",M955="",M956="",M957=""),"",SUM(M940:M957)&lt;M935*OR(N940="pa",N941="pa",N942="pa",N943="pa",N944="pa",N945="pa",N946="pa",N947="pa",N948="pa",N949="pa",N950="pa",N951="pa",N952="pa",N953="pa",N954="pa",N955="pa",N956="pa",N957="pa"),"",AND(SUM(M940:M957)=M935,N935="pa",N940&lt;&gt;"pa",N941&lt;&gt;"pa",N942&lt;&gt;"pa",N943&lt;&gt;"pa",N944&lt;&gt;"pa",N945&lt;&gt;"pa",N946&lt;&gt;"pa",N947&lt;&gt;"pa",N948&lt;&gt;"pa",N949&lt;&gt;"pa",N950&lt;&gt;"pa",N951&lt;&gt;"pa",N952&lt;&gt;"pa",N953&lt;&gt;"pa",N954&lt;&gt;"pa",N955&lt;&gt;"pa",N956&lt;&gt;"pa",N957&lt;&gt;"pa"),"T3-Error",AND(SUM(M940:M957)=M935,N935="")*OR(N940="pa",N941="pa",N942="pa",N943="pa",N944="pa",N945="pa",N946="pa",N947="pa",N948="pa",N949="pa",N950="pa",N951="pa",N952="pa",N953="pa",N954="pa",N955="pa",N956="pa",N957="pa"),"T1-Error",SUM(M940:M957)=M935,"")</f>
        <v/>
      </c>
      <c r="N939" s="101"/>
      <c r="O939" s="102" t="str" cm="1">
        <f t="array" ref="O939">_xlfn.IFS(AND(O935="",O940="",O941="",O942="",O943="",O944="",O945="",O946="",O947="",O948="",O949="",O950="",O951="",O952="",O953="",O954="",O955="",O956="",O957=""),"",SUM(O940:O957)&lt;O935*AND(P940="",P941="",P942="",P943="",P944="",P945="",P946="",P947="",P948="",P949="",P950="",P951="",P952="",P953="",P954="",P955="",P956="",P957="",O940&lt;&gt;"",O941&lt;&gt;"",O942&lt;&gt;"",O943&lt;&gt;"",O944&lt;&gt;"",O945&lt;&gt;"",O946&lt;&gt;"",O947&lt;&gt;"",O948&lt;&gt;"",O949&lt;&gt;"",O950&lt;&gt;"",O951&lt;&gt;"",O952&lt;&gt;"",O953&lt;&gt;"",O954&lt;&gt;"",O955&lt;&gt;"",O956&lt;&gt;"",O957&lt;&gt;""),"T4-Error",SUM(O940:O957)&gt;O935,"T5-Error",AND(SUM(O940:O957)=O935,P935="",OR(O940="",O941="",O942="",O943="",O944="",O945="",O946="",O947="",O948="",O949="",O950="",O951="",O952="",O953="",O954="",O955="",O956="",O957="")),"T2-Error",OR(O940="",O941="",O942="",O943="",O944="",O945="",O946="",O947="",O948="",O949="",O950="",O951="",O952="",O953="",O954="",O955="",O956="",O957=""),"",SUM(O940:O957)&lt;O935*OR(P940="pa",P941="pa",P942="pa",P943="pa",P944="pa",P945="pa",P946="pa",P947="pa",P948="pa",P949="pa",P950="pa",P951="pa",P952="pa",P953="pa",P954="pa",P955="pa",P956="pa",P957="pa"),"",AND(SUM(O940:O957)=O935,P935="pa",P940&lt;&gt;"pa",P941&lt;&gt;"pa",P942&lt;&gt;"pa",P943&lt;&gt;"pa",P944&lt;&gt;"pa",P945&lt;&gt;"pa",P946&lt;&gt;"pa",P947&lt;&gt;"pa",P948&lt;&gt;"pa",P949&lt;&gt;"pa",P950&lt;&gt;"pa",P951&lt;&gt;"pa",P952&lt;&gt;"pa",P953&lt;&gt;"pa",P954&lt;&gt;"pa",P955&lt;&gt;"pa",P956&lt;&gt;"pa",P957&lt;&gt;"pa"),"T3-Error",AND(SUM(O940:O957)=O935,P935="")*OR(P940="pa",P941="pa",P942="pa",P943="pa",P944="pa",P945="pa",P946="pa",P947="pa",P948="pa",P949="pa",P950="pa",P951="pa",P952="pa",P953="pa",P954="pa",P955="pa",P956="pa",P957="pa"),"T1-Error",SUM(O940:O957)=O935,"")</f>
        <v/>
      </c>
      <c r="P939" s="101"/>
      <c r="Q939" s="102" t="str" cm="1">
        <f t="array" ref="Q939">_xlfn.IFS(AND(Q935="",Q940="",Q941="",Q942="",Q943="",Q944="",Q945="",Q946="",Q947="",Q948="",Q949="",Q950="",Q951="",Q952="",Q953="",Q954="",Q955="",Q956="",Q957=""),"",SUM(Q940:Q957)&lt;Q935*AND(R940="",R941="",R942="",R943="",R944="",R945="",R946="",R947="",R948="",R949="",R950="",R951="",R952="",R953="",R954="",R955="",R956="",R957="",Q940&lt;&gt;"",Q941&lt;&gt;"",Q942&lt;&gt;"",Q943&lt;&gt;"",Q944&lt;&gt;"",Q945&lt;&gt;"",Q946&lt;&gt;"",Q947&lt;&gt;"",Q948&lt;&gt;"",Q949&lt;&gt;"",Q950&lt;&gt;"",Q951&lt;&gt;"",Q952&lt;&gt;"",Q953&lt;&gt;"",Q954&lt;&gt;"",Q955&lt;&gt;"",Q956&lt;&gt;"",Q957&lt;&gt;""),"T4-Error",SUM(Q940:Q957)&gt;Q935,"T5-Error",AND(SUM(Q940:Q957)=Q935,R935="",OR(Q940="",Q941="",Q942="",Q943="",Q944="",Q945="",Q946="",Q947="",Q948="",Q949="",Q950="",Q951="",Q952="",Q953="",Q954="",Q955="",Q956="",Q957="")),"T2-Error",OR(Q940="",Q941="",Q942="",Q943="",Q944="",Q945="",Q946="",Q947="",Q948="",Q949="",Q950="",Q951="",Q952="",Q953="",Q954="",Q955="",Q956="",Q957=""),"",SUM(Q940:Q957)&lt;Q935*OR(R940="pa",R941="pa",R942="pa",R943="pa",R944="pa",R945="pa",R946="pa",R947="pa",R948="pa",R949="pa",R950="pa",R951="pa",R952="pa",R953="pa",R954="pa",R955="pa",R956="pa",R957="pa"),"",AND(SUM(Q940:Q957)=Q935,R935="pa",R940&lt;&gt;"pa",R941&lt;&gt;"pa",R942&lt;&gt;"pa",R943&lt;&gt;"pa",R944&lt;&gt;"pa",R945&lt;&gt;"pa",R946&lt;&gt;"pa",R947&lt;&gt;"pa",R948&lt;&gt;"pa",R949&lt;&gt;"pa",R950&lt;&gt;"pa",R951&lt;&gt;"pa",R952&lt;&gt;"pa",R953&lt;&gt;"pa",R954&lt;&gt;"pa",R955&lt;&gt;"pa",R956&lt;&gt;"pa",R957&lt;&gt;"pa"),"T3-Error",AND(SUM(Q940:Q957)=Q935,R935="")*OR(R940="pa",R941="pa",R942="pa",R943="pa",R944="pa",R945="pa",R946="pa",R947="pa",R948="pa",R949="pa",R950="pa",R951="pa",R952="pa",R953="pa",R954="pa",R955="pa",R956="pa",R957="pa"),"T1-Error",SUM(Q940:Q957)=Q935,"")</f>
        <v/>
      </c>
      <c r="R939" s="101"/>
      <c r="S939" s="102" t="str" cm="1">
        <f t="array" ref="S939">_xlfn.IFS(AND(S935="",S940="",S941="",S942="",S943="",S944="",S945="",S946="",S947="",S948="",S949="",S950="",S951="",S952="",S953="",S954="",S955="",S956="",S957=""),"",SUM(S940:S957)&lt;S935*AND(T940="",T941="",T942="",T943="",T944="",T945="",T946="",T947="",T948="",T949="",T950="",T951="",T952="",T953="",T954="",T955="",T956="",T957="",S940&lt;&gt;"",S941&lt;&gt;"",S942&lt;&gt;"",S943&lt;&gt;"",S944&lt;&gt;"",S945&lt;&gt;"",S946&lt;&gt;"",S947&lt;&gt;"",S948&lt;&gt;"",S949&lt;&gt;"",S950&lt;&gt;"",S951&lt;&gt;"",S952&lt;&gt;"",S953&lt;&gt;"",S954&lt;&gt;"",S955&lt;&gt;"",S956&lt;&gt;"",S957&lt;&gt;""),"T4-Error",SUM(S940:S957)&gt;S935,"T5-Error",AND(SUM(S940:S957)=S935,T935="",OR(S940="",S941="",S942="",S943="",S944="",S945="",S946="",S947="",S948="",S949="",S950="",S951="",S952="",S953="",S954="",S955="",S956="",S957="")),"T2-Error",OR(S940="",S941="",S942="",S943="",S944="",S945="",S946="",S947="",S948="",S949="",S950="",S951="",S952="",S953="",S954="",S955="",S956="",S957=""),"",SUM(S940:S957)&lt;S935*OR(T940="pa",T941="pa",T942="pa",T943="pa",T944="pa",T945="pa",T946="pa",T947="pa",T948="pa",T949="pa",T950="pa",T951="pa",T952="pa",T953="pa",T954="pa",T955="pa",T956="pa",T957="pa"),"",AND(SUM(S940:S957)=S935,T935="pa",T940&lt;&gt;"pa",T941&lt;&gt;"pa",T942&lt;&gt;"pa",T943&lt;&gt;"pa",T944&lt;&gt;"pa",T945&lt;&gt;"pa",T946&lt;&gt;"pa",T947&lt;&gt;"pa",T948&lt;&gt;"pa",T949&lt;&gt;"pa",T950&lt;&gt;"pa",T951&lt;&gt;"pa",T952&lt;&gt;"pa",T953&lt;&gt;"pa",T954&lt;&gt;"pa",T955&lt;&gt;"pa",T956&lt;&gt;"pa",T957&lt;&gt;"pa"),"T3-Error",AND(SUM(S940:S957)=S935,T935="")*OR(T940="pa",T941="pa",T942="pa",T943="pa",T944="pa",T945="pa",T946="pa",T947="pa",T948="pa",T949="pa",T950="pa",T951="pa",T952="pa",T953="pa",T954="pa",T955="pa",T956="pa",T957="pa"),"T1-Error",SUM(S940:S957)=S935,"")</f>
        <v/>
      </c>
      <c r="T939" s="101"/>
      <c r="U939" s="102" t="str" cm="1">
        <f t="array" ref="U939">_xlfn.IFS(AND(U935="",U940="",U941="",U942="",U943="",U944="",U945="",U946="",U947="",U948="",U949="",U950="",U951="",U952="",U953="",U954="",U955="",U956="",U957=""),"",SUM(U940:U957)&lt;U935*AND(V940="",V941="",V942="",V943="",V944="",V945="",V946="",V947="",V948="",V949="",V950="",V951="",V952="",V953="",V954="",V955="",V956="",V957="",U940&lt;&gt;"",U941&lt;&gt;"",U942&lt;&gt;"",U943&lt;&gt;"",U944&lt;&gt;"",U945&lt;&gt;"",U946&lt;&gt;"",U947&lt;&gt;"",U948&lt;&gt;"",U949&lt;&gt;"",U950&lt;&gt;"",U951&lt;&gt;"",U952&lt;&gt;"",U953&lt;&gt;"",U954&lt;&gt;"",U955&lt;&gt;"",U956&lt;&gt;"",U957&lt;&gt;""),"T4-Error",SUM(U940:U957)&gt;U935,"T5-Error",AND(SUM(U940:U957)=U935,V935="",OR(U940="",U941="",U942="",U943="",U944="",U945="",U946="",U947="",U948="",U949="",U950="",U951="",U952="",U953="",U954="",U955="",U956="",U957="")),"T2-Error",OR(U940="",U941="",U942="",U943="",U944="",U945="",U946="",U947="",U948="",U949="",U950="",U951="",U952="",U953="",U954="",U955="",U956="",U957=""),"",SUM(U940:U957)&lt;U935*OR(V940="pa",V941="pa",V942="pa",V943="pa",V944="pa",V945="pa",V946="pa",V947="pa",V948="pa",V949="pa",V950="pa",V951="pa",V952="pa",V953="pa",V954="pa",V955="pa",V956="pa",V957="pa"),"",AND(SUM(U940:U957)=U935,V935="pa",V940&lt;&gt;"pa",V941&lt;&gt;"pa",V942&lt;&gt;"pa",V943&lt;&gt;"pa",V944&lt;&gt;"pa",V945&lt;&gt;"pa",V946&lt;&gt;"pa",V947&lt;&gt;"pa",V948&lt;&gt;"pa",V949&lt;&gt;"pa",V950&lt;&gt;"pa",V951&lt;&gt;"pa",V952&lt;&gt;"pa",V953&lt;&gt;"pa",V954&lt;&gt;"pa",V955&lt;&gt;"pa",V956&lt;&gt;"pa",V957&lt;&gt;"pa"),"T3-Error",AND(SUM(U940:U957)=U935,V935="")*OR(V940="pa",V941="pa",V942="pa",V943="pa",V944="pa",V945="pa",V946="pa",V947="pa",V948="pa",V949="pa",V950="pa",V951="pa",V952="pa",V953="pa",V954="pa",V955="pa",V956="pa",V957="pa"),"T1-Error",SUM(U940:U957)=U935,"")</f>
        <v/>
      </c>
      <c r="V939" s="101"/>
      <c r="W939" s="102" t="str" cm="1">
        <f t="array" ref="W939">_xlfn.IFS(AND(W935="",W940="",W941="",W942="",W943="",W944="",W945="",W946="",W947="",W948="",W949="",W950="",W951="",W952="",W953="",W954="",W955="",W956="",W957=""),"",SUM(W940:W957)&lt;W935*AND(X940="",X941="",X942="",X943="",X944="",X945="",X946="",X947="",X948="",X949="",X950="",X951="",X952="",X953="",X954="",X955="",X956="",X957="",W940&lt;&gt;"",W941&lt;&gt;"",W942&lt;&gt;"",W943&lt;&gt;"",W944&lt;&gt;"",W945&lt;&gt;"",W946&lt;&gt;"",W947&lt;&gt;"",W948&lt;&gt;"",W949&lt;&gt;"",W950&lt;&gt;"",W951&lt;&gt;"",W952&lt;&gt;"",W953&lt;&gt;"",W954&lt;&gt;"",W955&lt;&gt;"",W956&lt;&gt;"",W957&lt;&gt;""),"T4-Error",SUM(W940:W957)&gt;W935,"T5-Error",AND(SUM(W940:W957)=W935,X935="",OR(W940="",W941="",W942="",W943="",W944="",W945="",W946="",W947="",W948="",W949="",W950="",W951="",W952="",W953="",W954="",W955="",W956="",W957="")),"T2-Error",OR(W940="",W941="",W942="",W943="",W944="",W945="",W946="",W947="",W948="",W949="",W950="",W951="",W952="",W953="",W954="",W955="",W956="",W957=""),"",SUM(W940:W957)&lt;W935*OR(X940="pa",X941="pa",X942="pa",X943="pa",X944="pa",X945="pa",X946="pa",X947="pa",X948="pa",X949="pa",X950="pa",X951="pa",X952="pa",X953="pa",X954="pa",X955="pa",X956="pa",X957="pa"),"",AND(SUM(W940:W957)=W935,X935="pa",X940&lt;&gt;"pa",X941&lt;&gt;"pa",X942&lt;&gt;"pa",X943&lt;&gt;"pa",X944&lt;&gt;"pa",X945&lt;&gt;"pa",X946&lt;&gt;"pa",X947&lt;&gt;"pa",X948&lt;&gt;"pa",X949&lt;&gt;"pa",X950&lt;&gt;"pa",X951&lt;&gt;"pa",X952&lt;&gt;"pa",X953&lt;&gt;"pa",X954&lt;&gt;"pa",X955&lt;&gt;"pa",X956&lt;&gt;"pa",X957&lt;&gt;"pa"),"T3-Error",AND(SUM(W940:W957)=W935,X935="")*OR(X940="pa",X941="pa",X942="pa",X943="pa",X944="pa",X945="pa",X946="pa",X947="pa",X948="pa",X949="pa",X950="pa",X951="pa",X952="pa",X953="pa",X954="pa",X955="pa",X956="pa",X957="pa"),"T1-Error",SUM(W940:W957)=W935,"")</f>
        <v/>
      </c>
      <c r="X939" s="101"/>
      <c r="Y939" s="102" t="str" cm="1">
        <f t="array" ref="Y939">_xlfn.IFS(AND(Y935="",Y940="",Y941="",Y942="",Y943="",Y944="",Y945="",Y946="",Y947="",Y948="",Y949="",Y950="",Y951="",Y952="",Y953="",Y954="",Y955="",Y956="",Y957=""),"",SUM(Y940:Y957)&lt;Y935*AND(Z940="",Z941="",Z942="",Z943="",Z944="",Z945="",Z946="",Z947="",Z948="",Z949="",Z950="",Z951="",Z952="",Z953="",Z954="",Z955="",Z956="",Z957="",Y940&lt;&gt;"",Y941&lt;&gt;"",Y942&lt;&gt;"",Y943&lt;&gt;"",Y944&lt;&gt;"",Y945&lt;&gt;"",Y946&lt;&gt;"",Y947&lt;&gt;"",Y948&lt;&gt;"",Y949&lt;&gt;"",Y950&lt;&gt;"",Y951&lt;&gt;"",Y952&lt;&gt;"",Y953&lt;&gt;"",Y954&lt;&gt;"",Y955&lt;&gt;"",Y956&lt;&gt;"",Y957&lt;&gt;""),"T4-Error",SUM(Y940:Y957)&gt;Y935,"T5-Error",AND(SUM(Y940:Y957)=Y935,Z935="",OR(Y940="",Y941="",Y942="",Y943="",Y944="",Y945="",Y946="",Y947="",Y948="",Y949="",Y950="",Y951="",Y952="",Y953="",Y954="",Y955="",Y956="",Y957="")),"T2-Error",OR(Y940="",Y941="",Y942="",Y943="",Y944="",Y945="",Y946="",Y947="",Y948="",Y949="",Y950="",Y951="",Y952="",Y953="",Y954="",Y955="",Y956="",Y957=""),"",SUM(Y940:Y957)&lt;Y935*OR(Z940="pa",Z941="pa",Z942="pa",Z943="pa",Z944="pa",Z945="pa",Z946="pa",Z947="pa",Z948="pa",Z949="pa",Z950="pa",Z951="pa",Z952="pa",Z953="pa",Z954="pa",Z955="pa",Z956="pa",Z957="pa"),"",AND(SUM(Y940:Y957)=Y935,Z935="pa",Z940&lt;&gt;"pa",Z941&lt;&gt;"pa",Z942&lt;&gt;"pa",Z943&lt;&gt;"pa",Z944&lt;&gt;"pa",Z945&lt;&gt;"pa",Z946&lt;&gt;"pa",Z947&lt;&gt;"pa",Z948&lt;&gt;"pa",Z949&lt;&gt;"pa",Z950&lt;&gt;"pa",Z951&lt;&gt;"pa",Z952&lt;&gt;"pa",Z953&lt;&gt;"pa",Z954&lt;&gt;"pa",Z955&lt;&gt;"pa",Z956&lt;&gt;"pa",Z957&lt;&gt;"pa"),"T3-Error",AND(SUM(Y940:Y957)=Y935,Z935="")*OR(Z940="pa",Z941="pa",Z942="pa",Z943="pa",Z944="pa",Z945="pa",Z946="pa",Z947="pa",Z948="pa",Z949="pa",Z950="pa",Z951="pa",Z952="pa",Z953="pa",Z954="pa",Z955="pa",Z956="pa",Z957="pa"),"T1-Error",SUM(Y940:Y957)=Y935,"")</f>
        <v/>
      </c>
      <c r="Z939" s="101"/>
      <c r="AA939" s="206"/>
      <c r="AB939" s="189"/>
      <c r="AC939" s="196"/>
      <c r="AD939" s="206"/>
      <c r="AF939" s="193"/>
      <c r="AH939" s="193"/>
      <c r="AI939" s="237"/>
      <c r="AJ939" s="237"/>
      <c r="AK939" s="237"/>
      <c r="AL939" s="409"/>
      <c r="AM939" s="237"/>
      <c r="AN939" s="409"/>
    </row>
    <row r="940" spans="1:40" customFormat="1" ht="15" x14ac:dyDescent="0.2">
      <c r="A940" s="248" t="s">
        <v>217</v>
      </c>
      <c r="B940" s="248"/>
      <c r="C940" s="34" t="s">
        <v>53</v>
      </c>
      <c r="D940" s="24" t="s">
        <v>51</v>
      </c>
      <c r="E940" s="10"/>
      <c r="F940" s="13"/>
      <c r="G940" s="10"/>
      <c r="H940" s="13"/>
      <c r="I940" s="10"/>
      <c r="J940" s="13"/>
      <c r="K940" s="10"/>
      <c r="L940" s="13"/>
      <c r="M940" s="10"/>
      <c r="N940" s="13"/>
      <c r="O940" s="10"/>
      <c r="P940" s="13"/>
      <c r="Q940" s="10"/>
      <c r="R940" s="13"/>
      <c r="S940" s="10"/>
      <c r="T940" s="13"/>
      <c r="U940" s="10"/>
      <c r="V940" s="13"/>
      <c r="W940" s="10"/>
      <c r="X940" s="13"/>
      <c r="Y940" s="10"/>
      <c r="Z940" s="13"/>
      <c r="AA940" s="205"/>
      <c r="AB940" s="200"/>
      <c r="AC940" s="257"/>
      <c r="AD940" s="205"/>
      <c r="AF940" s="258"/>
      <c r="AH940" s="258"/>
      <c r="AI940" s="259"/>
      <c r="AJ940" s="259"/>
      <c r="AK940" s="259"/>
      <c r="AL940" s="413"/>
      <c r="AM940" s="259"/>
      <c r="AN940" s="413"/>
    </row>
    <row r="941" spans="1:40" customFormat="1" ht="15" x14ac:dyDescent="0.2">
      <c r="A941" s="244" t="s">
        <v>218</v>
      </c>
      <c r="B941" s="244"/>
      <c r="C941" s="35" t="s">
        <v>54</v>
      </c>
      <c r="D941" s="24" t="s">
        <v>51</v>
      </c>
      <c r="E941" s="10"/>
      <c r="F941" s="13"/>
      <c r="G941" s="10"/>
      <c r="H941" s="13"/>
      <c r="I941" s="10"/>
      <c r="J941" s="13"/>
      <c r="K941" s="10"/>
      <c r="L941" s="13"/>
      <c r="M941" s="10"/>
      <c r="N941" s="13"/>
      <c r="O941" s="10"/>
      <c r="P941" s="13"/>
      <c r="Q941" s="10"/>
      <c r="R941" s="13"/>
      <c r="S941" s="10"/>
      <c r="T941" s="13"/>
      <c r="U941" s="10"/>
      <c r="V941" s="13"/>
      <c r="W941" s="10"/>
      <c r="X941" s="13"/>
      <c r="Y941" s="10"/>
      <c r="Z941" s="13"/>
      <c r="AA941" s="205"/>
      <c r="AB941" s="200"/>
      <c r="AC941" s="257"/>
      <c r="AD941" s="205"/>
      <c r="AF941" s="258"/>
      <c r="AH941" s="258"/>
      <c r="AI941" s="259"/>
      <c r="AJ941" s="259"/>
      <c r="AK941" s="259"/>
      <c r="AL941" s="413"/>
      <c r="AM941" s="259"/>
      <c r="AN941" s="413"/>
    </row>
    <row r="942" spans="1:40" customFormat="1" ht="15" x14ac:dyDescent="0.2">
      <c r="A942" s="244" t="s">
        <v>219</v>
      </c>
      <c r="B942" s="244"/>
      <c r="C942" s="35" t="s">
        <v>55</v>
      </c>
      <c r="D942" s="24" t="s">
        <v>51</v>
      </c>
      <c r="E942" s="10"/>
      <c r="F942" s="13"/>
      <c r="G942" s="10"/>
      <c r="H942" s="13"/>
      <c r="I942" s="10"/>
      <c r="J942" s="13"/>
      <c r="K942" s="10"/>
      <c r="L942" s="13"/>
      <c r="M942" s="10"/>
      <c r="N942" s="13"/>
      <c r="O942" s="10"/>
      <c r="P942" s="13"/>
      <c r="Q942" s="10"/>
      <c r="R942" s="13"/>
      <c r="S942" s="10"/>
      <c r="T942" s="13"/>
      <c r="U942" s="10"/>
      <c r="V942" s="13"/>
      <c r="W942" s="10"/>
      <c r="X942" s="13"/>
      <c r="Y942" s="10"/>
      <c r="Z942" s="13"/>
      <c r="AA942" s="205"/>
      <c r="AB942" s="200"/>
      <c r="AC942" s="257"/>
      <c r="AD942" s="205"/>
      <c r="AF942" s="258"/>
      <c r="AH942" s="258"/>
      <c r="AI942" s="259"/>
      <c r="AJ942" s="259"/>
      <c r="AK942" s="259"/>
      <c r="AL942" s="413"/>
      <c r="AM942" s="259"/>
      <c r="AN942" s="413"/>
    </row>
    <row r="943" spans="1:40" customFormat="1" ht="15" x14ac:dyDescent="0.2">
      <c r="A943" s="244" t="s">
        <v>220</v>
      </c>
      <c r="B943" s="244"/>
      <c r="C943" s="35" t="s">
        <v>56</v>
      </c>
      <c r="D943" s="24" t="s">
        <v>51</v>
      </c>
      <c r="E943" s="10"/>
      <c r="F943" s="13"/>
      <c r="G943" s="10"/>
      <c r="H943" s="13"/>
      <c r="I943" s="10"/>
      <c r="J943" s="13"/>
      <c r="K943" s="10"/>
      <c r="L943" s="13"/>
      <c r="M943" s="10"/>
      <c r="N943" s="13"/>
      <c r="O943" s="10"/>
      <c r="P943" s="13"/>
      <c r="Q943" s="10"/>
      <c r="R943" s="13"/>
      <c r="S943" s="10"/>
      <c r="T943" s="13"/>
      <c r="U943" s="10"/>
      <c r="V943" s="13"/>
      <c r="W943" s="10"/>
      <c r="X943" s="13"/>
      <c r="Y943" s="10"/>
      <c r="Z943" s="13"/>
      <c r="AA943" s="205"/>
      <c r="AB943" s="200"/>
      <c r="AC943" s="257"/>
      <c r="AD943" s="205"/>
      <c r="AF943" s="258"/>
      <c r="AH943" s="258"/>
      <c r="AI943" s="259"/>
      <c r="AJ943" s="259"/>
      <c r="AK943" s="259"/>
      <c r="AL943" s="413"/>
      <c r="AM943" s="259"/>
      <c r="AN943" s="413"/>
    </row>
    <row r="944" spans="1:40" customFormat="1" ht="15" x14ac:dyDescent="0.2">
      <c r="A944" s="244" t="s">
        <v>221</v>
      </c>
      <c r="B944" s="244"/>
      <c r="C944" s="35" t="s">
        <v>57</v>
      </c>
      <c r="D944" s="24" t="s">
        <v>51</v>
      </c>
      <c r="E944" s="10"/>
      <c r="F944" s="13"/>
      <c r="G944" s="10"/>
      <c r="H944" s="13"/>
      <c r="I944" s="10"/>
      <c r="J944" s="13"/>
      <c r="K944" s="10"/>
      <c r="L944" s="13"/>
      <c r="M944" s="10"/>
      <c r="N944" s="13"/>
      <c r="O944" s="10"/>
      <c r="P944" s="13"/>
      <c r="Q944" s="10"/>
      <c r="R944" s="13"/>
      <c r="S944" s="10"/>
      <c r="T944" s="13"/>
      <c r="U944" s="10"/>
      <c r="V944" s="13"/>
      <c r="W944" s="10"/>
      <c r="X944" s="13"/>
      <c r="Y944" s="10"/>
      <c r="Z944" s="13"/>
      <c r="AA944" s="205"/>
      <c r="AB944" s="200"/>
      <c r="AC944" s="257"/>
      <c r="AD944" s="205"/>
      <c r="AF944" s="258"/>
      <c r="AH944" s="258"/>
      <c r="AI944" s="259"/>
      <c r="AJ944" s="259"/>
      <c r="AK944" s="259"/>
      <c r="AL944" s="413"/>
      <c r="AM944" s="259"/>
      <c r="AN944" s="413"/>
    </row>
    <row r="945" spans="1:40" customFormat="1" ht="15" x14ac:dyDescent="0.2">
      <c r="A945" s="244" t="s">
        <v>222</v>
      </c>
      <c r="B945" s="244"/>
      <c r="C945" s="35" t="s">
        <v>58</v>
      </c>
      <c r="D945" s="24" t="s">
        <v>51</v>
      </c>
      <c r="E945" s="10"/>
      <c r="F945" s="13"/>
      <c r="G945" s="10"/>
      <c r="H945" s="13"/>
      <c r="I945" s="10"/>
      <c r="J945" s="13"/>
      <c r="K945" s="10"/>
      <c r="L945" s="13"/>
      <c r="M945" s="10"/>
      <c r="N945" s="13"/>
      <c r="O945" s="10"/>
      <c r="P945" s="13"/>
      <c r="Q945" s="10"/>
      <c r="R945" s="13"/>
      <c r="S945" s="10"/>
      <c r="T945" s="13"/>
      <c r="U945" s="10"/>
      <c r="V945" s="13"/>
      <c r="W945" s="10"/>
      <c r="X945" s="13"/>
      <c r="Y945" s="10"/>
      <c r="Z945" s="13"/>
      <c r="AA945" s="205"/>
      <c r="AB945" s="200"/>
      <c r="AC945" s="257"/>
      <c r="AD945" s="205"/>
      <c r="AF945" s="258"/>
      <c r="AH945" s="258"/>
      <c r="AI945" s="259"/>
      <c r="AJ945" s="259"/>
      <c r="AK945" s="259"/>
      <c r="AL945" s="413"/>
      <c r="AM945" s="259"/>
      <c r="AN945" s="413"/>
    </row>
    <row r="946" spans="1:40" customFormat="1" ht="15" x14ac:dyDescent="0.2">
      <c r="A946" s="244" t="s">
        <v>223</v>
      </c>
      <c r="B946" s="244"/>
      <c r="C946" s="35" t="s">
        <v>59</v>
      </c>
      <c r="D946" s="24" t="s">
        <v>51</v>
      </c>
      <c r="E946" s="10"/>
      <c r="F946" s="13"/>
      <c r="G946" s="10"/>
      <c r="H946" s="13"/>
      <c r="I946" s="10"/>
      <c r="J946" s="13"/>
      <c r="K946" s="10"/>
      <c r="L946" s="13"/>
      <c r="M946" s="10"/>
      <c r="N946" s="13"/>
      <c r="O946" s="10"/>
      <c r="P946" s="13"/>
      <c r="Q946" s="10"/>
      <c r="R946" s="13"/>
      <c r="S946" s="10"/>
      <c r="T946" s="13"/>
      <c r="U946" s="10"/>
      <c r="V946" s="13"/>
      <c r="W946" s="10"/>
      <c r="X946" s="13"/>
      <c r="Y946" s="10"/>
      <c r="Z946" s="13"/>
      <c r="AA946" s="205"/>
      <c r="AB946" s="200"/>
      <c r="AC946" s="257"/>
      <c r="AD946" s="205"/>
      <c r="AF946" s="258"/>
      <c r="AH946" s="258"/>
      <c r="AI946" s="259"/>
      <c r="AJ946" s="259"/>
      <c r="AK946" s="259"/>
      <c r="AL946" s="413"/>
      <c r="AM946" s="259"/>
      <c r="AN946" s="413"/>
    </row>
    <row r="947" spans="1:40" customFormat="1" ht="15" x14ac:dyDescent="0.2">
      <c r="A947" s="244" t="s">
        <v>224</v>
      </c>
      <c r="B947" s="244"/>
      <c r="C947" s="35" t="s">
        <v>60</v>
      </c>
      <c r="D947" s="24" t="s">
        <v>51</v>
      </c>
      <c r="E947" s="10"/>
      <c r="F947" s="13"/>
      <c r="G947" s="10"/>
      <c r="H947" s="13"/>
      <c r="I947" s="10"/>
      <c r="J947" s="13"/>
      <c r="K947" s="10"/>
      <c r="L947" s="13"/>
      <c r="M947" s="10"/>
      <c r="N947" s="13"/>
      <c r="O947" s="10"/>
      <c r="P947" s="13"/>
      <c r="Q947" s="10"/>
      <c r="R947" s="13"/>
      <c r="S947" s="10"/>
      <c r="T947" s="13"/>
      <c r="U947" s="10"/>
      <c r="V947" s="13"/>
      <c r="W947" s="10"/>
      <c r="X947" s="13"/>
      <c r="Y947" s="10"/>
      <c r="Z947" s="13"/>
      <c r="AA947" s="205"/>
      <c r="AB947" s="200"/>
      <c r="AC947" s="257"/>
      <c r="AD947" s="205"/>
      <c r="AF947" s="258"/>
      <c r="AH947" s="258"/>
      <c r="AI947" s="259"/>
      <c r="AJ947" s="259"/>
      <c r="AK947" s="259"/>
      <c r="AL947" s="413"/>
      <c r="AM947" s="259"/>
      <c r="AN947" s="413"/>
    </row>
    <row r="948" spans="1:40" customFormat="1" ht="15" x14ac:dyDescent="0.2">
      <c r="A948" s="244" t="s">
        <v>225</v>
      </c>
      <c r="B948" s="244"/>
      <c r="C948" s="35" t="s">
        <v>61</v>
      </c>
      <c r="D948" s="24" t="s">
        <v>51</v>
      </c>
      <c r="E948" s="10"/>
      <c r="F948" s="13"/>
      <c r="G948" s="10"/>
      <c r="H948" s="13"/>
      <c r="I948" s="10"/>
      <c r="J948" s="13"/>
      <c r="K948" s="10"/>
      <c r="L948" s="13"/>
      <c r="M948" s="10"/>
      <c r="N948" s="13"/>
      <c r="O948" s="10"/>
      <c r="P948" s="13"/>
      <c r="Q948" s="10"/>
      <c r="R948" s="13"/>
      <c r="S948" s="10"/>
      <c r="T948" s="13"/>
      <c r="U948" s="10"/>
      <c r="V948" s="13"/>
      <c r="W948" s="10"/>
      <c r="X948" s="13"/>
      <c r="Y948" s="10"/>
      <c r="Z948" s="13"/>
      <c r="AA948" s="205"/>
      <c r="AB948" s="200"/>
      <c r="AC948" s="257"/>
      <c r="AD948" s="205"/>
      <c r="AF948" s="258"/>
      <c r="AH948" s="258"/>
      <c r="AI948" s="259"/>
      <c r="AJ948" s="259"/>
      <c r="AK948" s="259"/>
      <c r="AL948" s="413"/>
      <c r="AM948" s="259"/>
      <c r="AN948" s="413"/>
    </row>
    <row r="949" spans="1:40" customFormat="1" ht="15" x14ac:dyDescent="0.2">
      <c r="A949" s="244" t="s">
        <v>226</v>
      </c>
      <c r="B949" s="244"/>
      <c r="C949" s="35" t="s">
        <v>62</v>
      </c>
      <c r="D949" s="24" t="s">
        <v>51</v>
      </c>
      <c r="E949" s="10"/>
      <c r="F949" s="13"/>
      <c r="G949" s="10"/>
      <c r="H949" s="13"/>
      <c r="I949" s="10"/>
      <c r="J949" s="13"/>
      <c r="K949" s="10"/>
      <c r="L949" s="13"/>
      <c r="M949" s="10"/>
      <c r="N949" s="13"/>
      <c r="O949" s="10"/>
      <c r="P949" s="13"/>
      <c r="Q949" s="10"/>
      <c r="R949" s="13"/>
      <c r="S949" s="10"/>
      <c r="T949" s="13"/>
      <c r="U949" s="10"/>
      <c r="V949" s="13"/>
      <c r="W949" s="10"/>
      <c r="X949" s="13"/>
      <c r="Y949" s="10"/>
      <c r="Z949" s="13"/>
      <c r="AA949" s="205"/>
      <c r="AB949" s="200"/>
      <c r="AC949" s="257"/>
      <c r="AD949" s="205"/>
      <c r="AF949" s="258"/>
      <c r="AH949" s="258"/>
      <c r="AI949" s="259"/>
      <c r="AJ949" s="259"/>
      <c r="AK949" s="259"/>
      <c r="AL949" s="413"/>
      <c r="AM949" s="259"/>
      <c r="AN949" s="413"/>
    </row>
    <row r="950" spans="1:40" customFormat="1" ht="15" x14ac:dyDescent="0.2">
      <c r="A950" s="244" t="s">
        <v>227</v>
      </c>
      <c r="B950" s="244"/>
      <c r="C950" s="35" t="s">
        <v>63</v>
      </c>
      <c r="D950" s="24" t="s">
        <v>51</v>
      </c>
      <c r="E950" s="10"/>
      <c r="F950" s="13"/>
      <c r="G950" s="10"/>
      <c r="H950" s="13"/>
      <c r="I950" s="10"/>
      <c r="J950" s="13"/>
      <c r="K950" s="10"/>
      <c r="L950" s="13"/>
      <c r="M950" s="10"/>
      <c r="N950" s="13"/>
      <c r="O950" s="10"/>
      <c r="P950" s="13"/>
      <c r="Q950" s="10"/>
      <c r="R950" s="13"/>
      <c r="S950" s="10"/>
      <c r="T950" s="13"/>
      <c r="U950" s="10"/>
      <c r="V950" s="13"/>
      <c r="W950" s="10"/>
      <c r="X950" s="13"/>
      <c r="Y950" s="10"/>
      <c r="Z950" s="13"/>
      <c r="AA950" s="205"/>
      <c r="AB950" s="200"/>
      <c r="AC950" s="257"/>
      <c r="AD950" s="205"/>
      <c r="AF950" s="258"/>
      <c r="AH950" s="258"/>
      <c r="AI950" s="259"/>
      <c r="AJ950" s="259"/>
      <c r="AK950" s="259"/>
      <c r="AL950" s="413"/>
      <c r="AM950" s="259"/>
      <c r="AN950" s="413"/>
    </row>
    <row r="951" spans="1:40" customFormat="1" ht="15" x14ac:dyDescent="0.2">
      <c r="A951" s="244" t="s">
        <v>228</v>
      </c>
      <c r="B951" s="244"/>
      <c r="C951" s="35" t="s">
        <v>64</v>
      </c>
      <c r="D951" s="24" t="s">
        <v>51</v>
      </c>
      <c r="E951" s="10"/>
      <c r="F951" s="13"/>
      <c r="G951" s="10"/>
      <c r="H951" s="13"/>
      <c r="I951" s="10"/>
      <c r="J951" s="13"/>
      <c r="K951" s="10"/>
      <c r="L951" s="13"/>
      <c r="M951" s="10"/>
      <c r="N951" s="13"/>
      <c r="O951" s="10"/>
      <c r="P951" s="13"/>
      <c r="Q951" s="10"/>
      <c r="R951" s="13"/>
      <c r="S951" s="10"/>
      <c r="T951" s="13"/>
      <c r="U951" s="10"/>
      <c r="V951" s="13"/>
      <c r="W951" s="10"/>
      <c r="X951" s="13"/>
      <c r="Y951" s="10"/>
      <c r="Z951" s="13"/>
      <c r="AA951" s="205"/>
      <c r="AB951" s="200"/>
      <c r="AC951" s="257"/>
      <c r="AD951" s="205"/>
      <c r="AF951" s="258"/>
      <c r="AH951" s="258"/>
      <c r="AI951" s="259"/>
      <c r="AJ951" s="259"/>
      <c r="AK951" s="259"/>
      <c r="AL951" s="413"/>
      <c r="AM951" s="259"/>
      <c r="AN951" s="413"/>
    </row>
    <row r="952" spans="1:40" customFormat="1" ht="15" x14ac:dyDescent="0.2">
      <c r="A952" s="244" t="s">
        <v>229</v>
      </c>
      <c r="B952" s="244"/>
      <c r="C952" s="35" t="s">
        <v>65</v>
      </c>
      <c r="D952" s="24" t="s">
        <v>51</v>
      </c>
      <c r="E952" s="10"/>
      <c r="F952" s="13"/>
      <c r="G952" s="10"/>
      <c r="H952" s="13"/>
      <c r="I952" s="10"/>
      <c r="J952" s="13"/>
      <c r="K952" s="10"/>
      <c r="L952" s="13"/>
      <c r="M952" s="10"/>
      <c r="N952" s="13"/>
      <c r="O952" s="10"/>
      <c r="P952" s="13"/>
      <c r="Q952" s="10"/>
      <c r="R952" s="13"/>
      <c r="S952" s="10"/>
      <c r="T952" s="13"/>
      <c r="U952" s="10"/>
      <c r="V952" s="13"/>
      <c r="W952" s="10"/>
      <c r="X952" s="13"/>
      <c r="Y952" s="10"/>
      <c r="Z952" s="13"/>
      <c r="AA952" s="205"/>
      <c r="AB952" s="200"/>
      <c r="AC952" s="257"/>
      <c r="AD952" s="205"/>
      <c r="AF952" s="258"/>
      <c r="AH952" s="258"/>
      <c r="AI952" s="259"/>
      <c r="AJ952" s="259"/>
      <c r="AK952" s="259"/>
      <c r="AL952" s="413"/>
      <c r="AM952" s="259"/>
      <c r="AN952" s="413"/>
    </row>
    <row r="953" spans="1:40" customFormat="1" ht="15" x14ac:dyDescent="0.2">
      <c r="A953" s="244" t="s">
        <v>230</v>
      </c>
      <c r="B953" s="244"/>
      <c r="C953" s="35" t="s">
        <v>66</v>
      </c>
      <c r="D953" s="24" t="s">
        <v>51</v>
      </c>
      <c r="E953" s="10"/>
      <c r="F953" s="13"/>
      <c r="G953" s="10"/>
      <c r="H953" s="13"/>
      <c r="I953" s="10"/>
      <c r="J953" s="13"/>
      <c r="K953" s="10"/>
      <c r="L953" s="13"/>
      <c r="M953" s="10"/>
      <c r="N953" s="13"/>
      <c r="O953" s="10"/>
      <c r="P953" s="13"/>
      <c r="Q953" s="10"/>
      <c r="R953" s="13"/>
      <c r="S953" s="10"/>
      <c r="T953" s="13"/>
      <c r="U953" s="10"/>
      <c r="V953" s="13"/>
      <c r="W953" s="10"/>
      <c r="X953" s="13"/>
      <c r="Y953" s="10"/>
      <c r="Z953" s="13"/>
      <c r="AA953" s="205"/>
      <c r="AB953" s="200"/>
      <c r="AC953" s="257"/>
      <c r="AD953" s="205"/>
      <c r="AF953" s="258"/>
      <c r="AH953" s="258"/>
      <c r="AI953" s="259"/>
      <c r="AJ953" s="259"/>
      <c r="AK953" s="259"/>
      <c r="AL953" s="413"/>
      <c r="AM953" s="259"/>
      <c r="AN953" s="413"/>
    </row>
    <row r="954" spans="1:40" customFormat="1" ht="15" x14ac:dyDescent="0.2">
      <c r="A954" s="244" t="s">
        <v>231</v>
      </c>
      <c r="B954" s="244"/>
      <c r="C954" s="35" t="s">
        <v>67</v>
      </c>
      <c r="D954" s="24" t="s">
        <v>51</v>
      </c>
      <c r="E954" s="10"/>
      <c r="F954" s="13"/>
      <c r="G954" s="10"/>
      <c r="H954" s="13"/>
      <c r="I954" s="10"/>
      <c r="J954" s="13"/>
      <c r="K954" s="10"/>
      <c r="L954" s="13"/>
      <c r="M954" s="10"/>
      <c r="N954" s="13"/>
      <c r="O954" s="10"/>
      <c r="P954" s="13"/>
      <c r="Q954" s="10"/>
      <c r="R954" s="13"/>
      <c r="S954" s="10"/>
      <c r="T954" s="13"/>
      <c r="U954" s="10"/>
      <c r="V954" s="13"/>
      <c r="W954" s="10"/>
      <c r="X954" s="13"/>
      <c r="Y954" s="10"/>
      <c r="Z954" s="13"/>
      <c r="AA954" s="205"/>
      <c r="AB954" s="200"/>
      <c r="AC954" s="257"/>
      <c r="AD954" s="205"/>
      <c r="AF954" s="258"/>
      <c r="AH954" s="258"/>
      <c r="AI954" s="259"/>
      <c r="AJ954" s="259"/>
      <c r="AK954" s="259"/>
      <c r="AL954" s="413"/>
      <c r="AM954" s="259"/>
      <c r="AN954" s="413"/>
    </row>
    <row r="955" spans="1:40" customFormat="1" ht="15" x14ac:dyDescent="0.2">
      <c r="A955" s="244" t="s">
        <v>232</v>
      </c>
      <c r="B955" s="244"/>
      <c r="C955" s="35" t="s">
        <v>68</v>
      </c>
      <c r="D955" s="24" t="s">
        <v>51</v>
      </c>
      <c r="E955" s="10"/>
      <c r="F955" s="13"/>
      <c r="G955" s="10"/>
      <c r="H955" s="13"/>
      <c r="I955" s="10"/>
      <c r="J955" s="13"/>
      <c r="K955" s="10"/>
      <c r="L955" s="13"/>
      <c r="M955" s="10"/>
      <c r="N955" s="13"/>
      <c r="O955" s="10"/>
      <c r="P955" s="13"/>
      <c r="Q955" s="10"/>
      <c r="R955" s="13"/>
      <c r="S955" s="10"/>
      <c r="T955" s="13"/>
      <c r="U955" s="10"/>
      <c r="V955" s="13"/>
      <c r="W955" s="10"/>
      <c r="X955" s="13"/>
      <c r="Y955" s="10"/>
      <c r="Z955" s="13"/>
      <c r="AA955" s="205"/>
      <c r="AB955" s="200"/>
      <c r="AC955" s="257"/>
      <c r="AD955" s="205"/>
      <c r="AF955" s="258"/>
      <c r="AH955" s="258"/>
      <c r="AI955" s="259"/>
      <c r="AJ955" s="259"/>
      <c r="AK955" s="259"/>
      <c r="AL955" s="413"/>
      <c r="AM955" s="259"/>
      <c r="AN955" s="413"/>
    </row>
    <row r="956" spans="1:40" customFormat="1" ht="15" x14ac:dyDescent="0.2">
      <c r="A956" s="244" t="s">
        <v>233</v>
      </c>
      <c r="B956" s="244"/>
      <c r="C956" s="35" t="s">
        <v>69</v>
      </c>
      <c r="D956" s="24" t="s">
        <v>51</v>
      </c>
      <c r="E956" s="10"/>
      <c r="F956" s="13"/>
      <c r="G956" s="10"/>
      <c r="H956" s="13"/>
      <c r="I956" s="10"/>
      <c r="J956" s="13"/>
      <c r="K956" s="10"/>
      <c r="L956" s="13"/>
      <c r="M956" s="10"/>
      <c r="N956" s="13"/>
      <c r="O956" s="10"/>
      <c r="P956" s="13"/>
      <c r="Q956" s="10"/>
      <c r="R956" s="13"/>
      <c r="S956" s="10"/>
      <c r="T956" s="13"/>
      <c r="U956" s="10"/>
      <c r="V956" s="13"/>
      <c r="W956" s="10"/>
      <c r="X956" s="13"/>
      <c r="Y956" s="10"/>
      <c r="Z956" s="13"/>
      <c r="AA956" s="205"/>
      <c r="AB956" s="200"/>
      <c r="AC956" s="257"/>
      <c r="AD956" s="205"/>
      <c r="AF956" s="258"/>
      <c r="AH956" s="258"/>
      <c r="AI956" s="259"/>
      <c r="AJ956" s="259"/>
      <c r="AK956" s="259"/>
      <c r="AL956" s="413"/>
      <c r="AM956" s="259"/>
      <c r="AN956" s="413"/>
    </row>
    <row r="957" spans="1:40" customFormat="1" ht="15" x14ac:dyDescent="0.2">
      <c r="A957" s="244" t="s">
        <v>234</v>
      </c>
      <c r="B957" s="244"/>
      <c r="C957" s="35" t="s">
        <v>70</v>
      </c>
      <c r="D957" s="24" t="s">
        <v>51</v>
      </c>
      <c r="E957" s="10"/>
      <c r="F957" s="13"/>
      <c r="G957" s="10"/>
      <c r="H957" s="13"/>
      <c r="I957" s="10"/>
      <c r="J957" s="13"/>
      <c r="K957" s="10"/>
      <c r="L957" s="13"/>
      <c r="M957" s="10"/>
      <c r="N957" s="13"/>
      <c r="O957" s="10"/>
      <c r="P957" s="13"/>
      <c r="Q957" s="10"/>
      <c r="R957" s="13"/>
      <c r="S957" s="10"/>
      <c r="T957" s="13"/>
      <c r="U957" s="10"/>
      <c r="V957" s="13"/>
      <c r="W957" s="10"/>
      <c r="X957" s="13"/>
      <c r="Y957" s="10"/>
      <c r="Z957" s="13"/>
      <c r="AA957" s="205"/>
      <c r="AB957" s="200"/>
      <c r="AC957" s="257"/>
      <c r="AD957" s="205"/>
      <c r="AF957" s="258"/>
      <c r="AH957" s="258"/>
      <c r="AI957" s="259"/>
      <c r="AJ957" s="259"/>
      <c r="AK957" s="259"/>
      <c r="AL957" s="413"/>
      <c r="AM957" s="259"/>
      <c r="AN957" s="413"/>
    </row>
    <row r="958" spans="1:40" s="23" customFormat="1" ht="15.75" x14ac:dyDescent="0.2">
      <c r="A958" s="255"/>
      <c r="B958" s="262"/>
      <c r="C958" s="105"/>
      <c r="D958" s="106"/>
      <c r="E958" s="136" t="str" cm="1">
        <f t="array" ref="E958">_xlfn.IFS(OR(E959="",E911="",E935=""),"",E959&gt;(E911+E935),"T14-Alert",E959&lt;=(E911+E935),"")</f>
        <v/>
      </c>
      <c r="F958" s="163"/>
      <c r="G958" s="136" t="str" cm="1">
        <f t="array" ref="G958">_xlfn.IFS(OR(G959="",G911="",G935=""),"",G959&gt;(G911+G935),"T14-Alert",G959&lt;=(G911+G935),"")</f>
        <v/>
      </c>
      <c r="H958" s="163"/>
      <c r="I958" s="136" t="str" cm="1">
        <f t="array" ref="I958">_xlfn.IFS(OR(I959="",I911="",I935=""),"",I959&gt;(I911+I935),"T14-Alert",I959&lt;=(I911+I935),"")</f>
        <v/>
      </c>
      <c r="J958" s="163"/>
      <c r="K958" s="136" t="str" cm="1">
        <f t="array" ref="K958">_xlfn.IFS(OR(K959="",K911="",K935=""),"",K959&gt;(K911+K935),"T14-Alert",K959&lt;=(K911+K935),"")</f>
        <v/>
      </c>
      <c r="L958" s="163"/>
      <c r="M958" s="136" t="str" cm="1">
        <f t="array" ref="M958">_xlfn.IFS(OR(M959="",M911="",M935=""),"",M959&gt;(M911+M935),"T14-Alert",M959&lt;=(M911+M935),"")</f>
        <v/>
      </c>
      <c r="N958" s="163"/>
      <c r="O958" s="136" t="str" cm="1">
        <f t="array" ref="O958">_xlfn.IFS(OR(O959="",O911="",O935=""),"",O959&gt;(O911+O935),"T14-Alert",O959&lt;=(O911+O935),"")</f>
        <v/>
      </c>
      <c r="P958" s="101"/>
      <c r="Q958" s="136" t="str" cm="1">
        <f t="array" ref="Q958">_xlfn.IFS(OR(Q959="",Q911="",Q935=""),"",Q959&gt;(Q911+Q935),"T14-Alert",Q959&lt;=(Q911+Q935),"")</f>
        <v/>
      </c>
      <c r="R958" s="101"/>
      <c r="S958" s="136" t="str" cm="1">
        <f t="array" ref="S958">_xlfn.IFS(OR(S959="",S911="",S935=""),"",S959&gt;(S911+S935),"T14-Alert",S959&lt;=(S911+S935),"")</f>
        <v/>
      </c>
      <c r="T958" s="101"/>
      <c r="U958" s="136" t="str" cm="1">
        <f t="array" ref="U958">_xlfn.IFS(OR(U959="",U911="",U935=""),"",U959&gt;(U911+U935),"T14-Alert",U959&lt;=(U911+U935),"")</f>
        <v/>
      </c>
      <c r="V958" s="101"/>
      <c r="W958" s="136" t="str" cm="1">
        <f t="array" ref="W958">_xlfn.IFS(OR(W959="",W911="",W935=""),"",W959&gt;(W911+W935),"T14-Alert",W959&lt;=(W911+W935),"")</f>
        <v/>
      </c>
      <c r="X958" s="101"/>
      <c r="Y958" s="136" t="str" cm="1">
        <f t="array" ref="Y958">_xlfn.IFS(OR(Y959="",Y911="",Y935=""),"",Y959&gt;(Y911+Y935),"T14-Alert",Y959&lt;=(Y911+Y935),"")</f>
        <v/>
      </c>
      <c r="Z958" s="101"/>
      <c r="AA958" s="201"/>
      <c r="AB958" s="202"/>
      <c r="AC958" s="202"/>
      <c r="AD958" s="201"/>
      <c r="AF958" s="192"/>
      <c r="AH958" s="192"/>
      <c r="AI958" s="236"/>
      <c r="AJ958" s="236"/>
      <c r="AK958" s="236"/>
      <c r="AL958" s="408"/>
      <c r="AM958" s="236"/>
      <c r="AN958" s="408"/>
    </row>
    <row r="959" spans="1:40" ht="60" x14ac:dyDescent="0.2">
      <c r="A959" s="296"/>
      <c r="B959" s="297"/>
      <c r="C959" s="104" t="s">
        <v>130</v>
      </c>
      <c r="D959" s="115" t="s">
        <v>51</v>
      </c>
      <c r="E959" s="10">
        <v>8</v>
      </c>
      <c r="F959" s="13"/>
      <c r="G959" s="10">
        <v>4</v>
      </c>
      <c r="H959" s="13"/>
      <c r="I959" s="10">
        <v>5</v>
      </c>
      <c r="J959" s="13"/>
      <c r="K959" s="10">
        <v>3</v>
      </c>
      <c r="L959" s="13"/>
      <c r="M959" s="10">
        <v>2</v>
      </c>
      <c r="N959" s="13"/>
      <c r="O959" s="10">
        <v>1</v>
      </c>
      <c r="P959" s="13"/>
      <c r="Q959" s="10">
        <v>1</v>
      </c>
      <c r="R959" s="13"/>
      <c r="S959" s="10">
        <v>3</v>
      </c>
      <c r="T959" s="13"/>
      <c r="U959" s="10">
        <v>2</v>
      </c>
      <c r="V959" s="13"/>
      <c r="W959" s="10">
        <v>15</v>
      </c>
      <c r="X959" s="13"/>
      <c r="Y959" s="10"/>
      <c r="Z959" s="13"/>
      <c r="AA959" s="440" t="s">
        <v>427</v>
      </c>
      <c r="AB959" s="196"/>
      <c r="AC959" s="196"/>
      <c r="AD959" s="205"/>
      <c r="AF959" s="219" t="s">
        <v>413</v>
      </c>
      <c r="AH959" s="219" t="s">
        <v>414</v>
      </c>
      <c r="AI959" s="237"/>
      <c r="AJ959" s="237"/>
      <c r="AK959" s="237"/>
      <c r="AL959" s="409"/>
      <c r="AM959" s="237"/>
      <c r="AN959" s="409"/>
    </row>
    <row r="960" spans="1:40" ht="15.75" x14ac:dyDescent="0.25">
      <c r="A960" s="290"/>
      <c r="B960" s="291"/>
      <c r="C960" s="105" t="s">
        <v>208</v>
      </c>
      <c r="D960" s="33"/>
      <c r="E960" s="102" t="str" cm="1">
        <f t="array" ref="E960">_xlfn.IFS(AND(E959="",E961="",E962=""),"",SUM(E961:E962)&lt;E959*AND(F961="",F962="",E961&lt;&gt;"",E962&lt;&gt;""),"T4-Error",SUM(E961:E962)&gt;E959,"T5-Error",AND(SUM(E961:E962)=E959,F959="",OR(E961="",E962="")),"T2-Error",OR(E961="",E962=""),"",SUM(E961:E962)&lt;E959*OR(F961="pa",F962="pa"),"",AND(SUM(E961:E962)=E959,F959="pa",F961&lt;&gt;"pa",F962&lt;&gt;"pa"),"T3-Error",AND(SUM(E961:E962)=E959,F959="")*OR(F961="pa",F962="pa"),"T1-Error",SUM(E961:E962)=E959,"")</f>
        <v/>
      </c>
      <c r="F960" s="101"/>
      <c r="G960" s="102" t="str" cm="1">
        <f t="array" ref="G960">_xlfn.IFS(AND(G959="",G961="",G962=""),"",SUM(G961:G962)&lt;G959*AND(H961="",H962="",G961&lt;&gt;"",G962&lt;&gt;""),"T4-Error",SUM(G961:G962)&gt;G959,"T5-Error",AND(SUM(G961:G962)=G959,H959="",OR(G961="",G962="")),"T2-Error",OR(G961="",G962=""),"",SUM(G961:G962)&lt;G959*OR(H961="pa",H962="pa"),"",AND(SUM(G961:G962)=G959,H959="pa",H961&lt;&gt;"pa",H962&lt;&gt;"pa"),"T3-Error",AND(SUM(G961:G962)=G959,H959="")*OR(H961="pa",H962="pa"),"T1-Error",SUM(G961:G962)=G959,"")</f>
        <v/>
      </c>
      <c r="H960" s="101"/>
      <c r="I960" s="102" t="str" cm="1">
        <f t="array" ref="I960">_xlfn.IFS(AND(I959="",I961="",I962=""),"",SUM(I961:I962)&lt;I959*AND(J961="",J962="",I961&lt;&gt;"",I962&lt;&gt;""),"T4-Error",SUM(I961:I962)&gt;I959,"T5-Error",AND(SUM(I961:I962)=I959,J959="",OR(I961="",I962="")),"T2-Error",OR(I961="",I962=""),"",SUM(I961:I962)&lt;I959*OR(J961="pa",J962="pa"),"",AND(SUM(I961:I962)=I959,J959="pa",J961&lt;&gt;"pa",J962&lt;&gt;"pa"),"T3-Error",AND(SUM(I961:I962)=I959,J959="")*OR(J961="pa",J962="pa"),"T1-Error",SUM(I961:I962)=I959,"")</f>
        <v/>
      </c>
      <c r="J960" s="101"/>
      <c r="K960" s="102" t="str" cm="1">
        <f t="array" ref="K960">_xlfn.IFS(AND(K959="",K961="",K962=""),"",SUM(K961:K962)&lt;K959*AND(L961="",L962="",K961&lt;&gt;"",K962&lt;&gt;""),"T4-Error",SUM(K961:K962)&gt;K959,"T5-Error",AND(SUM(K961:K962)=K959,L959="",OR(K961="",K962="")),"T2-Error",OR(K961="",K962=""),"",SUM(K961:K962)&lt;K959*OR(L961="pa",L962="pa"),"",AND(SUM(K961:K962)=K959,L959="pa",L961&lt;&gt;"pa",L962&lt;&gt;"pa"),"T3-Error",AND(SUM(K961:K962)=K959,L959="")*OR(L961="pa",L962="pa"),"T1-Error",SUM(K961:K962)=K959,"")</f>
        <v/>
      </c>
      <c r="L960" s="101"/>
      <c r="M960" s="102" t="str" cm="1">
        <f t="array" ref="M960">_xlfn.IFS(AND(M959="",M961="",M962=""),"",SUM(M961:M962)&lt;M959*AND(N961="",N962="",M961&lt;&gt;"",M962&lt;&gt;""),"T4-Error",SUM(M961:M962)&gt;M959,"T5-Error",AND(SUM(M961:M962)=M959,N959="",OR(M961="",M962="")),"T2-Error",OR(M961="",M962=""),"",SUM(M961:M962)&lt;M959*OR(N961="pa",N962="pa"),"",AND(SUM(M961:M962)=M959,N959="pa",N961&lt;&gt;"pa",N962&lt;&gt;"pa"),"T3-Error",AND(SUM(M961:M962)=M959,N959="")*OR(N961="pa",N962="pa"),"T1-Error",SUM(M961:M962)=M959,"")</f>
        <v/>
      </c>
      <c r="N960" s="101"/>
      <c r="O960" s="102" t="str" cm="1">
        <f t="array" ref="O960">_xlfn.IFS(AND(O959="",O961="",O962=""),"",SUM(O961:O962)&lt;O959*AND(P961="",P962="",O961&lt;&gt;"",O962&lt;&gt;""),"T4-Error",SUM(O961:O962)&gt;O959,"T5-Error",AND(SUM(O961:O962)=O959,P959="",OR(O961="",O962="")),"T2-Error",OR(O961="",O962=""),"",SUM(O961:O962)&lt;O959*OR(P961="pa",P962="pa"),"",AND(SUM(O961:O962)=O959,P959="pa",P961&lt;&gt;"pa",P962&lt;&gt;"pa"),"T3-Error",AND(SUM(O961:O962)=O959,P959="")*OR(P961="pa",P962="pa"),"T1-Error",SUM(O961:O962)=O959,"")</f>
        <v/>
      </c>
      <c r="P960" s="101"/>
      <c r="Q960" s="102" t="str" cm="1">
        <f t="array" ref="Q960">_xlfn.IFS(AND(Q959="",Q961="",Q962=""),"",SUM(Q961:Q962)&lt;Q959*AND(R961="",R962="",Q961&lt;&gt;"",Q962&lt;&gt;""),"T4-Error",SUM(Q961:Q962)&gt;Q959,"T5-Error",AND(SUM(Q961:Q962)=Q959,R959="",OR(Q961="",Q962="")),"T2-Error",OR(Q961="",Q962=""),"",SUM(Q961:Q962)&lt;Q959*OR(R961="pa",R962="pa"),"",AND(SUM(Q961:Q962)=Q959,R959="pa",R961&lt;&gt;"pa",R962&lt;&gt;"pa"),"T3-Error",AND(SUM(Q961:Q962)=Q959,R959="")*OR(R961="pa",R962="pa"),"T1-Error",SUM(Q961:Q962)=Q959,"")</f>
        <v/>
      </c>
      <c r="R960" s="101"/>
      <c r="S960" s="102" t="str" cm="1">
        <f t="array" ref="S960">_xlfn.IFS(AND(S959="",S961="",S962=""),"",SUM(S961:S962)&lt;S959*AND(T961="",T962="",S961&lt;&gt;"",S962&lt;&gt;""),"T4-Error",SUM(S961:S962)&gt;S959,"T5-Error",AND(SUM(S961:S962)=S959,T959="",OR(S961="",S962="")),"T2-Error",OR(S961="",S962=""),"",SUM(S961:S962)&lt;S959*OR(T961="pa",T962="pa"),"",AND(SUM(S961:S962)=S959,T959="pa",T961&lt;&gt;"pa",T962&lt;&gt;"pa"),"T3-Error",AND(SUM(S961:S962)=S959,T959="")*OR(T961="pa",T962="pa"),"T1-Error",SUM(S961:S962)=S959,"")</f>
        <v/>
      </c>
      <c r="T960" s="101"/>
      <c r="U960" s="102" t="str" cm="1">
        <f t="array" ref="U960">_xlfn.IFS(AND(U959="",U961="",U962=""),"",SUM(U961:U962)&lt;U959*AND(V961="",V962="",U961&lt;&gt;"",U962&lt;&gt;""),"T4-Error",SUM(U961:U962)&gt;U959,"T5-Error",AND(SUM(U961:U962)=U959,V959="",OR(U961="",U962="")),"T2-Error",OR(U961="",U962=""),"",SUM(U961:U962)&lt;U959*OR(V961="pa",V962="pa"),"",AND(SUM(U961:U962)=U959,V959="pa",V961&lt;&gt;"pa",V962&lt;&gt;"pa"),"T3-Error",AND(SUM(U961:U962)=U959,V959="")*OR(V961="pa",V962="pa"),"T1-Error",SUM(U961:U962)=U959,"")</f>
        <v/>
      </c>
      <c r="V960" s="101"/>
      <c r="W960" s="102" t="str" cm="1">
        <f t="array" ref="W960">_xlfn.IFS(AND(W959="",W961="",W962=""),"",SUM(W961:W962)&lt;W959*AND(X961="",X962="",W961&lt;&gt;"",W962&lt;&gt;""),"T4-Error",SUM(W961:W962)&gt;W959,"T5-Error",AND(SUM(W961:W962)=W959,X959="",OR(W961="",W962="")),"T2-Error",OR(W961="",W962=""),"",SUM(W961:W962)&lt;W959*OR(X961="pa",X962="pa"),"",AND(SUM(W961:W962)=W959,X959="pa",X961&lt;&gt;"pa",X962&lt;&gt;"pa"),"T3-Error",AND(SUM(W961:W962)=W959,X959="")*OR(X961="pa",X962="pa"),"T1-Error",SUM(W961:W962)=W959,"")</f>
        <v/>
      </c>
      <c r="X960" s="101"/>
      <c r="Y960" s="102" t="str" cm="1">
        <f t="array" ref="Y960">_xlfn.IFS(AND(Y959="",Y961="",Y962=""),"",SUM(Y961:Y962)&lt;Y959*AND(Z961="",Z962="",Y961&lt;&gt;"",Y962&lt;&gt;""),"T4-Error",SUM(Y961:Y962)&gt;Y959,"T5-Error",AND(SUM(Y961:Y962)=Y959,Z959="",OR(Y961="",Y962="")),"T2-Error",OR(Y961="",Y962=""),"",SUM(Y961:Y962)&lt;Y959*OR(Z961="pa",Z962="pa"),"",AND(SUM(Y961:Y962)=Y959,Z959="pa",Z961&lt;&gt;"pa",Z962&lt;&gt;"pa"),"T3-Error",AND(SUM(Y961:Y962)=Y959,Z959="")*OR(Z961="pa",Z962="pa"),"T1-Error",SUM(Y961:Y962)=Y959,"")</f>
        <v/>
      </c>
      <c r="Z960" s="101"/>
      <c r="AA960" s="206"/>
      <c r="AB960" s="189"/>
      <c r="AC960" s="196"/>
      <c r="AD960" s="206"/>
      <c r="AF960" s="193"/>
      <c r="AH960" s="193"/>
      <c r="AI960" s="237"/>
      <c r="AJ960" s="237"/>
      <c r="AK960" s="237"/>
      <c r="AL960" s="409"/>
      <c r="AM960" s="237"/>
      <c r="AN960" s="409"/>
    </row>
    <row r="961" spans="1:40" ht="15" x14ac:dyDescent="0.2">
      <c r="A961" s="294" t="s">
        <v>401</v>
      </c>
      <c r="B961" s="295"/>
      <c r="C961" s="107" t="s">
        <v>210</v>
      </c>
      <c r="D961" s="115" t="s">
        <v>51</v>
      </c>
      <c r="E961" s="10">
        <v>8</v>
      </c>
      <c r="F961" s="13"/>
      <c r="G961" s="10">
        <v>4</v>
      </c>
      <c r="H961" s="13"/>
      <c r="I961" s="10">
        <v>5</v>
      </c>
      <c r="J961" s="13"/>
      <c r="K961" s="10">
        <v>3</v>
      </c>
      <c r="L961" s="13"/>
      <c r="M961" s="10">
        <v>2</v>
      </c>
      <c r="N961" s="13"/>
      <c r="O961" s="10">
        <v>1</v>
      </c>
      <c r="P961" s="13"/>
      <c r="Q961" s="10">
        <v>1</v>
      </c>
      <c r="R961" s="13"/>
      <c r="S961" s="10">
        <v>3</v>
      </c>
      <c r="T961" s="13"/>
      <c r="U961" s="10">
        <v>2</v>
      </c>
      <c r="V961" s="13"/>
      <c r="W961" s="10">
        <v>14</v>
      </c>
      <c r="X961" s="13"/>
      <c r="Y961" s="10"/>
      <c r="Z961" s="13"/>
      <c r="AA961" s="205"/>
      <c r="AB961" s="196"/>
      <c r="AC961" s="196"/>
      <c r="AD961" s="205"/>
      <c r="AF961" s="193"/>
      <c r="AH961" s="193"/>
      <c r="AI961" s="237"/>
      <c r="AJ961" s="237"/>
      <c r="AK961" s="237"/>
      <c r="AL961" s="409"/>
      <c r="AM961" s="237"/>
      <c r="AN961" s="409"/>
    </row>
    <row r="962" spans="1:40" ht="15" x14ac:dyDescent="0.2">
      <c r="A962" s="296" t="s">
        <v>403</v>
      </c>
      <c r="B962" s="297"/>
      <c r="C962" s="108" t="s">
        <v>292</v>
      </c>
      <c r="D962" s="115" t="s">
        <v>51</v>
      </c>
      <c r="E962" s="10">
        <v>0</v>
      </c>
      <c r="F962" s="13"/>
      <c r="G962" s="10">
        <v>0</v>
      </c>
      <c r="H962" s="13"/>
      <c r="I962" s="10">
        <v>0</v>
      </c>
      <c r="J962" s="13"/>
      <c r="K962" s="10">
        <v>0</v>
      </c>
      <c r="L962" s="13"/>
      <c r="M962" s="10">
        <v>0</v>
      </c>
      <c r="N962" s="13"/>
      <c r="O962" s="10">
        <v>0</v>
      </c>
      <c r="P962" s="13"/>
      <c r="Q962" s="10">
        <v>0</v>
      </c>
      <c r="R962" s="13"/>
      <c r="S962" s="10">
        <v>0</v>
      </c>
      <c r="T962" s="13"/>
      <c r="U962" s="10">
        <v>0</v>
      </c>
      <c r="V962" s="13"/>
      <c r="W962" s="10">
        <v>1</v>
      </c>
      <c r="X962" s="13"/>
      <c r="Y962" s="10"/>
      <c r="Z962" s="13"/>
      <c r="AA962" s="205"/>
      <c r="AB962" s="196"/>
      <c r="AC962" s="196"/>
      <c r="AD962" s="205"/>
      <c r="AF962" s="193"/>
      <c r="AH962" s="193"/>
      <c r="AI962" s="237"/>
      <c r="AJ962" s="237"/>
      <c r="AK962" s="237"/>
      <c r="AL962" s="409"/>
      <c r="AM962" s="237"/>
      <c r="AN962" s="409"/>
    </row>
    <row r="963" spans="1:40" ht="15.75" x14ac:dyDescent="0.25">
      <c r="A963" s="290"/>
      <c r="B963" s="291"/>
      <c r="C963" s="105" t="s">
        <v>52</v>
      </c>
      <c r="D963" s="33"/>
      <c r="E963" s="102" t="str" cm="1">
        <f t="array" ref="E963">_xlfn.IFS(AND(E959="",E964="",E965="",E966="",E967="",E968="",E969="",E970="",E971="",E972="",E973="",E974="",E975="",E976="",E977="",E978="",E979="",E980="",E981=""),"",SUM(E964:E981)&lt;E959*AND(F964="",F965="",F966="",F967="",F968="",F969="",F970="",F971="",F972="",F973="",F974="",F975="",F976="",F977="",F978="",F979="",F980="",F981="",E964&lt;&gt;"",E965&lt;&gt;"",E966&lt;&gt;"",E967&lt;&gt;"",E968&lt;&gt;"",E969&lt;&gt;"",E970&lt;&gt;"",E971&lt;&gt;"",E972&lt;&gt;"",E973&lt;&gt;"",E974&lt;&gt;"",E975&lt;&gt;"",E976&lt;&gt;"",E977&lt;&gt;"",E978&lt;&gt;"",E979&lt;&gt;"",E980&lt;&gt;"",E981&lt;&gt;""),"T4-Error",SUM(E964:E981)&gt;E959,"T5-Error",AND(SUM(E964:E981)=E959,F959="",OR(E964="",E965="",E966="",E967="",E968="",E969="",E970="",E971="",E972="",E973="",E974="",E975="",E976="",E977="",E978="",E979="",E980="",E981="")),"T2-Error",OR(E964="",E965="",E966="",E967="",E968="",E969="",E970="",E971="",E972="",E973="",E974="",E975="",E976="",E977="",E978="",E979="",E980="",E981=""),"",SUM(E964:E981)&lt;E959*OR(F964="pa",F965="pa",F966="pa",F967="pa",F968="pa",F969="pa",F970="pa",F971="pa",F972="pa",F973="pa",F974="pa",F975="pa",F976="pa",F977="pa",F978="pa",F979="pa",F980="pa",F981="pa"),"",AND(SUM(E964:E981)=E959,F959="pa",F964&lt;&gt;"pa",F965&lt;&gt;"pa",F966&lt;&gt;"pa",F967&lt;&gt;"pa",F968&lt;&gt;"pa",F969&lt;&gt;"pa",F970&lt;&gt;"pa",F971&lt;&gt;"pa",F972&lt;&gt;"pa",F973&lt;&gt;"pa",F974&lt;&gt;"pa",F975&lt;&gt;"pa",F976&lt;&gt;"pa",F977&lt;&gt;"pa",F978&lt;&gt;"pa",F979&lt;&gt;"pa",F980&lt;&gt;"pa",F981&lt;&gt;"pa"),"T3-Error",AND(SUM(E964:E981)=E959,F959="")*OR(F964="pa",F965="pa",F966="pa",F967="pa",F968="pa",F969="pa",F970="pa",F971="pa",F972="pa",F973="pa",F974="pa",F975="pa",F976="pa",F977="pa",F978="pa",F979="pa",F980="pa",F981="pa"),"T1-Error",SUM(E964:E981)=E959,"")</f>
        <v/>
      </c>
      <c r="F963" s="101"/>
      <c r="G963" s="102" t="str" cm="1">
        <f t="array" ref="G963">_xlfn.IFS(AND(G959="",G964="",G965="",G966="",G967="",G968="",G969="",G970="",G971="",G972="",G973="",G974="",G975="",G976="",G977="",G978="",G979="",G980="",G981=""),"",SUM(G964:G981)&lt;G959*AND(H964="",H965="",H966="",H967="",H968="",H969="",H970="",H971="",H972="",H973="",H974="",H975="",H976="",H977="",H978="",H979="",H980="",H981="",G964&lt;&gt;"",G965&lt;&gt;"",G966&lt;&gt;"",G967&lt;&gt;"",G968&lt;&gt;"",G969&lt;&gt;"",G970&lt;&gt;"",G971&lt;&gt;"",G972&lt;&gt;"",G973&lt;&gt;"",G974&lt;&gt;"",G975&lt;&gt;"",G976&lt;&gt;"",G977&lt;&gt;"",G978&lt;&gt;"",G979&lt;&gt;"",G980&lt;&gt;"",G981&lt;&gt;""),"T4-Error",SUM(G964:G981)&gt;G959,"T5-Error",AND(SUM(G964:G981)=G959,H959="",OR(G964="",G965="",G966="",G967="",G968="",G969="",G970="",G971="",G972="",G973="",G974="",G975="",G976="",G977="",G978="",G979="",G980="",G981="")),"T2-Error",OR(G964="",G965="",G966="",G967="",G968="",G969="",G970="",G971="",G972="",G973="",G974="",G975="",G976="",G977="",G978="",G979="",G980="",G981=""),"",SUM(G964:G981)&lt;G959*OR(H964="pa",H965="pa",H966="pa",H967="pa",H968="pa",H969="pa",H970="pa",H971="pa",H972="pa",H973="pa",H974="pa",H975="pa",H976="pa",H977="pa",H978="pa",H979="pa",H980="pa",H981="pa"),"",AND(SUM(G964:G981)=G959,H959="pa",H964&lt;&gt;"pa",H965&lt;&gt;"pa",H966&lt;&gt;"pa",H967&lt;&gt;"pa",H968&lt;&gt;"pa",H969&lt;&gt;"pa",H970&lt;&gt;"pa",H971&lt;&gt;"pa",H972&lt;&gt;"pa",H973&lt;&gt;"pa",H974&lt;&gt;"pa",H975&lt;&gt;"pa",H976&lt;&gt;"pa",H977&lt;&gt;"pa",H978&lt;&gt;"pa",H979&lt;&gt;"pa",H980&lt;&gt;"pa",H981&lt;&gt;"pa"),"T3-Error",AND(SUM(G964:G981)=G959,H959="")*OR(H964="pa",H965="pa",H966="pa",H967="pa",H968="pa",H969="pa",H970="pa",H971="pa",H972="pa",H973="pa",H974="pa",H975="pa",H976="pa",H977="pa",H978="pa",H979="pa",H980="pa",H981="pa"),"T1-Error",SUM(G964:G981)=G959,"")</f>
        <v/>
      </c>
      <c r="H963" s="101"/>
      <c r="I963" s="102" t="str" cm="1">
        <f t="array" ref="I963">_xlfn.IFS(AND(I959="",I964="",I965="",I966="",I967="",I968="",I969="",I970="",I971="",I972="",I973="",I974="",I975="",I976="",I977="",I978="",I979="",I980="",I981=""),"",SUM(I964:I981)&lt;I959*AND(J964="",J965="",J966="",J967="",J968="",J969="",J970="",J971="",J972="",J973="",J974="",J975="",J976="",J977="",J978="",J979="",J980="",J981="",I964&lt;&gt;"",I965&lt;&gt;"",I966&lt;&gt;"",I967&lt;&gt;"",I968&lt;&gt;"",I969&lt;&gt;"",I970&lt;&gt;"",I971&lt;&gt;"",I972&lt;&gt;"",I973&lt;&gt;"",I974&lt;&gt;"",I975&lt;&gt;"",I976&lt;&gt;"",I977&lt;&gt;"",I978&lt;&gt;"",I979&lt;&gt;"",I980&lt;&gt;"",I981&lt;&gt;""),"T4-Error",SUM(I964:I981)&gt;I959,"T5-Error",AND(SUM(I964:I981)=I959,J959="",OR(I964="",I965="",I966="",I967="",I968="",I969="",I970="",I971="",I972="",I973="",I974="",I975="",I976="",I977="",I978="",I979="",I980="",I981="")),"T2-Error",OR(I964="",I965="",I966="",I967="",I968="",I969="",I970="",I971="",I972="",I973="",I974="",I975="",I976="",I977="",I978="",I979="",I980="",I981=""),"",SUM(I964:I981)&lt;I959*OR(J964="pa",J965="pa",J966="pa",J967="pa",J968="pa",J969="pa",J970="pa",J971="pa",J972="pa",J973="pa",J974="pa",J975="pa",J976="pa",J977="pa",J978="pa",J979="pa",J980="pa",J981="pa"),"",AND(SUM(I964:I981)=I959,J959="pa",J964&lt;&gt;"pa",J965&lt;&gt;"pa",J966&lt;&gt;"pa",J967&lt;&gt;"pa",J968&lt;&gt;"pa",J969&lt;&gt;"pa",J970&lt;&gt;"pa",J971&lt;&gt;"pa",J972&lt;&gt;"pa",J973&lt;&gt;"pa",J974&lt;&gt;"pa",J975&lt;&gt;"pa",J976&lt;&gt;"pa",J977&lt;&gt;"pa",J978&lt;&gt;"pa",J979&lt;&gt;"pa",J980&lt;&gt;"pa",J981&lt;&gt;"pa"),"T3-Error",AND(SUM(I964:I981)=I959,J959="")*OR(J964="pa",J965="pa",J966="pa",J967="pa",J968="pa",J969="pa",J970="pa",J971="pa",J972="pa",J973="pa",J974="pa",J975="pa",J976="pa",J977="pa",J978="pa",J979="pa",J980="pa",J981="pa"),"T1-Error",SUM(I964:I981)=I959,"")</f>
        <v/>
      </c>
      <c r="J963" s="101"/>
      <c r="K963" s="102" t="str" cm="1">
        <f t="array" ref="K963">_xlfn.IFS(AND(K959="",K964="",K965="",K966="",K967="",K968="",K969="",K970="",K971="",K972="",K973="",K974="",K975="",K976="",K977="",K978="",K979="",K980="",K981=""),"",SUM(K964:K981)&lt;K959*AND(L964="",L965="",L966="",L967="",L968="",L969="",L970="",L971="",L972="",L973="",L974="",L975="",L976="",L977="",L978="",L979="",L980="",L981="",K964&lt;&gt;"",K965&lt;&gt;"",K966&lt;&gt;"",K967&lt;&gt;"",K968&lt;&gt;"",K969&lt;&gt;"",K970&lt;&gt;"",K971&lt;&gt;"",K972&lt;&gt;"",K973&lt;&gt;"",K974&lt;&gt;"",K975&lt;&gt;"",K976&lt;&gt;"",K977&lt;&gt;"",K978&lt;&gt;"",K979&lt;&gt;"",K980&lt;&gt;"",K981&lt;&gt;""),"T4-Error",SUM(K964:K981)&gt;K959,"T5-Error",AND(SUM(K964:K981)=K959,L959="",OR(K964="",K965="",K966="",K967="",K968="",K969="",K970="",K971="",K972="",K973="",K974="",K975="",K976="",K977="",K978="",K979="",K980="",K981="")),"T2-Error",OR(K964="",K965="",K966="",K967="",K968="",K969="",K970="",K971="",K972="",K973="",K974="",K975="",K976="",K977="",K978="",K979="",K980="",K981=""),"",SUM(K964:K981)&lt;K959*OR(L964="pa",L965="pa",L966="pa",L967="pa",L968="pa",L969="pa",L970="pa",L971="pa",L972="pa",L973="pa",L974="pa",L975="pa",L976="pa",L977="pa",L978="pa",L979="pa",L980="pa",L981="pa"),"",AND(SUM(K964:K981)=K959,L959="pa",L964&lt;&gt;"pa",L965&lt;&gt;"pa",L966&lt;&gt;"pa",L967&lt;&gt;"pa",L968&lt;&gt;"pa",L969&lt;&gt;"pa",L970&lt;&gt;"pa",L971&lt;&gt;"pa",L972&lt;&gt;"pa",L973&lt;&gt;"pa",L974&lt;&gt;"pa",L975&lt;&gt;"pa",L976&lt;&gt;"pa",L977&lt;&gt;"pa",L978&lt;&gt;"pa",L979&lt;&gt;"pa",L980&lt;&gt;"pa",L981&lt;&gt;"pa"),"T3-Error",AND(SUM(K964:K981)=K959,L959="")*OR(L964="pa",L965="pa",L966="pa",L967="pa",L968="pa",L969="pa",L970="pa",L971="pa",L972="pa",L973="pa",L974="pa",L975="pa",L976="pa",L977="pa",L978="pa",L979="pa",L980="pa",L981="pa"),"T1-Error",SUM(K964:K981)=K959,"")</f>
        <v/>
      </c>
      <c r="L963" s="101"/>
      <c r="M963" s="102" t="str" cm="1">
        <f t="array" ref="M963">_xlfn.IFS(AND(M959="",M964="",M965="",M966="",M967="",M968="",M969="",M970="",M971="",M972="",M973="",M974="",M975="",M976="",M977="",M978="",M979="",M980="",M981=""),"",SUM(M964:M981)&lt;M959*AND(N964="",N965="",N966="",N967="",N968="",N969="",N970="",N971="",N972="",N973="",N974="",N975="",N976="",N977="",N978="",N979="",N980="",N981="",M964&lt;&gt;"",M965&lt;&gt;"",M966&lt;&gt;"",M967&lt;&gt;"",M968&lt;&gt;"",M969&lt;&gt;"",M970&lt;&gt;"",M971&lt;&gt;"",M972&lt;&gt;"",M973&lt;&gt;"",M974&lt;&gt;"",M975&lt;&gt;"",M976&lt;&gt;"",M977&lt;&gt;"",M978&lt;&gt;"",M979&lt;&gt;"",M980&lt;&gt;"",M981&lt;&gt;""),"T4-Error",SUM(M964:M981)&gt;M959,"T5-Error",AND(SUM(M964:M981)=M959,N959="",OR(M964="",M965="",M966="",M967="",M968="",M969="",M970="",M971="",M972="",M973="",M974="",M975="",M976="",M977="",M978="",M979="",M980="",M981="")),"T2-Error",OR(M964="",M965="",M966="",M967="",M968="",M969="",M970="",M971="",M972="",M973="",M974="",M975="",M976="",M977="",M978="",M979="",M980="",M981=""),"",SUM(M964:M981)&lt;M959*OR(N964="pa",N965="pa",N966="pa",N967="pa",N968="pa",N969="pa",N970="pa",N971="pa",N972="pa",N973="pa",N974="pa",N975="pa",N976="pa",N977="pa",N978="pa",N979="pa",N980="pa",N981="pa"),"",AND(SUM(M964:M981)=M959,N959="pa",N964&lt;&gt;"pa",N965&lt;&gt;"pa",N966&lt;&gt;"pa",N967&lt;&gt;"pa",N968&lt;&gt;"pa",N969&lt;&gt;"pa",N970&lt;&gt;"pa",N971&lt;&gt;"pa",N972&lt;&gt;"pa",N973&lt;&gt;"pa",N974&lt;&gt;"pa",N975&lt;&gt;"pa",N976&lt;&gt;"pa",N977&lt;&gt;"pa",N978&lt;&gt;"pa",N979&lt;&gt;"pa",N980&lt;&gt;"pa",N981&lt;&gt;"pa"),"T3-Error",AND(SUM(M964:M981)=M959,N959="")*OR(N964="pa",N965="pa",N966="pa",N967="pa",N968="pa",N969="pa",N970="pa",N971="pa",N972="pa",N973="pa",N974="pa",N975="pa",N976="pa",N977="pa",N978="pa",N979="pa",N980="pa",N981="pa"),"T1-Error",SUM(M964:M981)=M959,"")</f>
        <v/>
      </c>
      <c r="N963" s="101"/>
      <c r="O963" s="102" t="str" cm="1">
        <f t="array" ref="O963">_xlfn.IFS(AND(O959="",O964="",O965="",O966="",O967="",O968="",O969="",O970="",O971="",O972="",O973="",O974="",O975="",O976="",O977="",O978="",O979="",O980="",O981=""),"",SUM(O964:O981)&lt;O959*AND(P964="",P965="",P966="",P967="",P968="",P969="",P970="",P971="",P972="",P973="",P974="",P975="",P976="",P977="",P978="",P979="",P980="",P981="",O964&lt;&gt;"",O965&lt;&gt;"",O966&lt;&gt;"",O967&lt;&gt;"",O968&lt;&gt;"",O969&lt;&gt;"",O970&lt;&gt;"",O971&lt;&gt;"",O972&lt;&gt;"",O973&lt;&gt;"",O974&lt;&gt;"",O975&lt;&gt;"",O976&lt;&gt;"",O977&lt;&gt;"",O978&lt;&gt;"",O979&lt;&gt;"",O980&lt;&gt;"",O981&lt;&gt;""),"T4-Error",SUM(O964:O981)&gt;O959,"T5-Error",AND(SUM(O964:O981)=O959,P959="",OR(O964="",O965="",O966="",O967="",O968="",O969="",O970="",O971="",O972="",O973="",O974="",O975="",O976="",O977="",O978="",O979="",O980="",O981="")),"T2-Error",OR(O964="",O965="",O966="",O967="",O968="",O969="",O970="",O971="",O972="",O973="",O974="",O975="",O976="",O977="",O978="",O979="",O980="",O981=""),"",SUM(O964:O981)&lt;O959*OR(P964="pa",P965="pa",P966="pa",P967="pa",P968="pa",P969="pa",P970="pa",P971="pa",P972="pa",P973="pa",P974="pa",P975="pa",P976="pa",P977="pa",P978="pa",P979="pa",P980="pa",P981="pa"),"",AND(SUM(O964:O981)=O959,P959="pa",P964&lt;&gt;"pa",P965&lt;&gt;"pa",P966&lt;&gt;"pa",P967&lt;&gt;"pa",P968&lt;&gt;"pa",P969&lt;&gt;"pa",P970&lt;&gt;"pa",P971&lt;&gt;"pa",P972&lt;&gt;"pa",P973&lt;&gt;"pa",P974&lt;&gt;"pa",P975&lt;&gt;"pa",P976&lt;&gt;"pa",P977&lt;&gt;"pa",P978&lt;&gt;"pa",P979&lt;&gt;"pa",P980&lt;&gt;"pa",P981&lt;&gt;"pa"),"T3-Error",AND(SUM(O964:O981)=O959,P959="")*OR(P964="pa",P965="pa",P966="pa",P967="pa",P968="pa",P969="pa",P970="pa",P971="pa",P972="pa",P973="pa",P974="pa",P975="pa",P976="pa",P977="pa",P978="pa",P979="pa",P980="pa",P981="pa"),"T1-Error",SUM(O964:O981)=O959,"")</f>
        <v/>
      </c>
      <c r="P963" s="101"/>
      <c r="Q963" s="102" t="str" cm="1">
        <f t="array" ref="Q963">_xlfn.IFS(AND(Q959="",Q964="",Q965="",Q966="",Q967="",Q968="",Q969="",Q970="",Q971="",Q972="",Q973="",Q974="",Q975="",Q976="",Q977="",Q978="",Q979="",Q980="",Q981=""),"",SUM(Q964:Q981)&lt;Q959*AND(R964="",R965="",R966="",R967="",R968="",R969="",R970="",R971="",R972="",R973="",R974="",R975="",R976="",R977="",R978="",R979="",R980="",R981="",Q964&lt;&gt;"",Q965&lt;&gt;"",Q966&lt;&gt;"",Q967&lt;&gt;"",Q968&lt;&gt;"",Q969&lt;&gt;"",Q970&lt;&gt;"",Q971&lt;&gt;"",Q972&lt;&gt;"",Q973&lt;&gt;"",Q974&lt;&gt;"",Q975&lt;&gt;"",Q976&lt;&gt;"",Q977&lt;&gt;"",Q978&lt;&gt;"",Q979&lt;&gt;"",Q980&lt;&gt;"",Q981&lt;&gt;""),"T4-Error",SUM(Q964:Q981)&gt;Q959,"T5-Error",AND(SUM(Q964:Q981)=Q959,R959="",OR(Q964="",Q965="",Q966="",Q967="",Q968="",Q969="",Q970="",Q971="",Q972="",Q973="",Q974="",Q975="",Q976="",Q977="",Q978="",Q979="",Q980="",Q981="")),"T2-Error",OR(Q964="",Q965="",Q966="",Q967="",Q968="",Q969="",Q970="",Q971="",Q972="",Q973="",Q974="",Q975="",Q976="",Q977="",Q978="",Q979="",Q980="",Q981=""),"",SUM(Q964:Q981)&lt;Q959*OR(R964="pa",R965="pa",R966="pa",R967="pa",R968="pa",R969="pa",R970="pa",R971="pa",R972="pa",R973="pa",R974="pa",R975="pa",R976="pa",R977="pa",R978="pa",R979="pa",R980="pa",R981="pa"),"",AND(SUM(Q964:Q981)=Q959,R959="pa",R964&lt;&gt;"pa",R965&lt;&gt;"pa",R966&lt;&gt;"pa",R967&lt;&gt;"pa",R968&lt;&gt;"pa",R969&lt;&gt;"pa",R970&lt;&gt;"pa",R971&lt;&gt;"pa",R972&lt;&gt;"pa",R973&lt;&gt;"pa",R974&lt;&gt;"pa",R975&lt;&gt;"pa",R976&lt;&gt;"pa",R977&lt;&gt;"pa",R978&lt;&gt;"pa",R979&lt;&gt;"pa",R980&lt;&gt;"pa",R981&lt;&gt;"pa"),"T3-Error",AND(SUM(Q964:Q981)=Q959,R959="")*OR(R964="pa",R965="pa",R966="pa",R967="pa",R968="pa",R969="pa",R970="pa",R971="pa",R972="pa",R973="pa",R974="pa",R975="pa",R976="pa",R977="pa",R978="pa",R979="pa",R980="pa",R981="pa"),"T1-Error",SUM(Q964:Q981)=Q959,"")</f>
        <v/>
      </c>
      <c r="R963" s="101"/>
      <c r="S963" s="102" t="str" cm="1">
        <f t="array" ref="S963">_xlfn.IFS(AND(S959="",S964="",S965="",S966="",S967="",S968="",S969="",S970="",S971="",S972="",S973="",S974="",S975="",S976="",S977="",S978="",S979="",S980="",S981=""),"",SUM(S964:S981)&lt;S959*AND(T964="",T965="",T966="",T967="",T968="",T969="",T970="",T971="",T972="",T973="",T974="",T975="",T976="",T977="",T978="",T979="",T980="",T981="",S964&lt;&gt;"",S965&lt;&gt;"",S966&lt;&gt;"",S967&lt;&gt;"",S968&lt;&gt;"",S969&lt;&gt;"",S970&lt;&gt;"",S971&lt;&gt;"",S972&lt;&gt;"",S973&lt;&gt;"",S974&lt;&gt;"",S975&lt;&gt;"",S976&lt;&gt;"",S977&lt;&gt;"",S978&lt;&gt;"",S979&lt;&gt;"",S980&lt;&gt;"",S981&lt;&gt;""),"T4-Error",SUM(S964:S981)&gt;S959,"T5-Error",AND(SUM(S964:S981)=S959,T959="",OR(S964="",S965="",S966="",S967="",S968="",S969="",S970="",S971="",S972="",S973="",S974="",S975="",S976="",S977="",S978="",S979="",S980="",S981="")),"T2-Error",OR(S964="",S965="",S966="",S967="",S968="",S969="",S970="",S971="",S972="",S973="",S974="",S975="",S976="",S977="",S978="",S979="",S980="",S981=""),"",SUM(S964:S981)&lt;S959*OR(T964="pa",T965="pa",T966="pa",T967="pa",T968="pa",T969="pa",T970="pa",T971="pa",T972="pa",T973="pa",T974="pa",T975="pa",T976="pa",T977="pa",T978="pa",T979="pa",T980="pa",T981="pa"),"",AND(SUM(S964:S981)=S959,T959="pa",T964&lt;&gt;"pa",T965&lt;&gt;"pa",T966&lt;&gt;"pa",T967&lt;&gt;"pa",T968&lt;&gt;"pa",T969&lt;&gt;"pa",T970&lt;&gt;"pa",T971&lt;&gt;"pa",T972&lt;&gt;"pa",T973&lt;&gt;"pa",T974&lt;&gt;"pa",T975&lt;&gt;"pa",T976&lt;&gt;"pa",T977&lt;&gt;"pa",T978&lt;&gt;"pa",T979&lt;&gt;"pa",T980&lt;&gt;"pa",T981&lt;&gt;"pa"),"T3-Error",AND(SUM(S964:S981)=S959,T959="")*OR(T964="pa",T965="pa",T966="pa",T967="pa",T968="pa",T969="pa",T970="pa",T971="pa",T972="pa",T973="pa",T974="pa",T975="pa",T976="pa",T977="pa",T978="pa",T979="pa",T980="pa",T981="pa"),"T1-Error",SUM(S964:S981)=S959,"")</f>
        <v/>
      </c>
      <c r="T963" s="101"/>
      <c r="U963" s="102" t="str" cm="1">
        <f t="array" ref="U963">_xlfn.IFS(AND(U959="",U964="",U965="",U966="",U967="",U968="",U969="",U970="",U971="",U972="",U973="",U974="",U975="",U976="",U977="",U978="",U979="",U980="",U981=""),"",SUM(U964:U981)&lt;U959*AND(V964="",V965="",V966="",V967="",V968="",V969="",V970="",V971="",V972="",V973="",V974="",V975="",V976="",V977="",V978="",V979="",V980="",V981="",U964&lt;&gt;"",U965&lt;&gt;"",U966&lt;&gt;"",U967&lt;&gt;"",U968&lt;&gt;"",U969&lt;&gt;"",U970&lt;&gt;"",U971&lt;&gt;"",U972&lt;&gt;"",U973&lt;&gt;"",U974&lt;&gt;"",U975&lt;&gt;"",U976&lt;&gt;"",U977&lt;&gt;"",U978&lt;&gt;"",U979&lt;&gt;"",U980&lt;&gt;"",U981&lt;&gt;""),"T4-Error",SUM(U964:U981)&gt;U959,"T5-Error",AND(SUM(U964:U981)=U959,V959="",OR(U964="",U965="",U966="",U967="",U968="",U969="",U970="",U971="",U972="",U973="",U974="",U975="",U976="",U977="",U978="",U979="",U980="",U981="")),"T2-Error",OR(U964="",U965="",U966="",U967="",U968="",U969="",U970="",U971="",U972="",U973="",U974="",U975="",U976="",U977="",U978="",U979="",U980="",U981=""),"",SUM(U964:U981)&lt;U959*OR(V964="pa",V965="pa",V966="pa",V967="pa",V968="pa",V969="pa",V970="pa",V971="pa",V972="pa",V973="pa",V974="pa",V975="pa",V976="pa",V977="pa",V978="pa",V979="pa",V980="pa",V981="pa"),"",AND(SUM(U964:U981)=U959,V959="pa",V964&lt;&gt;"pa",V965&lt;&gt;"pa",V966&lt;&gt;"pa",V967&lt;&gt;"pa",V968&lt;&gt;"pa",V969&lt;&gt;"pa",V970&lt;&gt;"pa",V971&lt;&gt;"pa",V972&lt;&gt;"pa",V973&lt;&gt;"pa",V974&lt;&gt;"pa",V975&lt;&gt;"pa",V976&lt;&gt;"pa",V977&lt;&gt;"pa",V978&lt;&gt;"pa",V979&lt;&gt;"pa",V980&lt;&gt;"pa",V981&lt;&gt;"pa"),"T3-Error",AND(SUM(U964:U981)=U959,V959="")*OR(V964="pa",V965="pa",V966="pa",V967="pa",V968="pa",V969="pa",V970="pa",V971="pa",V972="pa",V973="pa",V974="pa",V975="pa",V976="pa",V977="pa",V978="pa",V979="pa",V980="pa",V981="pa"),"T1-Error",SUM(U964:U981)=U959,"")</f>
        <v/>
      </c>
      <c r="V963" s="101"/>
      <c r="W963" s="102" t="str" cm="1">
        <f t="array" ref="W963">_xlfn.IFS(AND(W959="",W964="",W965="",W966="",W967="",W968="",W969="",W970="",W971="",W972="",W973="",W974="",W975="",W976="",W977="",W978="",W979="",W980="",W981=""),"",SUM(W964:W981)&lt;W959*AND(X964="",X965="",X966="",X967="",X968="",X969="",X970="",X971="",X972="",X973="",X974="",X975="",X976="",X977="",X978="",X979="",X980="",X981="",W964&lt;&gt;"",W965&lt;&gt;"",W966&lt;&gt;"",W967&lt;&gt;"",W968&lt;&gt;"",W969&lt;&gt;"",W970&lt;&gt;"",W971&lt;&gt;"",W972&lt;&gt;"",W973&lt;&gt;"",W974&lt;&gt;"",W975&lt;&gt;"",W976&lt;&gt;"",W977&lt;&gt;"",W978&lt;&gt;"",W979&lt;&gt;"",W980&lt;&gt;"",W981&lt;&gt;""),"T4-Error",SUM(W964:W981)&gt;W959,"T5-Error",AND(SUM(W964:W981)=W959,X959="",OR(W964="",W965="",W966="",W967="",W968="",W969="",W970="",W971="",W972="",W973="",W974="",W975="",W976="",W977="",W978="",W979="",W980="",W981="")),"T2-Error",OR(W964="",W965="",W966="",W967="",W968="",W969="",W970="",W971="",W972="",W973="",W974="",W975="",W976="",W977="",W978="",W979="",W980="",W981=""),"",SUM(W964:W981)&lt;W959*OR(X964="pa",X965="pa",X966="pa",X967="pa",X968="pa",X969="pa",X970="pa",X971="pa",X972="pa",X973="pa",X974="pa",X975="pa",X976="pa",X977="pa",X978="pa",X979="pa",X980="pa",X981="pa"),"",AND(SUM(W964:W981)=W959,X959="pa",X964&lt;&gt;"pa",X965&lt;&gt;"pa",X966&lt;&gt;"pa",X967&lt;&gt;"pa",X968&lt;&gt;"pa",X969&lt;&gt;"pa",X970&lt;&gt;"pa",X971&lt;&gt;"pa",X972&lt;&gt;"pa",X973&lt;&gt;"pa",X974&lt;&gt;"pa",X975&lt;&gt;"pa",X976&lt;&gt;"pa",X977&lt;&gt;"pa",X978&lt;&gt;"pa",X979&lt;&gt;"pa",X980&lt;&gt;"pa",X981&lt;&gt;"pa"),"T3-Error",AND(SUM(W964:W981)=W959,X959="")*OR(X964="pa",X965="pa",X966="pa",X967="pa",X968="pa",X969="pa",X970="pa",X971="pa",X972="pa",X973="pa",X974="pa",X975="pa",X976="pa",X977="pa",X978="pa",X979="pa",X980="pa",X981="pa"),"T1-Error",SUM(W964:W981)=W959,"")</f>
        <v/>
      </c>
      <c r="X963" s="101"/>
      <c r="Y963" s="102" t="str" cm="1">
        <f t="array" ref="Y963">_xlfn.IFS(AND(Y959="",Y964="",Y965="",Y966="",Y967="",Y968="",Y969="",Y970="",Y971="",Y972="",Y973="",Y974="",Y975="",Y976="",Y977="",Y978="",Y979="",Y980="",Y981=""),"",SUM(Y964:Y981)&lt;Y959*AND(Z964="",Z965="",Z966="",Z967="",Z968="",Z969="",Z970="",Z971="",Z972="",Z973="",Z974="",Z975="",Z976="",Z977="",Z978="",Z979="",Z980="",Z981="",Y964&lt;&gt;"",Y965&lt;&gt;"",Y966&lt;&gt;"",Y967&lt;&gt;"",Y968&lt;&gt;"",Y969&lt;&gt;"",Y970&lt;&gt;"",Y971&lt;&gt;"",Y972&lt;&gt;"",Y973&lt;&gt;"",Y974&lt;&gt;"",Y975&lt;&gt;"",Y976&lt;&gt;"",Y977&lt;&gt;"",Y978&lt;&gt;"",Y979&lt;&gt;"",Y980&lt;&gt;"",Y981&lt;&gt;""),"T4-Error",SUM(Y964:Y981)&gt;Y959,"T5-Error",AND(SUM(Y964:Y981)=Y959,Z959="",OR(Y964="",Y965="",Y966="",Y967="",Y968="",Y969="",Y970="",Y971="",Y972="",Y973="",Y974="",Y975="",Y976="",Y977="",Y978="",Y979="",Y980="",Y981="")),"T2-Error",OR(Y964="",Y965="",Y966="",Y967="",Y968="",Y969="",Y970="",Y971="",Y972="",Y973="",Y974="",Y975="",Y976="",Y977="",Y978="",Y979="",Y980="",Y981=""),"",SUM(Y964:Y981)&lt;Y959*OR(Z964="pa",Z965="pa",Z966="pa",Z967="pa",Z968="pa",Z969="pa",Z970="pa",Z971="pa",Z972="pa",Z973="pa",Z974="pa",Z975="pa",Z976="pa",Z977="pa",Z978="pa",Z979="pa",Z980="pa",Z981="pa"),"",AND(SUM(Y964:Y981)=Y959,Z959="pa",Z964&lt;&gt;"pa",Z965&lt;&gt;"pa",Z966&lt;&gt;"pa",Z967&lt;&gt;"pa",Z968&lt;&gt;"pa",Z969&lt;&gt;"pa",Z970&lt;&gt;"pa",Z971&lt;&gt;"pa",Z972&lt;&gt;"pa",Z973&lt;&gt;"pa",Z974&lt;&gt;"pa",Z975&lt;&gt;"pa",Z976&lt;&gt;"pa",Z977&lt;&gt;"pa",Z978&lt;&gt;"pa",Z979&lt;&gt;"pa",Z980&lt;&gt;"pa",Z981&lt;&gt;"pa"),"T3-Error",AND(SUM(Y964:Y981)=Y959,Z959="")*OR(Z964="pa",Z965="pa",Z966="pa",Z967="pa",Z968="pa",Z969="pa",Z970="pa",Z971="pa",Z972="pa",Z973="pa",Z974="pa",Z975="pa",Z976="pa",Z977="pa",Z978="pa",Z979="pa",Z980="pa",Z981="pa"),"T1-Error",SUM(Y964:Y981)=Y959,"")</f>
        <v/>
      </c>
      <c r="Z963" s="101"/>
      <c r="AA963" s="206"/>
      <c r="AB963" s="189"/>
      <c r="AC963" s="196"/>
      <c r="AD963" s="206"/>
      <c r="AF963" s="193"/>
      <c r="AH963" s="193"/>
      <c r="AI963" s="237"/>
      <c r="AJ963" s="237"/>
      <c r="AK963" s="237"/>
      <c r="AL963" s="409"/>
      <c r="AM963" s="237"/>
      <c r="AN963" s="409"/>
    </row>
    <row r="964" spans="1:40" customFormat="1" ht="15" x14ac:dyDescent="0.2">
      <c r="A964" s="248" t="s">
        <v>217</v>
      </c>
      <c r="B964" s="248"/>
      <c r="C964" s="34" t="s">
        <v>53</v>
      </c>
      <c r="D964" s="24" t="s">
        <v>51</v>
      </c>
      <c r="E964" s="10">
        <v>0</v>
      </c>
      <c r="F964" s="13"/>
      <c r="G964" s="10">
        <v>0</v>
      </c>
      <c r="H964" s="13"/>
      <c r="I964" s="10">
        <v>0</v>
      </c>
      <c r="J964" s="13"/>
      <c r="K964" s="10">
        <v>0</v>
      </c>
      <c r="L964" s="13"/>
      <c r="M964" s="10">
        <v>0</v>
      </c>
      <c r="N964" s="13"/>
      <c r="O964" s="10">
        <v>0</v>
      </c>
      <c r="P964" s="13"/>
      <c r="Q964" s="10">
        <v>0</v>
      </c>
      <c r="R964" s="13"/>
      <c r="S964" s="10">
        <v>0</v>
      </c>
      <c r="T964" s="13"/>
      <c r="U964" s="10">
        <v>0</v>
      </c>
      <c r="V964" s="13"/>
      <c r="W964" s="10">
        <v>0</v>
      </c>
      <c r="X964" s="13"/>
      <c r="Y964" s="10"/>
      <c r="Z964" s="13"/>
      <c r="AA964" s="205"/>
      <c r="AB964" s="200"/>
      <c r="AC964" s="257"/>
      <c r="AD964" s="205"/>
      <c r="AF964" s="258"/>
      <c r="AH964" s="258"/>
      <c r="AI964" s="259"/>
      <c r="AJ964" s="259"/>
      <c r="AK964" s="259"/>
      <c r="AL964" s="413"/>
      <c r="AM964" s="259"/>
      <c r="AN964" s="413"/>
    </row>
    <row r="965" spans="1:40" customFormat="1" ht="15" x14ac:dyDescent="0.2">
      <c r="A965" s="244" t="s">
        <v>218</v>
      </c>
      <c r="B965" s="244"/>
      <c r="C965" s="35" t="s">
        <v>54</v>
      </c>
      <c r="D965" s="24" t="s">
        <v>51</v>
      </c>
      <c r="E965" s="10">
        <v>0</v>
      </c>
      <c r="F965" s="13"/>
      <c r="G965" s="10">
        <v>0</v>
      </c>
      <c r="H965" s="13"/>
      <c r="I965" s="10">
        <v>0</v>
      </c>
      <c r="J965" s="13"/>
      <c r="K965" s="10">
        <v>0</v>
      </c>
      <c r="L965" s="13"/>
      <c r="M965" s="10">
        <v>0</v>
      </c>
      <c r="N965" s="13"/>
      <c r="O965" s="10">
        <v>0</v>
      </c>
      <c r="P965" s="13"/>
      <c r="Q965" s="10">
        <v>0</v>
      </c>
      <c r="R965" s="13"/>
      <c r="S965" s="10">
        <v>0</v>
      </c>
      <c r="T965" s="13"/>
      <c r="U965" s="10">
        <v>0</v>
      </c>
      <c r="V965" s="13"/>
      <c r="W965" s="10">
        <v>0</v>
      </c>
      <c r="X965" s="13"/>
      <c r="Y965" s="10"/>
      <c r="Z965" s="13"/>
      <c r="AA965" s="205"/>
      <c r="AB965" s="200"/>
      <c r="AC965" s="257"/>
      <c r="AD965" s="205"/>
      <c r="AF965" s="258"/>
      <c r="AH965" s="258"/>
      <c r="AI965" s="259"/>
      <c r="AJ965" s="259"/>
      <c r="AK965" s="259"/>
      <c r="AL965" s="413"/>
      <c r="AM965" s="259"/>
      <c r="AN965" s="413"/>
    </row>
    <row r="966" spans="1:40" customFormat="1" ht="15" x14ac:dyDescent="0.2">
      <c r="A966" s="244" t="s">
        <v>219</v>
      </c>
      <c r="B966" s="244"/>
      <c r="C966" s="35" t="s">
        <v>55</v>
      </c>
      <c r="D966" s="24" t="s">
        <v>51</v>
      </c>
      <c r="E966" s="10">
        <v>0</v>
      </c>
      <c r="F966" s="13"/>
      <c r="G966" s="10">
        <v>0</v>
      </c>
      <c r="H966" s="13"/>
      <c r="I966" s="10">
        <v>0</v>
      </c>
      <c r="J966" s="13"/>
      <c r="K966" s="10">
        <v>0</v>
      </c>
      <c r="L966" s="13"/>
      <c r="M966" s="10">
        <v>0</v>
      </c>
      <c r="N966" s="13"/>
      <c r="O966" s="10">
        <v>0</v>
      </c>
      <c r="P966" s="13"/>
      <c r="Q966" s="10">
        <v>0</v>
      </c>
      <c r="R966" s="13"/>
      <c r="S966" s="10">
        <v>0</v>
      </c>
      <c r="T966" s="13"/>
      <c r="U966" s="10">
        <v>0</v>
      </c>
      <c r="V966" s="13"/>
      <c r="W966" s="10">
        <v>0</v>
      </c>
      <c r="X966" s="13"/>
      <c r="Y966" s="10"/>
      <c r="Z966" s="13"/>
      <c r="AA966" s="205"/>
      <c r="AB966" s="200"/>
      <c r="AC966" s="257"/>
      <c r="AD966" s="205"/>
      <c r="AF966" s="258"/>
      <c r="AH966" s="258"/>
      <c r="AI966" s="259"/>
      <c r="AJ966" s="259"/>
      <c r="AK966" s="259"/>
      <c r="AL966" s="413"/>
      <c r="AM966" s="259"/>
      <c r="AN966" s="413"/>
    </row>
    <row r="967" spans="1:40" customFormat="1" ht="15" x14ac:dyDescent="0.2">
      <c r="A967" s="244" t="s">
        <v>220</v>
      </c>
      <c r="B967" s="244"/>
      <c r="C967" s="35" t="s">
        <v>56</v>
      </c>
      <c r="D967" s="24" t="s">
        <v>51</v>
      </c>
      <c r="E967" s="10">
        <v>0</v>
      </c>
      <c r="F967" s="13"/>
      <c r="G967" s="10">
        <v>0</v>
      </c>
      <c r="H967" s="13"/>
      <c r="I967" s="10">
        <v>0</v>
      </c>
      <c r="J967" s="13"/>
      <c r="K967" s="10">
        <v>0</v>
      </c>
      <c r="L967" s="13"/>
      <c r="M967" s="10">
        <v>0</v>
      </c>
      <c r="N967" s="13"/>
      <c r="O967" s="10">
        <v>0</v>
      </c>
      <c r="P967" s="13"/>
      <c r="Q967" s="10">
        <v>0</v>
      </c>
      <c r="R967" s="13"/>
      <c r="S967" s="10">
        <v>0</v>
      </c>
      <c r="T967" s="13"/>
      <c r="U967" s="234">
        <v>0</v>
      </c>
      <c r="V967" s="13"/>
      <c r="W967" s="10">
        <v>0</v>
      </c>
      <c r="X967" s="13"/>
      <c r="Y967" s="10"/>
      <c r="Z967" s="13"/>
      <c r="AA967" s="205"/>
      <c r="AB967" s="200"/>
      <c r="AC967" s="257"/>
      <c r="AD967" s="205"/>
      <c r="AF967" s="258"/>
      <c r="AH967" s="258"/>
      <c r="AI967" s="259"/>
      <c r="AJ967" s="259"/>
      <c r="AK967" s="259"/>
      <c r="AL967" s="413"/>
      <c r="AM967" s="259"/>
      <c r="AN967" s="413"/>
    </row>
    <row r="968" spans="1:40" customFormat="1" ht="15" x14ac:dyDescent="0.2">
      <c r="A968" s="244" t="s">
        <v>221</v>
      </c>
      <c r="B968" s="244"/>
      <c r="C968" s="35" t="s">
        <v>57</v>
      </c>
      <c r="D968" s="24" t="s">
        <v>51</v>
      </c>
      <c r="E968" s="10">
        <v>0</v>
      </c>
      <c r="F968" s="13"/>
      <c r="G968" s="10">
        <v>0</v>
      </c>
      <c r="H968" s="13"/>
      <c r="I968" s="10">
        <v>0</v>
      </c>
      <c r="J968" s="13"/>
      <c r="K968" s="10">
        <v>0</v>
      </c>
      <c r="L968" s="13"/>
      <c r="M968" s="10">
        <v>0</v>
      </c>
      <c r="N968" s="13"/>
      <c r="O968" s="10">
        <v>0</v>
      </c>
      <c r="P968" s="13"/>
      <c r="Q968" s="10">
        <v>0</v>
      </c>
      <c r="R968" s="13"/>
      <c r="S968" s="10">
        <v>0</v>
      </c>
      <c r="T968" s="13"/>
      <c r="U968" s="10">
        <v>0</v>
      </c>
      <c r="V968" s="13"/>
      <c r="W968" s="10">
        <v>0</v>
      </c>
      <c r="X968" s="13"/>
      <c r="Y968" s="10"/>
      <c r="Z968" s="13"/>
      <c r="AA968" s="205"/>
      <c r="AB968" s="200"/>
      <c r="AC968" s="257"/>
      <c r="AD968" s="205"/>
      <c r="AF968" s="258"/>
      <c r="AH968" s="258"/>
      <c r="AI968" s="259"/>
      <c r="AJ968" s="259"/>
      <c r="AK968" s="259"/>
      <c r="AL968" s="413"/>
      <c r="AM968" s="259"/>
      <c r="AN968" s="413"/>
    </row>
    <row r="969" spans="1:40" customFormat="1" ht="15" x14ac:dyDescent="0.2">
      <c r="A969" s="244" t="s">
        <v>222</v>
      </c>
      <c r="B969" s="244"/>
      <c r="C969" s="35" t="s">
        <v>58</v>
      </c>
      <c r="D969" s="24" t="s">
        <v>51</v>
      </c>
      <c r="E969" s="10">
        <v>0</v>
      </c>
      <c r="F969" s="13"/>
      <c r="G969" s="10">
        <v>0</v>
      </c>
      <c r="H969" s="13"/>
      <c r="I969" s="10">
        <v>0</v>
      </c>
      <c r="J969" s="13"/>
      <c r="K969" s="10">
        <v>0</v>
      </c>
      <c r="L969" s="13"/>
      <c r="M969" s="10">
        <v>0</v>
      </c>
      <c r="N969" s="13"/>
      <c r="O969" s="10">
        <v>0</v>
      </c>
      <c r="P969" s="13"/>
      <c r="Q969" s="10">
        <v>0</v>
      </c>
      <c r="R969" s="13"/>
      <c r="S969" s="10">
        <v>0</v>
      </c>
      <c r="T969" s="13"/>
      <c r="U969" s="10">
        <v>0</v>
      </c>
      <c r="V969" s="13"/>
      <c r="W969" s="10">
        <v>0</v>
      </c>
      <c r="X969" s="13"/>
      <c r="Y969" s="10"/>
      <c r="Z969" s="13"/>
      <c r="AA969" s="205"/>
      <c r="AB969" s="200"/>
      <c r="AC969" s="257"/>
      <c r="AD969" s="205"/>
      <c r="AF969" s="258"/>
      <c r="AH969" s="258"/>
      <c r="AI969" s="259"/>
      <c r="AJ969" s="259"/>
      <c r="AK969" s="259"/>
      <c r="AL969" s="413"/>
      <c r="AM969" s="259"/>
      <c r="AN969" s="413"/>
    </row>
    <row r="970" spans="1:40" customFormat="1" ht="15" x14ac:dyDescent="0.2">
      <c r="A970" s="244" t="s">
        <v>223</v>
      </c>
      <c r="B970" s="244"/>
      <c r="C970" s="35" t="s">
        <v>59</v>
      </c>
      <c r="D970" s="24" t="s">
        <v>51</v>
      </c>
      <c r="E970" s="10">
        <v>0</v>
      </c>
      <c r="F970" s="13"/>
      <c r="G970" s="10">
        <v>0</v>
      </c>
      <c r="H970" s="13"/>
      <c r="I970" s="10">
        <v>0</v>
      </c>
      <c r="J970" s="13"/>
      <c r="K970" s="10">
        <v>0</v>
      </c>
      <c r="L970" s="13"/>
      <c r="M970" s="10">
        <v>0</v>
      </c>
      <c r="N970" s="13"/>
      <c r="O970" s="10">
        <v>0</v>
      </c>
      <c r="P970" s="13"/>
      <c r="Q970" s="10">
        <v>0</v>
      </c>
      <c r="R970" s="13"/>
      <c r="S970" s="10">
        <v>0</v>
      </c>
      <c r="T970" s="13"/>
      <c r="U970" s="10">
        <v>0</v>
      </c>
      <c r="V970" s="13"/>
      <c r="W970" s="10">
        <v>0</v>
      </c>
      <c r="X970" s="13"/>
      <c r="Y970" s="10"/>
      <c r="Z970" s="13"/>
      <c r="AA970" s="205"/>
      <c r="AB970" s="200"/>
      <c r="AC970" s="257"/>
      <c r="AD970" s="205"/>
      <c r="AF970" s="258"/>
      <c r="AH970" s="258"/>
      <c r="AI970" s="259"/>
      <c r="AJ970" s="259"/>
      <c r="AK970" s="259"/>
      <c r="AL970" s="413"/>
      <c r="AM970" s="259"/>
      <c r="AN970" s="413"/>
    </row>
    <row r="971" spans="1:40" customFormat="1" ht="15" x14ac:dyDescent="0.2">
      <c r="A971" s="244" t="s">
        <v>224</v>
      </c>
      <c r="B971" s="244"/>
      <c r="C971" s="35" t="s">
        <v>60</v>
      </c>
      <c r="D971" s="24" t="s">
        <v>51</v>
      </c>
      <c r="E971" s="10">
        <v>0</v>
      </c>
      <c r="F971" s="13"/>
      <c r="G971" s="10">
        <v>0</v>
      </c>
      <c r="H971" s="13"/>
      <c r="I971" s="10">
        <v>0</v>
      </c>
      <c r="J971" s="13"/>
      <c r="K971" s="10">
        <v>0</v>
      </c>
      <c r="L971" s="13"/>
      <c r="M971" s="10">
        <v>0</v>
      </c>
      <c r="N971" s="13"/>
      <c r="O971" s="10">
        <v>0</v>
      </c>
      <c r="P971" s="13"/>
      <c r="Q971" s="10">
        <v>0</v>
      </c>
      <c r="R971" s="13"/>
      <c r="S971" s="10">
        <v>0</v>
      </c>
      <c r="T971" s="13"/>
      <c r="U971" s="10">
        <v>0</v>
      </c>
      <c r="V971" s="13"/>
      <c r="W971" s="10">
        <v>0</v>
      </c>
      <c r="X971" s="13"/>
      <c r="Y971" s="10"/>
      <c r="Z971" s="13"/>
      <c r="AA971" s="205"/>
      <c r="AB971" s="200"/>
      <c r="AC971" s="257"/>
      <c r="AD971" s="205"/>
      <c r="AF971" s="258"/>
      <c r="AH971" s="258"/>
      <c r="AI971" s="259"/>
      <c r="AJ971" s="259"/>
      <c r="AK971" s="259"/>
      <c r="AL971" s="413"/>
      <c r="AM971" s="259"/>
      <c r="AN971" s="413"/>
    </row>
    <row r="972" spans="1:40" customFormat="1" ht="15" x14ac:dyDescent="0.2">
      <c r="A972" s="244" t="s">
        <v>225</v>
      </c>
      <c r="B972" s="244"/>
      <c r="C972" s="35" t="s">
        <v>61</v>
      </c>
      <c r="D972" s="24" t="s">
        <v>51</v>
      </c>
      <c r="E972" s="10">
        <v>0</v>
      </c>
      <c r="F972" s="13"/>
      <c r="G972" s="10">
        <v>0</v>
      </c>
      <c r="H972" s="13"/>
      <c r="I972" s="10">
        <v>0</v>
      </c>
      <c r="J972" s="13"/>
      <c r="K972" s="10">
        <v>0</v>
      </c>
      <c r="L972" s="13"/>
      <c r="M972" s="10">
        <v>0</v>
      </c>
      <c r="N972" s="13"/>
      <c r="O972" s="10">
        <v>0</v>
      </c>
      <c r="P972" s="13"/>
      <c r="Q972" s="10">
        <v>0</v>
      </c>
      <c r="R972" s="13"/>
      <c r="S972" s="10">
        <v>0</v>
      </c>
      <c r="T972" s="13"/>
      <c r="U972" s="10">
        <v>0</v>
      </c>
      <c r="V972" s="13"/>
      <c r="W972" s="10">
        <v>0</v>
      </c>
      <c r="X972" s="13"/>
      <c r="Y972" s="10"/>
      <c r="Z972" s="13"/>
      <c r="AA972" s="205"/>
      <c r="AB972" s="200"/>
      <c r="AC972" s="257"/>
      <c r="AD972" s="205"/>
      <c r="AF972" s="258"/>
      <c r="AH972" s="258"/>
      <c r="AI972" s="259"/>
      <c r="AJ972" s="259"/>
      <c r="AK972" s="259"/>
      <c r="AL972" s="413"/>
      <c r="AM972" s="259"/>
      <c r="AN972" s="413"/>
    </row>
    <row r="973" spans="1:40" customFormat="1" ht="15" x14ac:dyDescent="0.2">
      <c r="A973" s="244" t="s">
        <v>226</v>
      </c>
      <c r="B973" s="244"/>
      <c r="C973" s="35" t="s">
        <v>62</v>
      </c>
      <c r="D973" s="24" t="s">
        <v>51</v>
      </c>
      <c r="E973" s="10">
        <v>0</v>
      </c>
      <c r="F973" s="13"/>
      <c r="G973" s="10">
        <v>0</v>
      </c>
      <c r="H973" s="13"/>
      <c r="I973" s="10">
        <v>0</v>
      </c>
      <c r="J973" s="13"/>
      <c r="K973" s="10">
        <v>0</v>
      </c>
      <c r="L973" s="13"/>
      <c r="M973" s="10">
        <v>0</v>
      </c>
      <c r="N973" s="13"/>
      <c r="O973" s="10">
        <v>0</v>
      </c>
      <c r="P973" s="13"/>
      <c r="Q973" s="10">
        <v>0</v>
      </c>
      <c r="R973" s="13"/>
      <c r="S973" s="10">
        <v>0</v>
      </c>
      <c r="T973" s="13"/>
      <c r="U973" s="10">
        <v>0</v>
      </c>
      <c r="V973" s="13"/>
      <c r="W973" s="10">
        <v>0</v>
      </c>
      <c r="X973" s="13"/>
      <c r="Y973" s="10"/>
      <c r="Z973" s="13"/>
      <c r="AA973" s="205"/>
      <c r="AB973" s="200"/>
      <c r="AC973" s="257"/>
      <c r="AD973" s="205"/>
      <c r="AF973" s="258"/>
      <c r="AH973" s="258"/>
      <c r="AI973" s="259"/>
      <c r="AJ973" s="259"/>
      <c r="AK973" s="259"/>
      <c r="AL973" s="413"/>
      <c r="AM973" s="259"/>
      <c r="AN973" s="413"/>
    </row>
    <row r="974" spans="1:40" customFormat="1" ht="15" x14ac:dyDescent="0.2">
      <c r="A974" s="244" t="s">
        <v>227</v>
      </c>
      <c r="B974" s="244"/>
      <c r="C974" s="35" t="s">
        <v>63</v>
      </c>
      <c r="D974" s="24" t="s">
        <v>51</v>
      </c>
      <c r="E974" s="10">
        <v>0</v>
      </c>
      <c r="F974" s="13"/>
      <c r="G974" s="10">
        <v>0</v>
      </c>
      <c r="H974" s="13"/>
      <c r="I974" s="10">
        <v>0</v>
      </c>
      <c r="J974" s="13"/>
      <c r="K974" s="10">
        <v>0</v>
      </c>
      <c r="L974" s="13"/>
      <c r="M974" s="10">
        <v>0</v>
      </c>
      <c r="N974" s="13"/>
      <c r="O974" s="10">
        <v>0</v>
      </c>
      <c r="P974" s="13"/>
      <c r="Q974" s="10">
        <v>0</v>
      </c>
      <c r="R974" s="13"/>
      <c r="S974" s="10">
        <v>0</v>
      </c>
      <c r="T974" s="13"/>
      <c r="U974" s="10">
        <v>0</v>
      </c>
      <c r="V974" s="13"/>
      <c r="W974" s="10">
        <v>0</v>
      </c>
      <c r="X974" s="13"/>
      <c r="Y974" s="10"/>
      <c r="Z974" s="13"/>
      <c r="AA974" s="205"/>
      <c r="AB974" s="200"/>
      <c r="AC974" s="257"/>
      <c r="AD974" s="205"/>
      <c r="AF974" s="258"/>
      <c r="AH974" s="258"/>
      <c r="AI974" s="259"/>
      <c r="AJ974" s="259"/>
      <c r="AK974" s="259"/>
      <c r="AL974" s="413"/>
      <c r="AM974" s="259"/>
      <c r="AN974" s="413"/>
    </row>
    <row r="975" spans="1:40" customFormat="1" ht="15" x14ac:dyDescent="0.2">
      <c r="A975" s="244" t="s">
        <v>228</v>
      </c>
      <c r="B975" s="244"/>
      <c r="C975" s="35" t="s">
        <v>64</v>
      </c>
      <c r="D975" s="24" t="s">
        <v>51</v>
      </c>
      <c r="E975" s="10">
        <v>0</v>
      </c>
      <c r="F975" s="13"/>
      <c r="G975" s="10">
        <v>0</v>
      </c>
      <c r="H975" s="13"/>
      <c r="I975" s="10">
        <v>0</v>
      </c>
      <c r="J975" s="13"/>
      <c r="K975" s="10">
        <v>0</v>
      </c>
      <c r="L975" s="13"/>
      <c r="M975" s="10">
        <v>0</v>
      </c>
      <c r="N975" s="13"/>
      <c r="O975" s="10">
        <v>0</v>
      </c>
      <c r="P975" s="13"/>
      <c r="Q975" s="10">
        <v>0</v>
      </c>
      <c r="R975" s="13"/>
      <c r="S975" s="10">
        <v>0</v>
      </c>
      <c r="T975" s="13"/>
      <c r="U975" s="10">
        <v>0</v>
      </c>
      <c r="V975" s="13"/>
      <c r="W975" s="10">
        <v>0</v>
      </c>
      <c r="X975" s="13"/>
      <c r="Y975" s="10"/>
      <c r="Z975" s="13"/>
      <c r="AA975" s="205"/>
      <c r="AB975" s="200"/>
      <c r="AC975" s="257"/>
      <c r="AD975" s="205"/>
      <c r="AF975" s="258"/>
      <c r="AH975" s="258"/>
      <c r="AI975" s="259"/>
      <c r="AJ975" s="259"/>
      <c r="AK975" s="259"/>
      <c r="AL975" s="413"/>
      <c r="AM975" s="259"/>
      <c r="AN975" s="413"/>
    </row>
    <row r="976" spans="1:40" customFormat="1" ht="15" x14ac:dyDescent="0.2">
      <c r="A976" s="244" t="s">
        <v>229</v>
      </c>
      <c r="B976" s="244"/>
      <c r="C976" s="35" t="s">
        <v>65</v>
      </c>
      <c r="D976" s="24" t="s">
        <v>51</v>
      </c>
      <c r="E976" s="10">
        <v>0</v>
      </c>
      <c r="F976" s="13"/>
      <c r="G976" s="10">
        <v>0</v>
      </c>
      <c r="H976" s="13"/>
      <c r="I976" s="10">
        <v>0</v>
      </c>
      <c r="J976" s="13"/>
      <c r="K976" s="10">
        <v>0</v>
      </c>
      <c r="L976" s="13"/>
      <c r="M976" s="10">
        <v>0</v>
      </c>
      <c r="N976" s="13"/>
      <c r="O976" s="10">
        <v>0</v>
      </c>
      <c r="P976" s="13"/>
      <c r="Q976" s="10">
        <v>0</v>
      </c>
      <c r="R976" s="13"/>
      <c r="S976" s="10">
        <v>0</v>
      </c>
      <c r="T976" s="13"/>
      <c r="U976" s="10">
        <v>0</v>
      </c>
      <c r="V976" s="13"/>
      <c r="W976" s="10">
        <v>0</v>
      </c>
      <c r="X976" s="13"/>
      <c r="Y976" s="10"/>
      <c r="Z976" s="13"/>
      <c r="AA976" s="205"/>
      <c r="AB976" s="200"/>
      <c r="AC976" s="257"/>
      <c r="AD976" s="205"/>
      <c r="AF976" s="258"/>
      <c r="AH976" s="258"/>
      <c r="AI976" s="259"/>
      <c r="AJ976" s="259"/>
      <c r="AK976" s="259"/>
      <c r="AL976" s="413"/>
      <c r="AM976" s="259"/>
      <c r="AN976" s="413"/>
    </row>
    <row r="977" spans="1:40" customFormat="1" ht="15" x14ac:dyDescent="0.2">
      <c r="A977" s="244" t="s">
        <v>230</v>
      </c>
      <c r="B977" s="244"/>
      <c r="C977" s="35" t="s">
        <v>66</v>
      </c>
      <c r="D977" s="24" t="s">
        <v>51</v>
      </c>
      <c r="E977" s="10">
        <v>0</v>
      </c>
      <c r="F977" s="13"/>
      <c r="G977" s="10">
        <v>0</v>
      </c>
      <c r="H977" s="13"/>
      <c r="I977" s="10">
        <v>0</v>
      </c>
      <c r="J977" s="13"/>
      <c r="K977" s="10">
        <v>0</v>
      </c>
      <c r="L977" s="13"/>
      <c r="M977" s="10">
        <v>0</v>
      </c>
      <c r="N977" s="13"/>
      <c r="O977" s="10">
        <v>0</v>
      </c>
      <c r="P977" s="13"/>
      <c r="Q977" s="10">
        <v>0</v>
      </c>
      <c r="R977" s="13"/>
      <c r="S977" s="10">
        <v>0</v>
      </c>
      <c r="T977" s="13"/>
      <c r="U977" s="10">
        <v>0</v>
      </c>
      <c r="V977" s="13"/>
      <c r="W977" s="10">
        <v>0</v>
      </c>
      <c r="X977" s="13"/>
      <c r="Y977" s="10"/>
      <c r="Z977" s="13"/>
      <c r="AA977" s="205"/>
      <c r="AB977" s="200"/>
      <c r="AC977" s="257"/>
      <c r="AD977" s="205"/>
      <c r="AF977" s="258"/>
      <c r="AH977" s="258"/>
      <c r="AI977" s="259"/>
      <c r="AJ977" s="259"/>
      <c r="AK977" s="259"/>
      <c r="AL977" s="413"/>
      <c r="AM977" s="259"/>
      <c r="AN977" s="413"/>
    </row>
    <row r="978" spans="1:40" customFormat="1" ht="15" x14ac:dyDescent="0.2">
      <c r="A978" s="244" t="s">
        <v>231</v>
      </c>
      <c r="B978" s="244"/>
      <c r="C978" s="35" t="s">
        <v>67</v>
      </c>
      <c r="D978" s="24" t="s">
        <v>51</v>
      </c>
      <c r="E978" s="10">
        <v>0</v>
      </c>
      <c r="F978" s="13"/>
      <c r="G978" s="10">
        <v>0</v>
      </c>
      <c r="H978" s="13"/>
      <c r="I978" s="10">
        <v>0</v>
      </c>
      <c r="J978" s="13"/>
      <c r="K978" s="10">
        <v>0</v>
      </c>
      <c r="L978" s="13"/>
      <c r="M978" s="10">
        <v>0</v>
      </c>
      <c r="N978" s="13"/>
      <c r="O978" s="10">
        <v>0</v>
      </c>
      <c r="P978" s="13"/>
      <c r="Q978" s="10">
        <v>0</v>
      </c>
      <c r="R978" s="13"/>
      <c r="S978" s="10">
        <v>0</v>
      </c>
      <c r="T978" s="13"/>
      <c r="U978" s="10">
        <v>0</v>
      </c>
      <c r="V978" s="13"/>
      <c r="W978" s="10">
        <v>0</v>
      </c>
      <c r="X978" s="13"/>
      <c r="Y978" s="10"/>
      <c r="Z978" s="13"/>
      <c r="AA978" s="205"/>
      <c r="AB978" s="200"/>
      <c r="AC978" s="257"/>
      <c r="AD978" s="205"/>
      <c r="AF978" s="258"/>
      <c r="AH978" s="258"/>
      <c r="AI978" s="259"/>
      <c r="AJ978" s="259"/>
      <c r="AK978" s="259"/>
      <c r="AL978" s="413"/>
      <c r="AM978" s="259"/>
      <c r="AN978" s="413"/>
    </row>
    <row r="979" spans="1:40" customFormat="1" ht="15" x14ac:dyDescent="0.2">
      <c r="A979" s="244" t="s">
        <v>232</v>
      </c>
      <c r="B979" s="244"/>
      <c r="C979" s="35" t="s">
        <v>68</v>
      </c>
      <c r="D979" s="24" t="s">
        <v>51</v>
      </c>
      <c r="E979" s="10">
        <v>0</v>
      </c>
      <c r="F979" s="13"/>
      <c r="G979" s="10">
        <v>0</v>
      </c>
      <c r="H979" s="13"/>
      <c r="I979" s="10">
        <v>0</v>
      </c>
      <c r="J979" s="13"/>
      <c r="K979" s="10">
        <v>0</v>
      </c>
      <c r="L979" s="13"/>
      <c r="M979" s="10">
        <v>0</v>
      </c>
      <c r="N979" s="13"/>
      <c r="O979" s="10">
        <v>0</v>
      </c>
      <c r="P979" s="13"/>
      <c r="Q979" s="10">
        <v>0</v>
      </c>
      <c r="R979" s="13"/>
      <c r="S979" s="10">
        <v>0</v>
      </c>
      <c r="T979" s="13"/>
      <c r="U979" s="10">
        <v>0</v>
      </c>
      <c r="V979" s="13"/>
      <c r="W979" s="10">
        <v>0</v>
      </c>
      <c r="X979" s="13"/>
      <c r="Y979" s="10"/>
      <c r="Z979" s="13"/>
      <c r="AA979" s="205"/>
      <c r="AB979" s="200"/>
      <c r="AC979" s="257"/>
      <c r="AD979" s="205"/>
      <c r="AF979" s="258"/>
      <c r="AH979" s="258"/>
      <c r="AI979" s="259"/>
      <c r="AJ979" s="259"/>
      <c r="AK979" s="259"/>
      <c r="AL979" s="413"/>
      <c r="AM979" s="259"/>
      <c r="AN979" s="413"/>
    </row>
    <row r="980" spans="1:40" customFormat="1" ht="15" x14ac:dyDescent="0.2">
      <c r="A980" s="244" t="s">
        <v>233</v>
      </c>
      <c r="B980" s="244"/>
      <c r="C980" s="35" t="s">
        <v>69</v>
      </c>
      <c r="D980" s="24" t="s">
        <v>51</v>
      </c>
      <c r="E980" s="10">
        <v>3</v>
      </c>
      <c r="F980" s="13"/>
      <c r="G980" s="10">
        <v>1</v>
      </c>
      <c r="H980" s="13"/>
      <c r="I980" s="10">
        <v>4</v>
      </c>
      <c r="J980" s="13"/>
      <c r="K980" s="10">
        <v>1</v>
      </c>
      <c r="L980" s="13"/>
      <c r="M980" s="10">
        <v>0</v>
      </c>
      <c r="N980" s="13"/>
      <c r="O980" s="10">
        <v>0</v>
      </c>
      <c r="P980" s="13"/>
      <c r="Q980" s="10">
        <v>0</v>
      </c>
      <c r="R980" s="13"/>
      <c r="S980" s="10">
        <v>1</v>
      </c>
      <c r="T980" s="13"/>
      <c r="U980" s="10">
        <v>0</v>
      </c>
      <c r="V980" s="13"/>
      <c r="W980" s="10">
        <v>4</v>
      </c>
      <c r="X980" s="13"/>
      <c r="Y980" s="10"/>
      <c r="Z980" s="13"/>
      <c r="AA980" s="205"/>
      <c r="AB980" s="200"/>
      <c r="AC980" s="257"/>
      <c r="AD980" s="205"/>
      <c r="AF980" s="258"/>
      <c r="AH980" s="258"/>
      <c r="AI980" s="259"/>
      <c r="AJ980" s="259"/>
      <c r="AK980" s="259"/>
      <c r="AL980" s="413"/>
      <c r="AM980" s="259"/>
      <c r="AN980" s="413"/>
    </row>
    <row r="981" spans="1:40" customFormat="1" ht="15.75" thickBot="1" x14ac:dyDescent="0.25">
      <c r="A981" s="244" t="s">
        <v>234</v>
      </c>
      <c r="B981" s="244"/>
      <c r="C981" s="35" t="s">
        <v>70</v>
      </c>
      <c r="D981" s="24" t="s">
        <v>51</v>
      </c>
      <c r="E981" s="10">
        <v>5</v>
      </c>
      <c r="F981" s="13"/>
      <c r="G981" s="10">
        <v>3</v>
      </c>
      <c r="H981" s="13"/>
      <c r="I981" s="10">
        <v>1</v>
      </c>
      <c r="J981" s="13"/>
      <c r="K981" s="10">
        <v>2</v>
      </c>
      <c r="L981" s="13"/>
      <c r="M981" s="10">
        <v>2</v>
      </c>
      <c r="N981" s="13"/>
      <c r="O981" s="10">
        <v>1</v>
      </c>
      <c r="P981" s="13"/>
      <c r="Q981" s="10">
        <v>1</v>
      </c>
      <c r="R981" s="13"/>
      <c r="S981" s="10">
        <v>2</v>
      </c>
      <c r="T981" s="13"/>
      <c r="U981" s="10">
        <v>2</v>
      </c>
      <c r="V981" s="13"/>
      <c r="W981" s="10">
        <v>11</v>
      </c>
      <c r="X981" s="13"/>
      <c r="Y981" s="10"/>
      <c r="Z981" s="13"/>
      <c r="AA981" s="205"/>
      <c r="AB981" s="200"/>
      <c r="AC981" s="257"/>
      <c r="AD981" s="205"/>
      <c r="AF981" s="258"/>
      <c r="AH981" s="258"/>
      <c r="AI981" s="259"/>
      <c r="AJ981" s="259"/>
      <c r="AK981" s="259"/>
      <c r="AL981" s="413"/>
      <c r="AM981" s="259"/>
      <c r="AN981" s="413"/>
    </row>
    <row r="982" spans="1:40" ht="39" customHeight="1" thickBot="1" x14ac:dyDescent="0.25">
      <c r="A982" s="296"/>
      <c r="B982" s="297"/>
      <c r="C982" s="104" t="s">
        <v>131</v>
      </c>
      <c r="D982" s="115" t="s">
        <v>51</v>
      </c>
      <c r="E982" s="10"/>
      <c r="F982" s="13"/>
      <c r="G982" s="10"/>
      <c r="H982" s="13"/>
      <c r="I982" s="10"/>
      <c r="J982" s="13"/>
      <c r="K982" s="10"/>
      <c r="L982" s="13"/>
      <c r="M982" s="10"/>
      <c r="N982" s="13"/>
      <c r="O982" s="10"/>
      <c r="P982" s="13"/>
      <c r="Q982" s="10"/>
      <c r="R982" s="13"/>
      <c r="S982" s="10"/>
      <c r="T982" s="13"/>
      <c r="U982" s="10">
        <v>2</v>
      </c>
      <c r="V982" s="13"/>
      <c r="W982" s="10">
        <v>3</v>
      </c>
      <c r="X982" s="13"/>
      <c r="Y982" s="10"/>
      <c r="Z982" s="13"/>
      <c r="AA982" s="205"/>
      <c r="AB982" s="196"/>
      <c r="AC982" s="196"/>
      <c r="AD982" s="205"/>
      <c r="AF982" s="220" t="s">
        <v>428</v>
      </c>
      <c r="AH982" s="220" t="s">
        <v>429</v>
      </c>
      <c r="AI982" s="238" t="s">
        <v>343</v>
      </c>
      <c r="AJ982" s="238" t="s">
        <v>430</v>
      </c>
      <c r="AK982" s="238"/>
      <c r="AL982" s="238"/>
      <c r="AM982" s="438" t="s">
        <v>431</v>
      </c>
      <c r="AN982" s="438" t="s">
        <v>432</v>
      </c>
    </row>
    <row r="983" spans="1:40" ht="15.75" x14ac:dyDescent="0.25">
      <c r="A983" s="290"/>
      <c r="B983" s="291"/>
      <c r="C983" s="105" t="s">
        <v>208</v>
      </c>
      <c r="D983" s="33"/>
      <c r="E983" s="102" t="str" cm="1">
        <f t="array" ref="E983">_xlfn.IFS(AND(E982="",E984="",E985=""),"",SUM(E984:E985)&lt;E982*AND(F984="",F985="",E984&lt;&gt;"",E985&lt;&gt;""),"T4-Error",SUM(E984:E985)&gt;E982,"T5-Error",AND(SUM(E984:E985)=E982,F982="",OR(E984="",E985="")),"T2-Error",OR(E984="",E985=""),"",SUM(E984:E985)&lt;E982*OR(F984="pa",F985="pa"),"",AND(SUM(E984:E985)=E982,F982="pa",F984&lt;&gt;"pa",F985&lt;&gt;"pa"),"T3-Error",AND(SUM(E984:E985)=E982,F982="")*OR(F984="pa",F985="pa"),"T1-Error",SUM(E984:E985)=E982,"")</f>
        <v/>
      </c>
      <c r="F983" s="101"/>
      <c r="G983" s="102" t="str" cm="1">
        <f t="array" ref="G983">_xlfn.IFS(AND(G982="",G984="",G985=""),"",SUM(G984:G985)&lt;G982*AND(H984="",H985="",G984&lt;&gt;"",G985&lt;&gt;""),"T4-Error",SUM(G984:G985)&gt;G982,"T5-Error",AND(SUM(G984:G985)=G982,H982="",OR(G984="",G985="")),"T2-Error",OR(G984="",G985=""),"",SUM(G984:G985)&lt;G982*OR(H984="pa",H985="pa"),"",AND(SUM(G984:G985)=G982,H982="pa",H984&lt;&gt;"pa",H985&lt;&gt;"pa"),"T3-Error",AND(SUM(G984:G985)=G982,H982="")*OR(H984="pa",H985="pa"),"T1-Error",SUM(G984:G985)=G982,"")</f>
        <v/>
      </c>
      <c r="H983" s="101"/>
      <c r="I983" s="102" t="str" cm="1">
        <f t="array" ref="I983">_xlfn.IFS(AND(I982="",I984="",I985=""),"",SUM(I984:I985)&lt;I982*AND(J984="",J985="",I984&lt;&gt;"",I985&lt;&gt;""),"T4-Error",SUM(I984:I985)&gt;I982,"T5-Error",AND(SUM(I984:I985)=I982,J982="",OR(I984="",I985="")),"T2-Error",OR(I984="",I985=""),"",SUM(I984:I985)&lt;I982*OR(J984="pa",J985="pa"),"",AND(SUM(I984:I985)=I982,J982="pa",J984&lt;&gt;"pa",J985&lt;&gt;"pa"),"T3-Error",AND(SUM(I984:I985)=I982,J982="")*OR(J984="pa",J985="pa"),"T1-Error",SUM(I984:I985)=I982,"")</f>
        <v/>
      </c>
      <c r="J983" s="101"/>
      <c r="K983" s="102" t="str" cm="1">
        <f t="array" ref="K983">_xlfn.IFS(AND(K982="",K984="",K985=""),"",SUM(K984:K985)&lt;K982*AND(L984="",L985="",K984&lt;&gt;"",K985&lt;&gt;""),"T4-Error",SUM(K984:K985)&gt;K982,"T5-Error",AND(SUM(K984:K985)=K982,L982="",OR(K984="",K985="")),"T2-Error",OR(K984="",K985=""),"",SUM(K984:K985)&lt;K982*OR(L984="pa",L985="pa"),"",AND(SUM(K984:K985)=K982,L982="pa",L984&lt;&gt;"pa",L985&lt;&gt;"pa"),"T3-Error",AND(SUM(K984:K985)=K982,L982="")*OR(L984="pa",L985="pa"),"T1-Error",SUM(K984:K985)=K982,"")</f>
        <v/>
      </c>
      <c r="L983" s="101"/>
      <c r="M983" s="102" t="str" cm="1">
        <f t="array" ref="M983">_xlfn.IFS(AND(M982="",M984="",M985=""),"",SUM(M984:M985)&lt;M982*AND(N984="",N985="",M984&lt;&gt;"",M985&lt;&gt;""),"T4-Error",SUM(M984:M985)&gt;M982,"T5-Error",AND(SUM(M984:M985)=M982,N982="",OR(M984="",M985="")),"T2-Error",OR(M984="",M985=""),"",SUM(M984:M985)&lt;M982*OR(N984="pa",N985="pa"),"",AND(SUM(M984:M985)=M982,N982="pa",N984&lt;&gt;"pa",N985&lt;&gt;"pa"),"T3-Error",AND(SUM(M984:M985)=M982,N982="")*OR(N984="pa",N985="pa"),"T1-Error",SUM(M984:M985)=M982,"")</f>
        <v/>
      </c>
      <c r="N983" s="101"/>
      <c r="O983" s="102" t="str" cm="1">
        <f t="array" ref="O983">_xlfn.IFS(AND(O982="",O984="",O985=""),"",SUM(O984:O985)&lt;O982*AND(P984="",P985="",O984&lt;&gt;"",O985&lt;&gt;""),"T4-Error",SUM(O984:O985)&gt;O982,"T5-Error",AND(SUM(O984:O985)=O982,P982="",OR(O984="",O985="")),"T2-Error",OR(O984="",O985=""),"",SUM(O984:O985)&lt;O982*OR(P984="pa",P985="pa"),"",AND(SUM(O984:O985)=O982,P982="pa",P984&lt;&gt;"pa",P985&lt;&gt;"pa"),"T3-Error",AND(SUM(O984:O985)=O982,P982="")*OR(P984="pa",P985="pa"),"T1-Error",SUM(O984:O985)=O982,"")</f>
        <v/>
      </c>
      <c r="P983" s="101"/>
      <c r="Q983" s="102" t="str" cm="1">
        <f t="array" ref="Q983">_xlfn.IFS(AND(Q982="",Q984="",Q985=""),"",SUM(Q984:Q985)&lt;Q982*AND(R984="",R985="",Q984&lt;&gt;"",Q985&lt;&gt;""),"T4-Error",SUM(Q984:Q985)&gt;Q982,"T5-Error",AND(SUM(Q984:Q985)=Q982,R982="",OR(Q984="",Q985="")),"T2-Error",OR(Q984="",Q985=""),"",SUM(Q984:Q985)&lt;Q982*OR(R984="pa",R985="pa"),"",AND(SUM(Q984:Q985)=Q982,R982="pa",R984&lt;&gt;"pa",R985&lt;&gt;"pa"),"T3-Error",AND(SUM(Q984:Q985)=Q982,R982="")*OR(R984="pa",R985="pa"),"T1-Error",SUM(Q984:Q985)=Q982,"")</f>
        <v/>
      </c>
      <c r="R983" s="101"/>
      <c r="S983" s="102" t="str" cm="1">
        <f t="array" ref="S983">_xlfn.IFS(AND(S982="",S984="",S985=""),"",SUM(S984:S985)&lt;S982*AND(T984="",T985="",S984&lt;&gt;"",S985&lt;&gt;""),"T4-Error",SUM(S984:S985)&gt;S982,"T5-Error",AND(SUM(S984:S985)=S982,T982="",OR(S984="",S985="")),"T2-Error",OR(S984="",S985=""),"",SUM(S984:S985)&lt;S982*OR(T984="pa",T985="pa"),"",AND(SUM(S984:S985)=S982,T982="pa",T984&lt;&gt;"pa",T985&lt;&gt;"pa"),"T3-Error",AND(SUM(S984:S985)=S982,T982="")*OR(T984="pa",T985="pa"),"T1-Error",SUM(S984:S985)=S982,"")</f>
        <v/>
      </c>
      <c r="T983" s="101"/>
      <c r="U983" s="102" t="str" cm="1">
        <f t="array" ref="U983">_xlfn.IFS(AND(U982="",U984="",U985=""),"",SUM(U984:U985)&lt;U982*AND(V984="",V985="",U984&lt;&gt;"",U985&lt;&gt;""),"T4-Error",SUM(U984:U985)&gt;U982,"T5-Error",AND(SUM(U984:U985)=U982,V982="",OR(U984="",U985="")),"T2-Error",OR(U984="",U985=""),"",SUM(U984:U985)&lt;U982*OR(V984="pa",V985="pa"),"",AND(SUM(U984:U985)=U982,V982="pa",V984&lt;&gt;"pa",V985&lt;&gt;"pa"),"T3-Error",AND(SUM(U984:U985)=U982,V982="")*OR(V984="pa",V985="pa"),"T1-Error",SUM(U984:U985)=U982,"")</f>
        <v/>
      </c>
      <c r="V983" s="101"/>
      <c r="W983" s="102" t="str" cm="1">
        <f t="array" ref="W983">_xlfn.IFS(AND(W982="",W984="",W985=""),"",SUM(W984:W985)&lt;W982*AND(X984="",X985="",W984&lt;&gt;"",W985&lt;&gt;""),"T4-Error",SUM(W984:W985)&gt;W982,"T5-Error",AND(SUM(W984:W985)=W982,X982="",OR(W984="",W985="")),"T2-Error",OR(W984="",W985=""),"",SUM(W984:W985)&lt;W982*OR(X984="pa",X985="pa"),"",AND(SUM(W984:W985)=W982,X982="pa",X984&lt;&gt;"pa",X985&lt;&gt;"pa"),"T3-Error",AND(SUM(W984:W985)=W982,X982="")*OR(X984="pa",X985="pa"),"T1-Error",SUM(W984:W985)=W982,"")</f>
        <v/>
      </c>
      <c r="X983" s="101"/>
      <c r="Y983" s="102" t="str" cm="1">
        <f t="array" ref="Y983">_xlfn.IFS(AND(Y982="",Y984="",Y985=""),"",SUM(Y984:Y985)&lt;Y982*AND(Z984="",Z985="",Y984&lt;&gt;"",Y985&lt;&gt;""),"T4-Error",SUM(Y984:Y985)&gt;Y982,"T5-Error",AND(SUM(Y984:Y985)=Y982,Z982="",OR(Y984="",Y985="")),"T2-Error",OR(Y984="",Y985=""),"",SUM(Y984:Y985)&lt;Y982*OR(Z984="pa",Z985="pa"),"",AND(SUM(Y984:Y985)=Y982,Z982="pa",Z984&lt;&gt;"pa",Z985&lt;&gt;"pa"),"T3-Error",AND(SUM(Y984:Y985)=Y982,Z982="")*OR(Z984="pa",Z985="pa"),"T1-Error",SUM(Y984:Y985)=Y982,"")</f>
        <v/>
      </c>
      <c r="Z983" s="101"/>
      <c r="AA983" s="206"/>
      <c r="AB983" s="189"/>
      <c r="AC983" s="196"/>
      <c r="AD983" s="206"/>
      <c r="AF983" s="193"/>
      <c r="AH983" s="193"/>
      <c r="AI983" s="237"/>
      <c r="AJ983" s="237"/>
      <c r="AK983" s="237"/>
      <c r="AL983" s="409"/>
      <c r="AM983" s="237"/>
      <c r="AN983" s="409"/>
    </row>
    <row r="984" spans="1:40" ht="15" x14ac:dyDescent="0.2">
      <c r="A984" s="294" t="s">
        <v>401</v>
      </c>
      <c r="B984" s="295"/>
      <c r="C984" s="107" t="s">
        <v>210</v>
      </c>
      <c r="D984" s="115" t="s">
        <v>51</v>
      </c>
      <c r="E984" s="10"/>
      <c r="F984" s="13"/>
      <c r="G984" s="10"/>
      <c r="H984" s="13"/>
      <c r="I984" s="10"/>
      <c r="J984" s="13"/>
      <c r="K984" s="10"/>
      <c r="L984" s="13"/>
      <c r="M984" s="10"/>
      <c r="N984" s="13"/>
      <c r="O984" s="10"/>
      <c r="P984" s="13"/>
      <c r="Q984" s="10"/>
      <c r="R984" s="13"/>
      <c r="S984" s="10"/>
      <c r="T984" s="13"/>
      <c r="U984" s="10">
        <v>2</v>
      </c>
      <c r="V984" s="13"/>
      <c r="W984" s="10">
        <v>3</v>
      </c>
      <c r="X984" s="13"/>
      <c r="Y984" s="10"/>
      <c r="Z984" s="13"/>
      <c r="AA984" s="205"/>
      <c r="AB984" s="196"/>
      <c r="AC984" s="196"/>
      <c r="AD984" s="205"/>
      <c r="AF984" s="193"/>
      <c r="AH984" s="193"/>
      <c r="AI984" s="237"/>
      <c r="AJ984" s="237"/>
      <c r="AK984" s="237"/>
      <c r="AL984" s="409"/>
      <c r="AM984" s="237"/>
      <c r="AN984" s="409"/>
    </row>
    <row r="985" spans="1:40" ht="15" x14ac:dyDescent="0.2">
      <c r="A985" s="296" t="s">
        <v>403</v>
      </c>
      <c r="B985" s="297"/>
      <c r="C985" s="108" t="s">
        <v>292</v>
      </c>
      <c r="D985" s="115" t="s">
        <v>51</v>
      </c>
      <c r="E985" s="10"/>
      <c r="F985" s="13"/>
      <c r="G985" s="10"/>
      <c r="H985" s="13"/>
      <c r="I985" s="10"/>
      <c r="J985" s="13"/>
      <c r="K985" s="10"/>
      <c r="L985" s="13"/>
      <c r="M985" s="10"/>
      <c r="N985" s="13"/>
      <c r="O985" s="10"/>
      <c r="P985" s="13"/>
      <c r="Q985" s="10"/>
      <c r="R985" s="13"/>
      <c r="S985" s="10"/>
      <c r="T985" s="13"/>
      <c r="U985" s="10">
        <v>0</v>
      </c>
      <c r="V985" s="13"/>
      <c r="W985" s="10">
        <v>0</v>
      </c>
      <c r="X985" s="13"/>
      <c r="Y985" s="10"/>
      <c r="Z985" s="13"/>
      <c r="AA985" s="205"/>
      <c r="AB985" s="196"/>
      <c r="AC985" s="196"/>
      <c r="AD985" s="205"/>
      <c r="AF985" s="193"/>
      <c r="AH985" s="193"/>
      <c r="AI985" s="237"/>
      <c r="AJ985" s="237"/>
      <c r="AK985" s="237"/>
      <c r="AL985" s="409"/>
      <c r="AM985" s="237"/>
      <c r="AN985" s="409"/>
    </row>
    <row r="986" spans="1:40" ht="15.75" x14ac:dyDescent="0.25">
      <c r="A986" s="290"/>
      <c r="B986" s="291"/>
      <c r="C986" s="105" t="s">
        <v>52</v>
      </c>
      <c r="D986" s="33"/>
      <c r="E986" s="102" t="str" cm="1">
        <f t="array" ref="E986">_xlfn.IFS(AND(E982="",E987="",E988="",E989="",E990="",E991="",E992="",E993="",E994="",E995="",E996="",E997="",E998="",E999="",E1000="",E1001="",E1002="",E1003="",E1004=""),"",SUM(E987:E1004)&lt;E982*AND(F987="",F988="",F989="",F990="",F991="",F992="",F993="",F994="",F995="",F996="",F997="",F998="",F999="",F1000="",F1001="",F1002="",F1003="",F1004="",E987&lt;&gt;"",E988&lt;&gt;"",E989&lt;&gt;"",E990&lt;&gt;"",E991&lt;&gt;"",E992&lt;&gt;"",E993&lt;&gt;"",E994&lt;&gt;"",E995&lt;&gt;"",E996&lt;&gt;"",E997&lt;&gt;"",E998&lt;&gt;"",E999&lt;&gt;"",E1000&lt;&gt;"",E1001&lt;&gt;"",E1002&lt;&gt;"",E1003&lt;&gt;"",E1004&lt;&gt;""),"T4-Error",SUM(E987:E1004)&gt;E982,"T5-Error",AND(SUM(E987:E1004)=E982,F982="",OR(E987="",E988="",E989="",E990="",E991="",E992="",E993="",E994="",E995="",E996="",E997="",E998="",E999="",E1000="",E1001="",E1002="",E1003="",E1004="")),"T2-Error",OR(E987="",E988="",E989="",E990="",E991="",E992="",E993="",E994="",E995="",E996="",E997="",E998="",E999="",E1000="",E1001="",E1002="",E1003="",E1004=""),"",SUM(E987:E1004)&lt;E982*OR(F987="pa",F988="pa",F989="pa",F990="pa",F991="pa",F992="pa",F993="pa",F994="pa",F995="pa",F996="pa",F997="pa",F998="pa",F999="pa",F1000="pa",F1001="pa",F1002="pa",F1003="pa",F1004="pa"),"",AND(SUM(E987:E1004)=E982,F982="pa",F987&lt;&gt;"pa",F988&lt;&gt;"pa",F989&lt;&gt;"pa",F990&lt;&gt;"pa",F991&lt;&gt;"pa",F992&lt;&gt;"pa",F993&lt;&gt;"pa",F994&lt;&gt;"pa",F995&lt;&gt;"pa",F996&lt;&gt;"pa",F997&lt;&gt;"pa",F998&lt;&gt;"pa",F999&lt;&gt;"pa",F1000&lt;&gt;"pa",F1001&lt;&gt;"pa",F1002&lt;&gt;"pa",F1003&lt;&gt;"pa",F1004&lt;&gt;"pa"),"T3-Error",AND(SUM(E987:E1004)=E982,F982="")*OR(F987="pa",F988="pa",F989="pa",F990="pa",F991="pa",F992="pa",F993="pa",F994="pa",F995="pa",F996="pa",F997="pa",F998="pa",F999="pa",F1000="pa",F1001="pa",F1002="pa",F1003="pa",F1004="pa"),"T1-Error",SUM(E987:E1004)=E982,"")</f>
        <v/>
      </c>
      <c r="F986" s="101"/>
      <c r="G986" s="102" t="str" cm="1">
        <f t="array" ref="G986">_xlfn.IFS(AND(G982="",G987="",G988="",G989="",G990="",G991="",G992="",G993="",G994="",G995="",G996="",G997="",G998="",G999="",G1000="",G1001="",G1002="",G1003="",G1004=""),"",SUM(G987:G1004)&lt;G982*AND(H987="",H988="",H989="",H990="",H991="",H992="",H993="",H994="",H995="",H996="",H997="",H998="",H999="",H1000="",H1001="",H1002="",H1003="",H1004="",G987&lt;&gt;"",G988&lt;&gt;"",G989&lt;&gt;"",G990&lt;&gt;"",G991&lt;&gt;"",G992&lt;&gt;"",G993&lt;&gt;"",G994&lt;&gt;"",G995&lt;&gt;"",G996&lt;&gt;"",G997&lt;&gt;"",G998&lt;&gt;"",G999&lt;&gt;"",G1000&lt;&gt;"",G1001&lt;&gt;"",G1002&lt;&gt;"",G1003&lt;&gt;"",G1004&lt;&gt;""),"T4-Error",SUM(G987:G1004)&gt;G982,"T5-Error",AND(SUM(G987:G1004)=G982,H982="",OR(G987="",G988="",G989="",G990="",G991="",G992="",G993="",G994="",G995="",G996="",G997="",G998="",G999="",G1000="",G1001="",G1002="",G1003="",G1004="")),"T2-Error",OR(G987="",G988="",G989="",G990="",G991="",G992="",G993="",G994="",G995="",G996="",G997="",G998="",G999="",G1000="",G1001="",G1002="",G1003="",G1004=""),"",SUM(G987:G1004)&lt;G982*OR(H987="pa",H988="pa",H989="pa",H990="pa",H991="pa",H992="pa",H993="pa",H994="pa",H995="pa",H996="pa",H997="pa",H998="pa",H999="pa",H1000="pa",H1001="pa",H1002="pa",H1003="pa",H1004="pa"),"",AND(SUM(G987:G1004)=G982,H982="pa",H987&lt;&gt;"pa",H988&lt;&gt;"pa",H989&lt;&gt;"pa",H990&lt;&gt;"pa",H991&lt;&gt;"pa",H992&lt;&gt;"pa",H993&lt;&gt;"pa",H994&lt;&gt;"pa",H995&lt;&gt;"pa",H996&lt;&gt;"pa",H997&lt;&gt;"pa",H998&lt;&gt;"pa",H999&lt;&gt;"pa",H1000&lt;&gt;"pa",H1001&lt;&gt;"pa",H1002&lt;&gt;"pa",H1003&lt;&gt;"pa",H1004&lt;&gt;"pa"),"T3-Error",AND(SUM(G987:G1004)=G982,H982="")*OR(H987="pa",H988="pa",H989="pa",H990="pa",H991="pa",H992="pa",H993="pa",H994="pa",H995="pa",H996="pa",H997="pa",H998="pa",H999="pa",H1000="pa",H1001="pa",H1002="pa",H1003="pa",H1004="pa"),"T1-Error",SUM(G987:G1004)=G982,"")</f>
        <v/>
      </c>
      <c r="H986" s="101"/>
      <c r="I986" s="102" t="str" cm="1">
        <f t="array" ref="I986">_xlfn.IFS(AND(I982="",I987="",I988="",I989="",I990="",I991="",I992="",I993="",I994="",I995="",I996="",I997="",I998="",I999="",I1000="",I1001="",I1002="",I1003="",I1004=""),"",SUM(I987:I1004)&lt;I982*AND(J987="",J988="",J989="",J990="",J991="",J992="",J993="",J994="",J995="",J996="",J997="",J998="",J999="",J1000="",J1001="",J1002="",J1003="",J1004="",I987&lt;&gt;"",I988&lt;&gt;"",I989&lt;&gt;"",I990&lt;&gt;"",I991&lt;&gt;"",I992&lt;&gt;"",I993&lt;&gt;"",I994&lt;&gt;"",I995&lt;&gt;"",I996&lt;&gt;"",I997&lt;&gt;"",I998&lt;&gt;"",I999&lt;&gt;"",I1000&lt;&gt;"",I1001&lt;&gt;"",I1002&lt;&gt;"",I1003&lt;&gt;"",I1004&lt;&gt;""),"T4-Error",SUM(I987:I1004)&gt;I982,"T5-Error",AND(SUM(I987:I1004)=I982,J982="",OR(I987="",I988="",I989="",I990="",I991="",I992="",I993="",I994="",I995="",I996="",I997="",I998="",I999="",I1000="",I1001="",I1002="",I1003="",I1004="")),"T2-Error",OR(I987="",I988="",I989="",I990="",I991="",I992="",I993="",I994="",I995="",I996="",I997="",I998="",I999="",I1000="",I1001="",I1002="",I1003="",I1004=""),"",SUM(I987:I1004)&lt;I982*OR(J987="pa",J988="pa",J989="pa",J990="pa",J991="pa",J992="pa",J993="pa",J994="pa",J995="pa",J996="pa",J997="pa",J998="pa",J999="pa",J1000="pa",J1001="pa",J1002="pa",J1003="pa",J1004="pa"),"",AND(SUM(I987:I1004)=I982,J982="pa",J987&lt;&gt;"pa",J988&lt;&gt;"pa",J989&lt;&gt;"pa",J990&lt;&gt;"pa",J991&lt;&gt;"pa",J992&lt;&gt;"pa",J993&lt;&gt;"pa",J994&lt;&gt;"pa",J995&lt;&gt;"pa",J996&lt;&gt;"pa",J997&lt;&gt;"pa",J998&lt;&gt;"pa",J999&lt;&gt;"pa",J1000&lt;&gt;"pa",J1001&lt;&gt;"pa",J1002&lt;&gt;"pa",J1003&lt;&gt;"pa",J1004&lt;&gt;"pa"),"T3-Error",AND(SUM(I987:I1004)=I982,J982="")*OR(J987="pa",J988="pa",J989="pa",J990="pa",J991="pa",J992="pa",J993="pa",J994="pa",J995="pa",J996="pa",J997="pa",J998="pa",J999="pa",J1000="pa",J1001="pa",J1002="pa",J1003="pa",J1004="pa"),"T1-Error",SUM(I987:I1004)=I982,"")</f>
        <v/>
      </c>
      <c r="J986" s="101"/>
      <c r="K986" s="102" t="str" cm="1">
        <f t="array" ref="K986">_xlfn.IFS(AND(K982="",K987="",K988="",K989="",K990="",K991="",K992="",K993="",K994="",K995="",K996="",K997="",K998="",K999="",K1000="",K1001="",K1002="",K1003="",K1004=""),"",SUM(K987:K1004)&lt;K982*AND(L987="",L988="",L989="",L990="",L991="",L992="",L993="",L994="",L995="",L996="",L997="",L998="",L999="",L1000="",L1001="",L1002="",L1003="",L1004="",K987&lt;&gt;"",K988&lt;&gt;"",K989&lt;&gt;"",K990&lt;&gt;"",K991&lt;&gt;"",K992&lt;&gt;"",K993&lt;&gt;"",K994&lt;&gt;"",K995&lt;&gt;"",K996&lt;&gt;"",K997&lt;&gt;"",K998&lt;&gt;"",K999&lt;&gt;"",K1000&lt;&gt;"",K1001&lt;&gt;"",K1002&lt;&gt;"",K1003&lt;&gt;"",K1004&lt;&gt;""),"T4-Error",SUM(K987:K1004)&gt;K982,"T5-Error",AND(SUM(K987:K1004)=K982,L982="",OR(K987="",K988="",K989="",K990="",K991="",K992="",K993="",K994="",K995="",K996="",K997="",K998="",K999="",K1000="",K1001="",K1002="",K1003="",K1004="")),"T2-Error",OR(K987="",K988="",K989="",K990="",K991="",K992="",K993="",K994="",K995="",K996="",K997="",K998="",K999="",K1000="",K1001="",K1002="",K1003="",K1004=""),"",SUM(K987:K1004)&lt;K982*OR(L987="pa",L988="pa",L989="pa",L990="pa",L991="pa",L992="pa",L993="pa",L994="pa",L995="pa",L996="pa",L997="pa",L998="pa",L999="pa",L1000="pa",L1001="pa",L1002="pa",L1003="pa",L1004="pa"),"",AND(SUM(K987:K1004)=K982,L982="pa",L987&lt;&gt;"pa",L988&lt;&gt;"pa",L989&lt;&gt;"pa",L990&lt;&gt;"pa",L991&lt;&gt;"pa",L992&lt;&gt;"pa",L993&lt;&gt;"pa",L994&lt;&gt;"pa",L995&lt;&gt;"pa",L996&lt;&gt;"pa",L997&lt;&gt;"pa",L998&lt;&gt;"pa",L999&lt;&gt;"pa",L1000&lt;&gt;"pa",L1001&lt;&gt;"pa",L1002&lt;&gt;"pa",L1003&lt;&gt;"pa",L1004&lt;&gt;"pa"),"T3-Error",AND(SUM(K987:K1004)=K982,L982="")*OR(L987="pa",L988="pa",L989="pa",L990="pa",L991="pa",L992="pa",L993="pa",L994="pa",L995="pa",L996="pa",L997="pa",L998="pa",L999="pa",L1000="pa",L1001="pa",L1002="pa",L1003="pa",L1004="pa"),"T1-Error",SUM(K987:K1004)=K982,"")</f>
        <v/>
      </c>
      <c r="L986" s="101"/>
      <c r="M986" s="102" t="str" cm="1">
        <f t="array" ref="M986">_xlfn.IFS(AND(M982="",M987="",M988="",M989="",M990="",M991="",M992="",M993="",M994="",M995="",M996="",M997="",M998="",M999="",M1000="",M1001="",M1002="",M1003="",M1004=""),"",SUM(M987:M1004)&lt;M982*AND(N987="",N988="",N989="",N990="",N991="",N992="",N993="",N994="",N995="",N996="",N997="",N998="",N999="",N1000="",N1001="",N1002="",N1003="",N1004="",M987&lt;&gt;"",M988&lt;&gt;"",M989&lt;&gt;"",M990&lt;&gt;"",M991&lt;&gt;"",M992&lt;&gt;"",M993&lt;&gt;"",M994&lt;&gt;"",M995&lt;&gt;"",M996&lt;&gt;"",M997&lt;&gt;"",M998&lt;&gt;"",M999&lt;&gt;"",M1000&lt;&gt;"",M1001&lt;&gt;"",M1002&lt;&gt;"",M1003&lt;&gt;"",M1004&lt;&gt;""),"T4-Error",SUM(M987:M1004)&gt;M982,"T5-Error",AND(SUM(M987:M1004)=M982,N982="",OR(M987="",M988="",M989="",M990="",M991="",M992="",M993="",M994="",M995="",M996="",M997="",M998="",M999="",M1000="",M1001="",M1002="",M1003="",M1004="")),"T2-Error",OR(M987="",M988="",M989="",M990="",M991="",M992="",M993="",M994="",M995="",M996="",M997="",M998="",M999="",M1000="",M1001="",M1002="",M1003="",M1004=""),"",SUM(M987:M1004)&lt;M982*OR(N987="pa",N988="pa",N989="pa",N990="pa",N991="pa",N992="pa",N993="pa",N994="pa",N995="pa",N996="pa",N997="pa",N998="pa",N999="pa",N1000="pa",N1001="pa",N1002="pa",N1003="pa",N1004="pa"),"",AND(SUM(M987:M1004)=M982,N982="pa",N987&lt;&gt;"pa",N988&lt;&gt;"pa",N989&lt;&gt;"pa",N990&lt;&gt;"pa",N991&lt;&gt;"pa",N992&lt;&gt;"pa",N993&lt;&gt;"pa",N994&lt;&gt;"pa",N995&lt;&gt;"pa",N996&lt;&gt;"pa",N997&lt;&gt;"pa",N998&lt;&gt;"pa",N999&lt;&gt;"pa",N1000&lt;&gt;"pa",N1001&lt;&gt;"pa",N1002&lt;&gt;"pa",N1003&lt;&gt;"pa",N1004&lt;&gt;"pa"),"T3-Error",AND(SUM(M987:M1004)=M982,N982="")*OR(N987="pa",N988="pa",N989="pa",N990="pa",N991="pa",N992="pa",N993="pa",N994="pa",N995="pa",N996="pa",N997="pa",N998="pa",N999="pa",N1000="pa",N1001="pa",N1002="pa",N1003="pa",N1004="pa"),"T1-Error",SUM(M987:M1004)=M982,"")</f>
        <v/>
      </c>
      <c r="N986" s="101"/>
      <c r="O986" s="102" t="str" cm="1">
        <f t="array" ref="O986">_xlfn.IFS(AND(O982="",O987="",O988="",O989="",O990="",O991="",O992="",O993="",O994="",O995="",O996="",O997="",O998="",O999="",O1000="",O1001="",O1002="",O1003="",O1004=""),"",SUM(O987:O1004)&lt;O982*AND(P987="",P988="",P989="",P990="",P991="",P992="",P993="",P994="",P995="",P996="",P997="",P998="",P999="",P1000="",P1001="",P1002="",P1003="",P1004="",O987&lt;&gt;"",O988&lt;&gt;"",O989&lt;&gt;"",O990&lt;&gt;"",O991&lt;&gt;"",O992&lt;&gt;"",O993&lt;&gt;"",O994&lt;&gt;"",O995&lt;&gt;"",O996&lt;&gt;"",O997&lt;&gt;"",O998&lt;&gt;"",O999&lt;&gt;"",O1000&lt;&gt;"",O1001&lt;&gt;"",O1002&lt;&gt;"",O1003&lt;&gt;"",O1004&lt;&gt;""),"T4-Error",SUM(O987:O1004)&gt;O982,"T5-Error",AND(SUM(O987:O1004)=O982,P982="",OR(O987="",O988="",O989="",O990="",O991="",O992="",O993="",O994="",O995="",O996="",O997="",O998="",O999="",O1000="",O1001="",O1002="",O1003="",O1004="")),"T2-Error",OR(O987="",O988="",O989="",O990="",O991="",O992="",O993="",O994="",O995="",O996="",O997="",O998="",O999="",O1000="",O1001="",O1002="",O1003="",O1004=""),"",SUM(O987:O1004)&lt;O982*OR(P987="pa",P988="pa",P989="pa",P990="pa",P991="pa",P992="pa",P993="pa",P994="pa",P995="pa",P996="pa",P997="pa",P998="pa",P999="pa",P1000="pa",P1001="pa",P1002="pa",P1003="pa",P1004="pa"),"",AND(SUM(O987:O1004)=O982,P982="pa",P987&lt;&gt;"pa",P988&lt;&gt;"pa",P989&lt;&gt;"pa",P990&lt;&gt;"pa",P991&lt;&gt;"pa",P992&lt;&gt;"pa",P993&lt;&gt;"pa",P994&lt;&gt;"pa",P995&lt;&gt;"pa",P996&lt;&gt;"pa",P997&lt;&gt;"pa",P998&lt;&gt;"pa",P999&lt;&gt;"pa",P1000&lt;&gt;"pa",P1001&lt;&gt;"pa",P1002&lt;&gt;"pa",P1003&lt;&gt;"pa",P1004&lt;&gt;"pa"),"T3-Error",AND(SUM(O987:O1004)=O982,P982="")*OR(P987="pa",P988="pa",P989="pa",P990="pa",P991="pa",P992="pa",P993="pa",P994="pa",P995="pa",P996="pa",P997="pa",P998="pa",P999="pa",P1000="pa",P1001="pa",P1002="pa",P1003="pa",P1004="pa"),"T1-Error",SUM(O987:O1004)=O982,"")</f>
        <v/>
      </c>
      <c r="P986" s="101"/>
      <c r="Q986" s="102" t="str" cm="1">
        <f t="array" ref="Q986">_xlfn.IFS(AND(Q982="",Q987="",Q988="",Q989="",Q990="",Q991="",Q992="",Q993="",Q994="",Q995="",Q996="",Q997="",Q998="",Q999="",Q1000="",Q1001="",Q1002="",Q1003="",Q1004=""),"",SUM(Q987:Q1004)&lt;Q982*AND(R987="",R988="",R989="",R990="",R991="",R992="",R993="",R994="",R995="",R996="",R997="",R998="",R999="",R1000="",R1001="",R1002="",R1003="",R1004="",Q987&lt;&gt;"",Q988&lt;&gt;"",Q989&lt;&gt;"",Q990&lt;&gt;"",Q991&lt;&gt;"",Q992&lt;&gt;"",Q993&lt;&gt;"",Q994&lt;&gt;"",Q995&lt;&gt;"",Q996&lt;&gt;"",Q997&lt;&gt;"",Q998&lt;&gt;"",Q999&lt;&gt;"",Q1000&lt;&gt;"",Q1001&lt;&gt;"",Q1002&lt;&gt;"",Q1003&lt;&gt;"",Q1004&lt;&gt;""),"T4-Error",SUM(Q987:Q1004)&gt;Q982,"T5-Error",AND(SUM(Q987:Q1004)=Q982,R982="",OR(Q987="",Q988="",Q989="",Q990="",Q991="",Q992="",Q993="",Q994="",Q995="",Q996="",Q997="",Q998="",Q999="",Q1000="",Q1001="",Q1002="",Q1003="",Q1004="")),"T2-Error",OR(Q987="",Q988="",Q989="",Q990="",Q991="",Q992="",Q993="",Q994="",Q995="",Q996="",Q997="",Q998="",Q999="",Q1000="",Q1001="",Q1002="",Q1003="",Q1004=""),"",SUM(Q987:Q1004)&lt;Q982*OR(R987="pa",R988="pa",R989="pa",R990="pa",R991="pa",R992="pa",R993="pa",R994="pa",R995="pa",R996="pa",R997="pa",R998="pa",R999="pa",R1000="pa",R1001="pa",R1002="pa",R1003="pa",R1004="pa"),"",AND(SUM(Q987:Q1004)=Q982,R982="pa",R987&lt;&gt;"pa",R988&lt;&gt;"pa",R989&lt;&gt;"pa",R990&lt;&gt;"pa",R991&lt;&gt;"pa",R992&lt;&gt;"pa",R993&lt;&gt;"pa",R994&lt;&gt;"pa",R995&lt;&gt;"pa",R996&lt;&gt;"pa",R997&lt;&gt;"pa",R998&lt;&gt;"pa",R999&lt;&gt;"pa",R1000&lt;&gt;"pa",R1001&lt;&gt;"pa",R1002&lt;&gt;"pa",R1003&lt;&gt;"pa",R1004&lt;&gt;"pa"),"T3-Error",AND(SUM(Q987:Q1004)=Q982,R982="")*OR(R987="pa",R988="pa",R989="pa",R990="pa",R991="pa",R992="pa",R993="pa",R994="pa",R995="pa",R996="pa",R997="pa",R998="pa",R999="pa",R1000="pa",R1001="pa",R1002="pa",R1003="pa",R1004="pa"),"T1-Error",SUM(Q987:Q1004)=Q982,"")</f>
        <v/>
      </c>
      <c r="R986" s="101"/>
      <c r="S986" s="102" t="str" cm="1">
        <f t="array" ref="S986">_xlfn.IFS(AND(S982="",S987="",S988="",S989="",S990="",S991="",S992="",S993="",S994="",S995="",S996="",S997="",S998="",S999="",S1000="",S1001="",S1002="",S1003="",S1004=""),"",SUM(S987:S1004)&lt;S982*AND(T987="",T988="",T989="",T990="",T991="",T992="",T993="",T994="",T995="",T996="",T997="",T998="",T999="",T1000="",T1001="",T1002="",T1003="",T1004="",S987&lt;&gt;"",S988&lt;&gt;"",S989&lt;&gt;"",S990&lt;&gt;"",S991&lt;&gt;"",S992&lt;&gt;"",S993&lt;&gt;"",S994&lt;&gt;"",S995&lt;&gt;"",S996&lt;&gt;"",S997&lt;&gt;"",S998&lt;&gt;"",S999&lt;&gt;"",S1000&lt;&gt;"",S1001&lt;&gt;"",S1002&lt;&gt;"",S1003&lt;&gt;"",S1004&lt;&gt;""),"T4-Error",SUM(S987:S1004)&gt;S982,"T5-Error",AND(SUM(S987:S1004)=S982,T982="",OR(S987="",S988="",S989="",S990="",S991="",S992="",S993="",S994="",S995="",S996="",S997="",S998="",S999="",S1000="",S1001="",S1002="",S1003="",S1004="")),"T2-Error",OR(S987="",S988="",S989="",S990="",S991="",S992="",S993="",S994="",S995="",S996="",S997="",S998="",S999="",S1000="",S1001="",S1002="",S1003="",S1004=""),"",SUM(S987:S1004)&lt;S982*OR(T987="pa",T988="pa",T989="pa",T990="pa",T991="pa",T992="pa",T993="pa",T994="pa",T995="pa",T996="pa",T997="pa",T998="pa",T999="pa",T1000="pa",T1001="pa",T1002="pa",T1003="pa",T1004="pa"),"",AND(SUM(S987:S1004)=S982,T982="pa",T987&lt;&gt;"pa",T988&lt;&gt;"pa",T989&lt;&gt;"pa",T990&lt;&gt;"pa",T991&lt;&gt;"pa",T992&lt;&gt;"pa",T993&lt;&gt;"pa",T994&lt;&gt;"pa",T995&lt;&gt;"pa",T996&lt;&gt;"pa",T997&lt;&gt;"pa",T998&lt;&gt;"pa",T999&lt;&gt;"pa",T1000&lt;&gt;"pa",T1001&lt;&gt;"pa",T1002&lt;&gt;"pa",T1003&lt;&gt;"pa",T1004&lt;&gt;"pa"),"T3-Error",AND(SUM(S987:S1004)=S982,T982="")*OR(T987="pa",T988="pa",T989="pa",T990="pa",T991="pa",T992="pa",T993="pa",T994="pa",T995="pa",T996="pa",T997="pa",T998="pa",T999="pa",T1000="pa",T1001="pa",T1002="pa",T1003="pa",T1004="pa"),"T1-Error",SUM(S987:S1004)=S982,"")</f>
        <v/>
      </c>
      <c r="T986" s="101"/>
      <c r="U986" s="102" t="str" cm="1">
        <f t="array" ref="U986">_xlfn.IFS(AND(U982="",U987="",U988="",U989="",U990="",U991="",U992="",U993="",U994="",U995="",U996="",U997="",U998="",U999="",U1000="",U1001="",U1002="",U1003="",U1004=""),"",SUM(U987:U1004)&lt;U982*AND(V987="",V988="",V989="",V990="",V991="",V992="",V993="",V994="",V995="",V996="",V997="",V998="",V999="",V1000="",V1001="",V1002="",V1003="",V1004="",U987&lt;&gt;"",U988&lt;&gt;"",U989&lt;&gt;"",U990&lt;&gt;"",U991&lt;&gt;"",U992&lt;&gt;"",U993&lt;&gt;"",U994&lt;&gt;"",U995&lt;&gt;"",U996&lt;&gt;"",U997&lt;&gt;"",U998&lt;&gt;"",U999&lt;&gt;"",U1000&lt;&gt;"",U1001&lt;&gt;"",U1002&lt;&gt;"",U1003&lt;&gt;"",U1004&lt;&gt;""),"T4-Error",SUM(U987:U1004)&gt;U982,"T5-Error",AND(SUM(U987:U1004)=U982,V982="",OR(U987="",U988="",U989="",U990="",U991="",U992="",U993="",U994="",U995="",U996="",U997="",U998="",U999="",U1000="",U1001="",U1002="",U1003="",U1004="")),"T2-Error",OR(U987="",U988="",U989="",U990="",U991="",U992="",U993="",U994="",U995="",U996="",U997="",U998="",U999="",U1000="",U1001="",U1002="",U1003="",U1004=""),"",SUM(U987:U1004)&lt;U982*OR(V987="pa",V988="pa",V989="pa",V990="pa",V991="pa",V992="pa",V993="pa",V994="pa",V995="pa",V996="pa",V997="pa",V998="pa",V999="pa",V1000="pa",V1001="pa",V1002="pa",V1003="pa",V1004="pa"),"",AND(SUM(U987:U1004)=U982,V982="pa",V987&lt;&gt;"pa",V988&lt;&gt;"pa",V989&lt;&gt;"pa",V990&lt;&gt;"pa",V991&lt;&gt;"pa",V992&lt;&gt;"pa",V993&lt;&gt;"pa",V994&lt;&gt;"pa",V995&lt;&gt;"pa",V996&lt;&gt;"pa",V997&lt;&gt;"pa",V998&lt;&gt;"pa",V999&lt;&gt;"pa",V1000&lt;&gt;"pa",V1001&lt;&gt;"pa",V1002&lt;&gt;"pa",V1003&lt;&gt;"pa",V1004&lt;&gt;"pa"),"T3-Error",AND(SUM(U987:U1004)=U982,V982="")*OR(V987="pa",V988="pa",V989="pa",V990="pa",V991="pa",V992="pa",V993="pa",V994="pa",V995="pa",V996="pa",V997="pa",V998="pa",V999="pa",V1000="pa",V1001="pa",V1002="pa",V1003="pa",V1004="pa"),"T1-Error",SUM(U987:U1004)=U982,"")</f>
        <v/>
      </c>
      <c r="V986" s="101"/>
      <c r="W986" s="102" t="str" cm="1">
        <f t="array" ref="W986">_xlfn.IFS(AND(W982="",W987="",W988="",W989="",W990="",W991="",W992="",W993="",W994="",W995="",W996="",W997="",W998="",W999="",W1000="",W1001="",W1002="",W1003="",W1004=""),"",SUM(W987:W1004)&lt;W982*AND(X987="",X988="",X989="",X990="",X991="",X992="",X993="",X994="",X995="",X996="",X997="",X998="",X999="",X1000="",X1001="",X1002="",X1003="",X1004="",W987&lt;&gt;"",W988&lt;&gt;"",W989&lt;&gt;"",W990&lt;&gt;"",W991&lt;&gt;"",W992&lt;&gt;"",W993&lt;&gt;"",W994&lt;&gt;"",W995&lt;&gt;"",W996&lt;&gt;"",W997&lt;&gt;"",W998&lt;&gt;"",W999&lt;&gt;"",W1000&lt;&gt;"",W1001&lt;&gt;"",W1002&lt;&gt;"",W1003&lt;&gt;"",W1004&lt;&gt;""),"T4-Error",SUM(W987:W1004)&gt;W982,"T5-Error",AND(SUM(W987:W1004)=W982,X982="",OR(W987="",W988="",W989="",W990="",W991="",W992="",W993="",W994="",W995="",W996="",W997="",W998="",W999="",W1000="",W1001="",W1002="",W1003="",W1004="")),"T2-Error",OR(W987="",W988="",W989="",W990="",W991="",W992="",W993="",W994="",W995="",W996="",W997="",W998="",W999="",W1000="",W1001="",W1002="",W1003="",W1004=""),"",SUM(W987:W1004)&lt;W982*OR(X987="pa",X988="pa",X989="pa",X990="pa",X991="pa",X992="pa",X993="pa",X994="pa",X995="pa",X996="pa",X997="pa",X998="pa",X999="pa",X1000="pa",X1001="pa",X1002="pa",X1003="pa",X1004="pa"),"",AND(SUM(W987:W1004)=W982,X982="pa",X987&lt;&gt;"pa",X988&lt;&gt;"pa",X989&lt;&gt;"pa",X990&lt;&gt;"pa",X991&lt;&gt;"pa",X992&lt;&gt;"pa",X993&lt;&gt;"pa",X994&lt;&gt;"pa",X995&lt;&gt;"pa",X996&lt;&gt;"pa",X997&lt;&gt;"pa",X998&lt;&gt;"pa",X999&lt;&gt;"pa",X1000&lt;&gt;"pa",X1001&lt;&gt;"pa",X1002&lt;&gt;"pa",X1003&lt;&gt;"pa",X1004&lt;&gt;"pa"),"T3-Error",AND(SUM(W987:W1004)=W982,X982="")*OR(X987="pa",X988="pa",X989="pa",X990="pa",X991="pa",X992="pa",X993="pa",X994="pa",X995="pa",X996="pa",X997="pa",X998="pa",X999="pa",X1000="pa",X1001="pa",X1002="pa",X1003="pa",X1004="pa"),"T1-Error",SUM(W987:W1004)=W982,"")</f>
        <v/>
      </c>
      <c r="X986" s="101"/>
      <c r="Y986" s="102" t="str" cm="1">
        <f t="array" ref="Y986">_xlfn.IFS(AND(Y982="",Y987="",Y988="",Y989="",Y990="",Y991="",Y992="",Y993="",Y994="",Y995="",Y996="",Y997="",Y998="",Y999="",Y1000="",Y1001="",Y1002="",Y1003="",Y1004=""),"",SUM(Y987:Y1004)&lt;Y982*AND(Z987="",Z988="",Z989="",Z990="",Z991="",Z992="",Z993="",Z994="",Z995="",Z996="",Z997="",Z998="",Z999="",Z1000="",Z1001="",Z1002="",Z1003="",Z1004="",Y987&lt;&gt;"",Y988&lt;&gt;"",Y989&lt;&gt;"",Y990&lt;&gt;"",Y991&lt;&gt;"",Y992&lt;&gt;"",Y993&lt;&gt;"",Y994&lt;&gt;"",Y995&lt;&gt;"",Y996&lt;&gt;"",Y997&lt;&gt;"",Y998&lt;&gt;"",Y999&lt;&gt;"",Y1000&lt;&gt;"",Y1001&lt;&gt;"",Y1002&lt;&gt;"",Y1003&lt;&gt;"",Y1004&lt;&gt;""),"T4-Error",SUM(Y987:Y1004)&gt;Y982,"T5-Error",AND(SUM(Y987:Y1004)=Y982,Z982="",OR(Y987="",Y988="",Y989="",Y990="",Y991="",Y992="",Y993="",Y994="",Y995="",Y996="",Y997="",Y998="",Y999="",Y1000="",Y1001="",Y1002="",Y1003="",Y1004="")),"T2-Error",OR(Y987="",Y988="",Y989="",Y990="",Y991="",Y992="",Y993="",Y994="",Y995="",Y996="",Y997="",Y998="",Y999="",Y1000="",Y1001="",Y1002="",Y1003="",Y1004=""),"",SUM(Y987:Y1004)&lt;Y982*OR(Z987="pa",Z988="pa",Z989="pa",Z990="pa",Z991="pa",Z992="pa",Z993="pa",Z994="pa",Z995="pa",Z996="pa",Z997="pa",Z998="pa",Z999="pa",Z1000="pa",Z1001="pa",Z1002="pa",Z1003="pa",Z1004="pa"),"",AND(SUM(Y987:Y1004)=Y982,Z982="pa",Z987&lt;&gt;"pa",Z988&lt;&gt;"pa",Z989&lt;&gt;"pa",Z990&lt;&gt;"pa",Z991&lt;&gt;"pa",Z992&lt;&gt;"pa",Z993&lt;&gt;"pa",Z994&lt;&gt;"pa",Z995&lt;&gt;"pa",Z996&lt;&gt;"pa",Z997&lt;&gt;"pa",Z998&lt;&gt;"pa",Z999&lt;&gt;"pa",Z1000&lt;&gt;"pa",Z1001&lt;&gt;"pa",Z1002&lt;&gt;"pa",Z1003&lt;&gt;"pa",Z1004&lt;&gt;"pa"),"T3-Error",AND(SUM(Y987:Y1004)=Y982,Z982="")*OR(Z987="pa",Z988="pa",Z989="pa",Z990="pa",Z991="pa",Z992="pa",Z993="pa",Z994="pa",Z995="pa",Z996="pa",Z997="pa",Z998="pa",Z999="pa",Z1000="pa",Z1001="pa",Z1002="pa",Z1003="pa",Z1004="pa"),"T1-Error",SUM(Y987:Y1004)=Y982,"")</f>
        <v/>
      </c>
      <c r="Z986" s="101"/>
      <c r="AA986" s="206"/>
      <c r="AB986" s="189"/>
      <c r="AC986" s="196"/>
      <c r="AD986" s="206"/>
      <c r="AF986" s="193"/>
      <c r="AH986" s="193"/>
      <c r="AI986" s="237"/>
      <c r="AJ986" s="237"/>
      <c r="AK986" s="237"/>
      <c r="AL986" s="409"/>
      <c r="AM986" s="237"/>
      <c r="AN986" s="409"/>
    </row>
    <row r="987" spans="1:40" customFormat="1" ht="15" x14ac:dyDescent="0.2">
      <c r="A987" s="248" t="s">
        <v>217</v>
      </c>
      <c r="B987" s="248"/>
      <c r="C987" s="34" t="s">
        <v>53</v>
      </c>
      <c r="D987" s="24" t="s">
        <v>51</v>
      </c>
      <c r="E987" s="10"/>
      <c r="F987" s="13"/>
      <c r="G987" s="10"/>
      <c r="H987" s="13"/>
      <c r="I987" s="10"/>
      <c r="J987" s="13"/>
      <c r="K987" s="10"/>
      <c r="L987" s="13"/>
      <c r="M987" s="10"/>
      <c r="N987" s="13"/>
      <c r="O987" s="10"/>
      <c r="P987" s="13"/>
      <c r="Q987" s="10"/>
      <c r="R987" s="13"/>
      <c r="S987" s="10"/>
      <c r="T987" s="13"/>
      <c r="U987" s="10">
        <v>0</v>
      </c>
      <c r="V987" s="13"/>
      <c r="W987" s="10">
        <v>0</v>
      </c>
      <c r="X987" s="13"/>
      <c r="Y987" s="10"/>
      <c r="Z987" s="13"/>
      <c r="AA987" s="205"/>
      <c r="AB987" s="200"/>
      <c r="AC987" s="257"/>
      <c r="AD987" s="205"/>
      <c r="AF987" s="258"/>
      <c r="AH987" s="258"/>
      <c r="AI987" s="259"/>
      <c r="AJ987" s="259"/>
      <c r="AK987" s="259"/>
      <c r="AL987" s="413"/>
      <c r="AM987" s="259"/>
      <c r="AN987" s="413"/>
    </row>
    <row r="988" spans="1:40" customFormat="1" ht="15" x14ac:dyDescent="0.2">
      <c r="A988" s="244" t="s">
        <v>218</v>
      </c>
      <c r="B988" s="244"/>
      <c r="C988" s="35" t="s">
        <v>54</v>
      </c>
      <c r="D988" s="24" t="s">
        <v>51</v>
      </c>
      <c r="E988" s="10"/>
      <c r="F988" s="13"/>
      <c r="G988" s="10"/>
      <c r="H988" s="13"/>
      <c r="I988" s="10"/>
      <c r="J988" s="13"/>
      <c r="K988" s="10"/>
      <c r="L988" s="13"/>
      <c r="M988" s="10"/>
      <c r="N988" s="13"/>
      <c r="O988" s="10"/>
      <c r="P988" s="13"/>
      <c r="Q988" s="10"/>
      <c r="R988" s="13"/>
      <c r="S988" s="10"/>
      <c r="T988" s="13"/>
      <c r="U988" s="10">
        <v>0</v>
      </c>
      <c r="V988" s="13"/>
      <c r="W988" s="10">
        <v>0</v>
      </c>
      <c r="X988" s="13"/>
      <c r="Y988" s="10"/>
      <c r="Z988" s="13"/>
      <c r="AA988" s="205"/>
      <c r="AB988" s="200"/>
      <c r="AC988" s="257"/>
      <c r="AD988" s="205"/>
      <c r="AF988" s="258"/>
      <c r="AH988" s="258"/>
      <c r="AI988" s="259"/>
      <c r="AJ988" s="259"/>
      <c r="AK988" s="259"/>
      <c r="AL988" s="413"/>
      <c r="AM988" s="259"/>
      <c r="AN988" s="413"/>
    </row>
    <row r="989" spans="1:40" customFormat="1" ht="15" x14ac:dyDescent="0.2">
      <c r="A989" s="244" t="s">
        <v>219</v>
      </c>
      <c r="B989" s="244"/>
      <c r="C989" s="35" t="s">
        <v>55</v>
      </c>
      <c r="D989" s="24" t="s">
        <v>51</v>
      </c>
      <c r="E989" s="10"/>
      <c r="F989" s="13"/>
      <c r="G989" s="10"/>
      <c r="H989" s="13"/>
      <c r="I989" s="10"/>
      <c r="J989" s="13"/>
      <c r="K989" s="10"/>
      <c r="L989" s="13"/>
      <c r="M989" s="10"/>
      <c r="N989" s="13"/>
      <c r="O989" s="10"/>
      <c r="P989" s="13"/>
      <c r="Q989" s="10"/>
      <c r="R989" s="13"/>
      <c r="S989" s="10"/>
      <c r="T989" s="13"/>
      <c r="U989" s="10">
        <v>0</v>
      </c>
      <c r="V989" s="13"/>
      <c r="W989" s="10">
        <v>0</v>
      </c>
      <c r="X989" s="13"/>
      <c r="Y989" s="10"/>
      <c r="Z989" s="13"/>
      <c r="AA989" s="205"/>
      <c r="AB989" s="200"/>
      <c r="AC989" s="257"/>
      <c r="AD989" s="205"/>
      <c r="AF989" s="258"/>
      <c r="AH989" s="258"/>
      <c r="AI989" s="259"/>
      <c r="AJ989" s="259"/>
      <c r="AK989" s="259"/>
      <c r="AL989" s="413"/>
      <c r="AM989" s="259"/>
      <c r="AN989" s="413"/>
    </row>
    <row r="990" spans="1:40" customFormat="1" ht="15" x14ac:dyDescent="0.2">
      <c r="A990" s="244" t="s">
        <v>220</v>
      </c>
      <c r="B990" s="244"/>
      <c r="C990" s="35" t="s">
        <v>56</v>
      </c>
      <c r="D990" s="24" t="s">
        <v>51</v>
      </c>
      <c r="E990" s="10"/>
      <c r="F990" s="13"/>
      <c r="G990" s="10"/>
      <c r="H990" s="13"/>
      <c r="I990" s="10"/>
      <c r="J990" s="13"/>
      <c r="K990" s="10"/>
      <c r="L990" s="13"/>
      <c r="M990" s="10"/>
      <c r="N990" s="13"/>
      <c r="O990" s="10"/>
      <c r="P990" s="13"/>
      <c r="Q990" s="10"/>
      <c r="R990" s="13"/>
      <c r="S990" s="10"/>
      <c r="T990" s="13"/>
      <c r="U990" s="10">
        <v>0</v>
      </c>
      <c r="V990" s="13"/>
      <c r="W990" s="10">
        <v>0</v>
      </c>
      <c r="X990" s="13"/>
      <c r="Y990" s="10"/>
      <c r="Z990" s="13"/>
      <c r="AA990" s="205"/>
      <c r="AB990" s="200"/>
      <c r="AC990" s="257"/>
      <c r="AD990" s="205"/>
      <c r="AF990" s="258"/>
      <c r="AH990" s="258"/>
      <c r="AI990" s="259"/>
      <c r="AJ990" s="259"/>
      <c r="AK990" s="259"/>
      <c r="AL990" s="413"/>
      <c r="AM990" s="259"/>
      <c r="AN990" s="413"/>
    </row>
    <row r="991" spans="1:40" customFormat="1" ht="15" x14ac:dyDescent="0.2">
      <c r="A991" s="244" t="s">
        <v>221</v>
      </c>
      <c r="B991" s="244"/>
      <c r="C991" s="35" t="s">
        <v>57</v>
      </c>
      <c r="D991" s="24" t="s">
        <v>51</v>
      </c>
      <c r="E991" s="10"/>
      <c r="F991" s="13"/>
      <c r="G991" s="10"/>
      <c r="H991" s="13"/>
      <c r="I991" s="10"/>
      <c r="J991" s="13"/>
      <c r="K991" s="10"/>
      <c r="L991" s="13"/>
      <c r="M991" s="10"/>
      <c r="N991" s="13"/>
      <c r="O991" s="10"/>
      <c r="P991" s="13"/>
      <c r="Q991" s="10"/>
      <c r="R991" s="13"/>
      <c r="S991" s="10"/>
      <c r="T991" s="13"/>
      <c r="U991" s="10">
        <v>0</v>
      </c>
      <c r="V991" s="13"/>
      <c r="W991" s="10">
        <v>0</v>
      </c>
      <c r="X991" s="13"/>
      <c r="Y991" s="10"/>
      <c r="Z991" s="13"/>
      <c r="AA991" s="205"/>
      <c r="AB991" s="200"/>
      <c r="AC991" s="257"/>
      <c r="AD991" s="205"/>
      <c r="AF991" s="258"/>
      <c r="AH991" s="258"/>
      <c r="AI991" s="259"/>
      <c r="AJ991" s="259"/>
      <c r="AK991" s="259"/>
      <c r="AL991" s="413"/>
      <c r="AM991" s="259"/>
      <c r="AN991" s="413"/>
    </row>
    <row r="992" spans="1:40" customFormat="1" ht="15" x14ac:dyDescent="0.2">
      <c r="A992" s="244" t="s">
        <v>222</v>
      </c>
      <c r="B992" s="244"/>
      <c r="C992" s="35" t="s">
        <v>58</v>
      </c>
      <c r="D992" s="24" t="s">
        <v>51</v>
      </c>
      <c r="E992" s="10"/>
      <c r="F992" s="13"/>
      <c r="G992" s="10"/>
      <c r="H992" s="13"/>
      <c r="I992" s="10"/>
      <c r="J992" s="13"/>
      <c r="K992" s="10"/>
      <c r="L992" s="13"/>
      <c r="M992" s="10"/>
      <c r="N992" s="13"/>
      <c r="O992" s="10"/>
      <c r="P992" s="13"/>
      <c r="Q992" s="10"/>
      <c r="R992" s="13"/>
      <c r="S992" s="10"/>
      <c r="T992" s="13"/>
      <c r="U992" s="10">
        <v>0</v>
      </c>
      <c r="V992" s="13"/>
      <c r="W992" s="10">
        <v>0</v>
      </c>
      <c r="X992" s="13"/>
      <c r="Y992" s="10"/>
      <c r="Z992" s="13"/>
      <c r="AA992" s="205"/>
      <c r="AB992" s="200"/>
      <c r="AC992" s="257"/>
      <c r="AD992" s="205"/>
      <c r="AF992" s="258"/>
      <c r="AH992" s="258"/>
      <c r="AI992" s="259"/>
      <c r="AJ992" s="259"/>
      <c r="AK992" s="259"/>
      <c r="AL992" s="413"/>
      <c r="AM992" s="259"/>
      <c r="AN992" s="413"/>
    </row>
    <row r="993" spans="1:40" customFormat="1" ht="15" x14ac:dyDescent="0.2">
      <c r="A993" s="244" t="s">
        <v>223</v>
      </c>
      <c r="B993" s="244"/>
      <c r="C993" s="35" t="s">
        <v>59</v>
      </c>
      <c r="D993" s="24" t="s">
        <v>51</v>
      </c>
      <c r="E993" s="10"/>
      <c r="F993" s="13"/>
      <c r="G993" s="10"/>
      <c r="H993" s="13"/>
      <c r="I993" s="10"/>
      <c r="J993" s="13"/>
      <c r="K993" s="10"/>
      <c r="L993" s="13"/>
      <c r="M993" s="10"/>
      <c r="N993" s="13"/>
      <c r="O993" s="10"/>
      <c r="P993" s="13"/>
      <c r="Q993" s="10"/>
      <c r="R993" s="13"/>
      <c r="S993" s="10"/>
      <c r="T993" s="13"/>
      <c r="U993" s="10">
        <v>0</v>
      </c>
      <c r="V993" s="13"/>
      <c r="W993" s="10">
        <v>0</v>
      </c>
      <c r="X993" s="13"/>
      <c r="Y993" s="10"/>
      <c r="Z993" s="13"/>
      <c r="AA993" s="205"/>
      <c r="AB993" s="200"/>
      <c r="AC993" s="257"/>
      <c r="AD993" s="205"/>
      <c r="AF993" s="258"/>
      <c r="AH993" s="258"/>
      <c r="AI993" s="259"/>
      <c r="AJ993" s="259"/>
      <c r="AK993" s="259"/>
      <c r="AL993" s="413"/>
      <c r="AM993" s="259"/>
      <c r="AN993" s="413"/>
    </row>
    <row r="994" spans="1:40" customFormat="1" ht="15" x14ac:dyDescent="0.2">
      <c r="A994" s="244" t="s">
        <v>224</v>
      </c>
      <c r="B994" s="244"/>
      <c r="C994" s="35" t="s">
        <v>60</v>
      </c>
      <c r="D994" s="24" t="s">
        <v>51</v>
      </c>
      <c r="E994" s="10"/>
      <c r="F994" s="13"/>
      <c r="G994" s="10"/>
      <c r="H994" s="13"/>
      <c r="I994" s="10"/>
      <c r="J994" s="13"/>
      <c r="K994" s="10"/>
      <c r="L994" s="13"/>
      <c r="M994" s="10"/>
      <c r="N994" s="13"/>
      <c r="O994" s="10"/>
      <c r="P994" s="13"/>
      <c r="Q994" s="10"/>
      <c r="R994" s="13"/>
      <c r="S994" s="10"/>
      <c r="T994" s="13"/>
      <c r="U994" s="10">
        <v>0</v>
      </c>
      <c r="V994" s="13"/>
      <c r="W994" s="10">
        <v>0</v>
      </c>
      <c r="X994" s="13"/>
      <c r="Y994" s="10"/>
      <c r="Z994" s="13"/>
      <c r="AA994" s="205"/>
      <c r="AB994" s="200"/>
      <c r="AC994" s="257"/>
      <c r="AD994" s="205"/>
      <c r="AF994" s="258"/>
      <c r="AH994" s="258"/>
      <c r="AI994" s="259"/>
      <c r="AJ994" s="259"/>
      <c r="AK994" s="259"/>
      <c r="AL994" s="413"/>
      <c r="AM994" s="259"/>
      <c r="AN994" s="413"/>
    </row>
    <row r="995" spans="1:40" customFormat="1" ht="15" x14ac:dyDescent="0.2">
      <c r="A995" s="244" t="s">
        <v>225</v>
      </c>
      <c r="B995" s="244"/>
      <c r="C995" s="35" t="s">
        <v>61</v>
      </c>
      <c r="D995" s="24" t="s">
        <v>51</v>
      </c>
      <c r="E995" s="10"/>
      <c r="F995" s="13"/>
      <c r="G995" s="10"/>
      <c r="H995" s="13"/>
      <c r="I995" s="10"/>
      <c r="J995" s="13"/>
      <c r="K995" s="10"/>
      <c r="L995" s="13"/>
      <c r="M995" s="10"/>
      <c r="N995" s="13"/>
      <c r="O995" s="10"/>
      <c r="P995" s="13"/>
      <c r="Q995" s="10"/>
      <c r="R995" s="13"/>
      <c r="S995" s="10"/>
      <c r="T995" s="13"/>
      <c r="U995" s="10">
        <v>0</v>
      </c>
      <c r="V995" s="13"/>
      <c r="W995" s="10">
        <v>0</v>
      </c>
      <c r="X995" s="13"/>
      <c r="Y995" s="10"/>
      <c r="Z995" s="13"/>
      <c r="AA995" s="205"/>
      <c r="AB995" s="200"/>
      <c r="AC995" s="257"/>
      <c r="AD995" s="205"/>
      <c r="AF995" s="258"/>
      <c r="AH995" s="258"/>
      <c r="AI995" s="259"/>
      <c r="AJ995" s="259"/>
      <c r="AK995" s="259"/>
      <c r="AL995" s="413"/>
      <c r="AM995" s="259"/>
      <c r="AN995" s="413"/>
    </row>
    <row r="996" spans="1:40" customFormat="1" ht="15" x14ac:dyDescent="0.2">
      <c r="A996" s="244" t="s">
        <v>226</v>
      </c>
      <c r="B996" s="244"/>
      <c r="C996" s="35" t="s">
        <v>62</v>
      </c>
      <c r="D996" s="24" t="s">
        <v>51</v>
      </c>
      <c r="E996" s="10"/>
      <c r="F996" s="13"/>
      <c r="G996" s="10"/>
      <c r="H996" s="13"/>
      <c r="I996" s="10"/>
      <c r="J996" s="13"/>
      <c r="K996" s="10"/>
      <c r="L996" s="13"/>
      <c r="M996" s="10"/>
      <c r="N996" s="13"/>
      <c r="O996" s="10"/>
      <c r="P996" s="13"/>
      <c r="Q996" s="10"/>
      <c r="R996" s="13"/>
      <c r="S996" s="10"/>
      <c r="T996" s="13"/>
      <c r="U996" s="10">
        <v>0</v>
      </c>
      <c r="V996" s="13"/>
      <c r="W996" s="10">
        <v>0</v>
      </c>
      <c r="X996" s="13"/>
      <c r="Y996" s="10"/>
      <c r="Z996" s="13"/>
      <c r="AA996" s="205"/>
      <c r="AB996" s="200"/>
      <c r="AC996" s="257"/>
      <c r="AD996" s="205"/>
      <c r="AF996" s="258"/>
      <c r="AH996" s="258"/>
      <c r="AI996" s="259"/>
      <c r="AJ996" s="259"/>
      <c r="AK996" s="259"/>
      <c r="AL996" s="413"/>
      <c r="AM996" s="259"/>
      <c r="AN996" s="413"/>
    </row>
    <row r="997" spans="1:40" customFormat="1" ht="15" x14ac:dyDescent="0.2">
      <c r="A997" s="244" t="s">
        <v>227</v>
      </c>
      <c r="B997" s="244"/>
      <c r="C997" s="35" t="s">
        <v>63</v>
      </c>
      <c r="D997" s="24" t="s">
        <v>51</v>
      </c>
      <c r="E997" s="10"/>
      <c r="F997" s="13"/>
      <c r="G997" s="10"/>
      <c r="H997" s="13"/>
      <c r="I997" s="10"/>
      <c r="J997" s="13"/>
      <c r="K997" s="10"/>
      <c r="L997" s="13"/>
      <c r="M997" s="10"/>
      <c r="N997" s="13"/>
      <c r="O997" s="10"/>
      <c r="P997" s="13"/>
      <c r="Q997" s="10"/>
      <c r="R997" s="13"/>
      <c r="S997" s="10"/>
      <c r="T997" s="13"/>
      <c r="U997" s="10">
        <v>0</v>
      </c>
      <c r="V997" s="13"/>
      <c r="W997" s="10">
        <v>0</v>
      </c>
      <c r="X997" s="13"/>
      <c r="Y997" s="10"/>
      <c r="Z997" s="13"/>
      <c r="AA997" s="205"/>
      <c r="AB997" s="200"/>
      <c r="AC997" s="257"/>
      <c r="AD997" s="205"/>
      <c r="AF997" s="258"/>
      <c r="AH997" s="258"/>
      <c r="AI997" s="259"/>
      <c r="AJ997" s="259"/>
      <c r="AK997" s="259"/>
      <c r="AL997" s="413"/>
      <c r="AM997" s="259"/>
      <c r="AN997" s="413"/>
    </row>
    <row r="998" spans="1:40" customFormat="1" ht="15" x14ac:dyDescent="0.2">
      <c r="A998" s="244" t="s">
        <v>228</v>
      </c>
      <c r="B998" s="244"/>
      <c r="C998" s="35" t="s">
        <v>64</v>
      </c>
      <c r="D998" s="24" t="s">
        <v>51</v>
      </c>
      <c r="E998" s="10"/>
      <c r="F998" s="13"/>
      <c r="G998" s="10"/>
      <c r="H998" s="13"/>
      <c r="I998" s="10"/>
      <c r="J998" s="13"/>
      <c r="K998" s="10"/>
      <c r="L998" s="13"/>
      <c r="M998" s="10"/>
      <c r="N998" s="13"/>
      <c r="O998" s="10"/>
      <c r="P998" s="13"/>
      <c r="Q998" s="10"/>
      <c r="R998" s="13"/>
      <c r="S998" s="10"/>
      <c r="T998" s="13"/>
      <c r="U998" s="10">
        <v>0</v>
      </c>
      <c r="V998" s="13"/>
      <c r="W998" s="10">
        <v>0</v>
      </c>
      <c r="X998" s="13"/>
      <c r="Y998" s="10"/>
      <c r="Z998" s="13"/>
      <c r="AA998" s="205"/>
      <c r="AB998" s="200"/>
      <c r="AC998" s="257"/>
      <c r="AD998" s="205"/>
      <c r="AF998" s="258"/>
      <c r="AH998" s="258"/>
      <c r="AI998" s="259"/>
      <c r="AJ998" s="259"/>
      <c r="AK998" s="259"/>
      <c r="AL998" s="413"/>
      <c r="AM998" s="259"/>
      <c r="AN998" s="413"/>
    </row>
    <row r="999" spans="1:40" customFormat="1" ht="15" x14ac:dyDescent="0.2">
      <c r="A999" s="244" t="s">
        <v>229</v>
      </c>
      <c r="B999" s="244"/>
      <c r="C999" s="35" t="s">
        <v>65</v>
      </c>
      <c r="D999" s="24" t="s">
        <v>51</v>
      </c>
      <c r="E999" s="10"/>
      <c r="F999" s="13"/>
      <c r="G999" s="10"/>
      <c r="H999" s="13"/>
      <c r="I999" s="10"/>
      <c r="J999" s="13"/>
      <c r="K999" s="10"/>
      <c r="L999" s="13"/>
      <c r="M999" s="10"/>
      <c r="N999" s="13"/>
      <c r="O999" s="10"/>
      <c r="P999" s="13"/>
      <c r="Q999" s="10"/>
      <c r="R999" s="13"/>
      <c r="S999" s="10"/>
      <c r="T999" s="13"/>
      <c r="U999" s="10">
        <v>0</v>
      </c>
      <c r="V999" s="13"/>
      <c r="W999" s="10">
        <v>0</v>
      </c>
      <c r="X999" s="13"/>
      <c r="Y999" s="10"/>
      <c r="Z999" s="13"/>
      <c r="AA999" s="205"/>
      <c r="AB999" s="200"/>
      <c r="AC999" s="257"/>
      <c r="AD999" s="205"/>
      <c r="AF999" s="258"/>
      <c r="AH999" s="258"/>
      <c r="AI999" s="259"/>
      <c r="AJ999" s="259"/>
      <c r="AK999" s="259"/>
      <c r="AL999" s="413"/>
      <c r="AM999" s="259"/>
      <c r="AN999" s="413"/>
    </row>
    <row r="1000" spans="1:40" customFormat="1" ht="15" x14ac:dyDescent="0.2">
      <c r="A1000" s="244" t="s">
        <v>230</v>
      </c>
      <c r="B1000" s="244"/>
      <c r="C1000" s="35" t="s">
        <v>66</v>
      </c>
      <c r="D1000" s="24" t="s">
        <v>51</v>
      </c>
      <c r="E1000" s="10"/>
      <c r="F1000" s="13"/>
      <c r="G1000" s="10"/>
      <c r="H1000" s="13"/>
      <c r="I1000" s="10"/>
      <c r="J1000" s="13"/>
      <c r="K1000" s="10"/>
      <c r="L1000" s="13"/>
      <c r="M1000" s="10"/>
      <c r="N1000" s="13"/>
      <c r="O1000" s="10"/>
      <c r="P1000" s="13"/>
      <c r="Q1000" s="10"/>
      <c r="R1000" s="13"/>
      <c r="S1000" s="10"/>
      <c r="T1000" s="13"/>
      <c r="U1000" s="10">
        <v>0</v>
      </c>
      <c r="V1000" s="13"/>
      <c r="W1000" s="10">
        <v>0</v>
      </c>
      <c r="X1000" s="13"/>
      <c r="Y1000" s="10"/>
      <c r="Z1000" s="13"/>
      <c r="AA1000" s="205"/>
      <c r="AB1000" s="200"/>
      <c r="AC1000" s="257"/>
      <c r="AD1000" s="205"/>
      <c r="AF1000" s="258"/>
      <c r="AH1000" s="258"/>
      <c r="AI1000" s="259"/>
      <c r="AJ1000" s="259"/>
      <c r="AK1000" s="259"/>
      <c r="AL1000" s="413"/>
      <c r="AM1000" s="259"/>
      <c r="AN1000" s="413"/>
    </row>
    <row r="1001" spans="1:40" customFormat="1" ht="15" x14ac:dyDescent="0.2">
      <c r="A1001" s="244" t="s">
        <v>231</v>
      </c>
      <c r="B1001" s="244"/>
      <c r="C1001" s="35" t="s">
        <v>67</v>
      </c>
      <c r="D1001" s="24" t="s">
        <v>51</v>
      </c>
      <c r="E1001" s="10"/>
      <c r="F1001" s="13"/>
      <c r="G1001" s="10"/>
      <c r="H1001" s="13"/>
      <c r="I1001" s="10"/>
      <c r="J1001" s="13"/>
      <c r="K1001" s="10"/>
      <c r="L1001" s="13"/>
      <c r="M1001" s="10"/>
      <c r="N1001" s="13"/>
      <c r="O1001" s="10"/>
      <c r="P1001" s="13"/>
      <c r="Q1001" s="10"/>
      <c r="R1001" s="13"/>
      <c r="S1001" s="10"/>
      <c r="T1001" s="13"/>
      <c r="U1001" s="10">
        <v>0</v>
      </c>
      <c r="V1001" s="13"/>
      <c r="W1001" s="10">
        <v>0</v>
      </c>
      <c r="X1001" s="13"/>
      <c r="Y1001" s="10"/>
      <c r="Z1001" s="13"/>
      <c r="AA1001" s="205"/>
      <c r="AB1001" s="200"/>
      <c r="AC1001" s="257"/>
      <c r="AD1001" s="205"/>
      <c r="AF1001" s="258"/>
      <c r="AH1001" s="258"/>
      <c r="AI1001" s="259"/>
      <c r="AJ1001" s="259"/>
      <c r="AK1001" s="259"/>
      <c r="AL1001" s="413"/>
      <c r="AM1001" s="259"/>
      <c r="AN1001" s="413"/>
    </row>
    <row r="1002" spans="1:40" customFormat="1" ht="15" x14ac:dyDescent="0.2">
      <c r="A1002" s="244" t="s">
        <v>232</v>
      </c>
      <c r="B1002" s="244"/>
      <c r="C1002" s="35" t="s">
        <v>68</v>
      </c>
      <c r="D1002" s="24" t="s">
        <v>51</v>
      </c>
      <c r="E1002" s="10"/>
      <c r="F1002" s="13"/>
      <c r="G1002" s="10"/>
      <c r="H1002" s="13"/>
      <c r="I1002" s="10"/>
      <c r="J1002" s="13"/>
      <c r="K1002" s="10"/>
      <c r="L1002" s="13"/>
      <c r="M1002" s="10"/>
      <c r="N1002" s="13"/>
      <c r="O1002" s="10"/>
      <c r="P1002" s="13"/>
      <c r="Q1002" s="10"/>
      <c r="R1002" s="13"/>
      <c r="S1002" s="10"/>
      <c r="T1002" s="13"/>
      <c r="U1002" s="10">
        <v>0</v>
      </c>
      <c r="V1002" s="13"/>
      <c r="W1002" s="10">
        <v>0</v>
      </c>
      <c r="X1002" s="13"/>
      <c r="Y1002" s="10"/>
      <c r="Z1002" s="13"/>
      <c r="AA1002" s="205"/>
      <c r="AB1002" s="200"/>
      <c r="AC1002" s="257"/>
      <c r="AD1002" s="205"/>
      <c r="AF1002" s="258"/>
      <c r="AH1002" s="258"/>
      <c r="AI1002" s="259"/>
      <c r="AJ1002" s="259"/>
      <c r="AK1002" s="259"/>
      <c r="AL1002" s="413"/>
      <c r="AM1002" s="259"/>
      <c r="AN1002" s="413"/>
    </row>
    <row r="1003" spans="1:40" customFormat="1" ht="15" x14ac:dyDescent="0.2">
      <c r="A1003" s="244" t="s">
        <v>233</v>
      </c>
      <c r="B1003" s="244"/>
      <c r="C1003" s="35" t="s">
        <v>69</v>
      </c>
      <c r="D1003" s="24" t="s">
        <v>51</v>
      </c>
      <c r="E1003" s="10"/>
      <c r="F1003" s="13"/>
      <c r="G1003" s="10"/>
      <c r="H1003" s="13"/>
      <c r="I1003" s="10"/>
      <c r="J1003" s="13"/>
      <c r="K1003" s="10"/>
      <c r="L1003" s="13"/>
      <c r="M1003" s="10"/>
      <c r="N1003" s="13"/>
      <c r="O1003" s="10"/>
      <c r="P1003" s="13"/>
      <c r="Q1003" s="10"/>
      <c r="R1003" s="13"/>
      <c r="S1003" s="10"/>
      <c r="T1003" s="13"/>
      <c r="U1003" s="10">
        <v>0</v>
      </c>
      <c r="V1003" s="13"/>
      <c r="W1003" s="10">
        <v>2</v>
      </c>
      <c r="X1003" s="13"/>
      <c r="Y1003" s="10"/>
      <c r="Z1003" s="13"/>
      <c r="AA1003" s="205"/>
      <c r="AB1003" s="200"/>
      <c r="AC1003" s="257"/>
      <c r="AD1003" s="205"/>
      <c r="AF1003" s="258"/>
      <c r="AH1003" s="258"/>
      <c r="AI1003" s="259"/>
      <c r="AJ1003" s="259"/>
      <c r="AK1003" s="259"/>
      <c r="AL1003" s="413"/>
      <c r="AM1003" s="259"/>
      <c r="AN1003" s="413"/>
    </row>
    <row r="1004" spans="1:40" customFormat="1" ht="15" x14ac:dyDescent="0.2">
      <c r="A1004" s="244" t="s">
        <v>234</v>
      </c>
      <c r="B1004" s="244"/>
      <c r="C1004" s="35" t="s">
        <v>70</v>
      </c>
      <c r="D1004" s="24" t="s">
        <v>51</v>
      </c>
      <c r="E1004" s="10"/>
      <c r="F1004" s="13"/>
      <c r="G1004" s="10"/>
      <c r="H1004" s="13"/>
      <c r="I1004" s="10"/>
      <c r="J1004" s="13"/>
      <c r="K1004" s="10"/>
      <c r="L1004" s="13"/>
      <c r="M1004" s="10"/>
      <c r="N1004" s="13"/>
      <c r="O1004" s="10"/>
      <c r="P1004" s="13"/>
      <c r="Q1004" s="10"/>
      <c r="R1004" s="13"/>
      <c r="S1004" s="10"/>
      <c r="T1004" s="13"/>
      <c r="U1004" s="10">
        <v>2</v>
      </c>
      <c r="V1004" s="13"/>
      <c r="W1004" s="10">
        <v>1</v>
      </c>
      <c r="X1004" s="13"/>
      <c r="Y1004" s="10"/>
      <c r="Z1004" s="13"/>
      <c r="AA1004" s="205"/>
      <c r="AB1004" s="200"/>
      <c r="AC1004" s="257"/>
      <c r="AD1004" s="205"/>
      <c r="AF1004" s="258"/>
      <c r="AH1004" s="258"/>
      <c r="AI1004" s="259"/>
      <c r="AJ1004" s="259"/>
      <c r="AK1004" s="259"/>
      <c r="AL1004" s="413"/>
      <c r="AM1004" s="259"/>
      <c r="AN1004" s="413"/>
    </row>
    <row r="1005" spans="1:40" ht="61.5" thickBot="1" x14ac:dyDescent="0.3">
      <c r="A1005" s="290"/>
      <c r="B1005" s="291"/>
      <c r="C1005" s="89" t="s">
        <v>433</v>
      </c>
      <c r="D1005" s="99"/>
      <c r="E1005" s="97"/>
      <c r="F1005" s="98"/>
      <c r="G1005" s="97"/>
      <c r="H1005" s="98"/>
      <c r="I1005" s="97"/>
      <c r="J1005" s="98"/>
      <c r="K1005" s="97"/>
      <c r="L1005" s="98"/>
      <c r="M1005" s="97"/>
      <c r="N1005" s="98"/>
      <c r="O1005" s="97"/>
      <c r="P1005" s="98"/>
      <c r="Q1005" s="97"/>
      <c r="R1005" s="98"/>
      <c r="S1005" s="97"/>
      <c r="T1005" s="98"/>
      <c r="U1005" s="97"/>
      <c r="V1005" s="98"/>
      <c r="W1005" s="97"/>
      <c r="X1005" s="98"/>
      <c r="Y1005" s="97"/>
      <c r="Z1005" s="98"/>
      <c r="AA1005" s="308" t="s">
        <v>200</v>
      </c>
      <c r="AB1005" s="189"/>
      <c r="AC1005" s="196"/>
      <c r="AD1005" s="206"/>
      <c r="AF1005" s="193"/>
      <c r="AH1005" s="193"/>
      <c r="AI1005" s="237"/>
      <c r="AJ1005" s="237"/>
      <c r="AK1005" s="237"/>
      <c r="AL1005" s="409"/>
      <c r="AM1005" s="237"/>
      <c r="AN1005" s="409"/>
    </row>
    <row r="1006" spans="1:40" ht="102" customHeight="1" thickBot="1" x14ac:dyDescent="0.25">
      <c r="A1006" s="292"/>
      <c r="B1006" s="293"/>
      <c r="C1006" s="104" t="s">
        <v>139</v>
      </c>
      <c r="D1006" s="115" t="s">
        <v>51</v>
      </c>
      <c r="E1006" s="10">
        <v>104</v>
      </c>
      <c r="F1006" s="13"/>
      <c r="G1006" s="10">
        <v>111</v>
      </c>
      <c r="H1006" s="13"/>
      <c r="I1006" s="10">
        <v>124</v>
      </c>
      <c r="J1006" s="13"/>
      <c r="K1006" s="10">
        <v>100</v>
      </c>
      <c r="L1006" s="13"/>
      <c r="M1006" s="10">
        <v>228</v>
      </c>
      <c r="N1006" s="13"/>
      <c r="O1006" s="10">
        <v>313</v>
      </c>
      <c r="P1006" s="13"/>
      <c r="Q1006" s="10">
        <v>449</v>
      </c>
      <c r="R1006" s="13"/>
      <c r="S1006" s="10">
        <v>450</v>
      </c>
      <c r="T1006" s="13"/>
      <c r="U1006" s="10">
        <v>379</v>
      </c>
      <c r="V1006" s="13"/>
      <c r="W1006" s="10"/>
      <c r="X1006" s="13"/>
      <c r="Y1006" s="10"/>
      <c r="Z1006" s="13"/>
      <c r="AA1006" s="205" t="s">
        <v>434</v>
      </c>
      <c r="AB1006" s="196"/>
      <c r="AC1006" s="196"/>
      <c r="AD1006" s="205" t="s">
        <v>435</v>
      </c>
      <c r="AF1006" s="193"/>
      <c r="AH1006" s="193"/>
      <c r="AI1006" s="238" t="s">
        <v>436</v>
      </c>
      <c r="AJ1006" s="238" t="s">
        <v>437</v>
      </c>
      <c r="AK1006" s="238"/>
      <c r="AL1006" s="238"/>
      <c r="AM1006" s="438" t="s">
        <v>438</v>
      </c>
      <c r="AN1006" s="438" t="s">
        <v>439</v>
      </c>
    </row>
    <row r="1007" spans="1:40" s="23" customFormat="1" ht="15.75" x14ac:dyDescent="0.2">
      <c r="A1007" s="255"/>
      <c r="B1007" s="262"/>
      <c r="C1007" s="105"/>
      <c r="D1007" s="106"/>
      <c r="E1007" s="102" t="str" cm="1">
        <f t="array" ref="E1007">_xlfn.IFS(OR(E1008="",E1006=""),"",OR(E1008=0,E1006=0),"",E1008&gt;E1006,"T7-Error",E1008=E1006,"T7-Alert-",E1008&lt;E1006,"")</f>
        <v/>
      </c>
      <c r="F1007" s="101"/>
      <c r="G1007" s="102" t="str" cm="1">
        <f t="array" ref="G1007">_xlfn.IFS(OR(G1008="",G1006=""),"",OR(G1008=0,G1006=0),"",G1008&gt;G1006,"T7-Error",G1008=G1006,"T7-Alert-",G1008&lt;G1006,"")</f>
        <v/>
      </c>
      <c r="H1007" s="101"/>
      <c r="I1007" s="102" t="str" cm="1">
        <f t="array" ref="I1007">_xlfn.IFS(OR(I1008="",I1006=""),"",OR(I1008=0,I1006=0),"",I1008&gt;I1006,"T7-Error",I1008=I1006,"T7-Alert-",I1008&lt;I1006,"")</f>
        <v/>
      </c>
      <c r="J1007" s="101"/>
      <c r="K1007" s="102" t="str" cm="1">
        <f t="array" ref="K1007">_xlfn.IFS(OR(K1008="",K1006=""),"",OR(K1008=0,K1006=0),"",K1008&gt;K1006,"T7-Error",K1008=K1006,"T7-Alert-",K1008&lt;K1006,"")</f>
        <v/>
      </c>
      <c r="L1007" s="101"/>
      <c r="M1007" s="102" t="str" cm="1">
        <f t="array" ref="M1007">_xlfn.IFS(OR(M1008="",M1006=""),"",OR(M1008=0,M1006=0),"",M1008&gt;M1006,"T7-Error",M1008=M1006,"T7-Alert-",M1008&lt;M1006,"")</f>
        <v/>
      </c>
      <c r="N1007" s="101"/>
      <c r="O1007" s="102" t="str" cm="1">
        <f t="array" ref="O1007">_xlfn.IFS(OR(O1008="",O1006=""),"",OR(O1008=0,O1006=0),"",O1008&gt;O1006,"T7-Error",O1008=O1006,"T7-Alert-",O1008&lt;O1006,"")</f>
        <v/>
      </c>
      <c r="P1007" s="101"/>
      <c r="Q1007" s="102" t="str" cm="1">
        <f t="array" ref="Q1007">_xlfn.IFS(OR(Q1008="",Q1006=""),"",OR(Q1008=0,Q1006=0),"",Q1008&gt;Q1006,"T7-Error",Q1008=Q1006,"T7-Alert-",Q1008&lt;Q1006,"")</f>
        <v/>
      </c>
      <c r="R1007" s="101"/>
      <c r="S1007" s="102" t="str" cm="1">
        <f t="array" ref="S1007">_xlfn.IFS(OR(S1008="",S1006=""),"",OR(S1008=0,S1006=0),"",S1008&gt;S1006,"T7-Error",S1008=S1006,"T7-Alert-",S1008&lt;S1006,"")</f>
        <v/>
      </c>
      <c r="T1007" s="101"/>
      <c r="U1007" s="102" t="str" cm="1">
        <f t="array" ref="U1007">_xlfn.IFS(OR(U1008="",U1006=""),"",OR(U1008=0,U1006=0),"",U1008&gt;U1006,"T7-Error",U1008=U1006,"T7-Alert-",U1008&lt;U1006,"")</f>
        <v/>
      </c>
      <c r="V1007" s="101"/>
      <c r="W1007" s="102" t="str" cm="1">
        <f t="array" ref="W1007">_xlfn.IFS(OR(W1008="",W1006=""),"",OR(W1008=0,W1006=0),"",W1008&gt;W1006,"T7-Error",W1008=W1006,"T7-Alert-",W1008&lt;W1006,"")</f>
        <v/>
      </c>
      <c r="X1007" s="101"/>
      <c r="Y1007" s="102" t="str" cm="1">
        <f t="array" ref="Y1007">_xlfn.IFS(OR(Y1008="",Y1006=""),"",OR(Y1008=0,Y1006=0),"",Y1008&gt;Y1006,"T7-Error",Y1008=Y1006,"T7-Alert-",Y1008&lt;Y1006,"")</f>
        <v/>
      </c>
      <c r="Z1007" s="101"/>
      <c r="AA1007" s="201"/>
      <c r="AB1007" s="202"/>
      <c r="AC1007" s="202"/>
      <c r="AD1007" s="201"/>
      <c r="AF1007" s="192"/>
      <c r="AH1007" s="192"/>
      <c r="AI1007" s="236"/>
      <c r="AJ1007" s="236"/>
      <c r="AK1007" s="236"/>
      <c r="AL1007" s="408"/>
      <c r="AM1007" s="236"/>
      <c r="AN1007" s="408"/>
    </row>
    <row r="1008" spans="1:40" ht="15" x14ac:dyDescent="0.2">
      <c r="A1008" s="294"/>
      <c r="B1008" s="295"/>
      <c r="C1008" s="116" t="s">
        <v>440</v>
      </c>
      <c r="D1008" s="115" t="s">
        <v>51</v>
      </c>
      <c r="E1008" s="10">
        <v>1</v>
      </c>
      <c r="F1008" s="13"/>
      <c r="G1008" s="10">
        <v>1</v>
      </c>
      <c r="H1008" s="13"/>
      <c r="I1008" s="10">
        <v>0</v>
      </c>
      <c r="J1008" s="13"/>
      <c r="K1008" s="10">
        <v>0</v>
      </c>
      <c r="L1008" s="13"/>
      <c r="M1008" s="10">
        <v>0</v>
      </c>
      <c r="N1008" s="13"/>
      <c r="O1008" s="10">
        <v>7</v>
      </c>
      <c r="P1008" s="13"/>
      <c r="Q1008" s="10">
        <v>22</v>
      </c>
      <c r="R1008" s="13"/>
      <c r="S1008" s="10">
        <v>15</v>
      </c>
      <c r="T1008" s="13"/>
      <c r="U1008" s="10">
        <v>5</v>
      </c>
      <c r="V1008" s="13"/>
      <c r="W1008" s="10"/>
      <c r="X1008" s="13"/>
      <c r="Y1008" s="10"/>
      <c r="Z1008" s="13"/>
      <c r="AA1008" s="205"/>
      <c r="AB1008" s="196"/>
      <c r="AC1008" s="196"/>
      <c r="AD1008" s="205"/>
      <c r="AF1008" s="193"/>
      <c r="AH1008" s="193"/>
      <c r="AI1008" s="237"/>
      <c r="AJ1008" s="237"/>
      <c r="AK1008" s="237"/>
      <c r="AL1008" s="409"/>
      <c r="AM1008" s="237"/>
      <c r="AN1008" s="409"/>
    </row>
    <row r="1009" spans="1:40" ht="15.75" x14ac:dyDescent="0.25">
      <c r="A1009" s="290"/>
      <c r="B1009" s="291"/>
      <c r="C1009" s="105" t="s">
        <v>208</v>
      </c>
      <c r="D1009" s="33"/>
      <c r="E1009" s="136" t="str" cm="1">
        <f t="array" ref="E1009">_xlfn.IFS(AND(E1006="",E1010="",E1011=""),"",SUM(E1010:E1011)&lt;E1006*AND(F1010="",F1011="",E1010&lt;&gt;"",E1011&lt;&gt;""),"T4-Error",SUM(E1010:E1011)&gt;E1006,"T5-Error",AND(SUM(E1010:E1011)=E1006,F1006="",OR(E1010="",E1011="")),"T2-Error",OR(E1010="",E1011=""),"",SUM(E1010:E1011)&lt;E1006*OR(F1010="pa",F1011="pa"),"",AND(SUM(E1010:E1011)=E1006,F1006="pa",F1010&lt;&gt;"pa",F1011&lt;&gt;"pa"),"T3-Error",AND(SUM(E1010:E1011)=E1006,F1006="")*OR(F1010="pa",F1011="pa"),"T1-Error",SUM(E1010:E1011)=E1006,"")</f>
        <v/>
      </c>
      <c r="F1009" s="101"/>
      <c r="G1009" s="136" t="str" cm="1">
        <f t="array" ref="G1009">_xlfn.IFS(AND(G1006="",G1010="",G1011=""),"",SUM(G1010:G1011)&lt;G1006*AND(H1010="",H1011="",G1010&lt;&gt;"",G1011&lt;&gt;""),"T4-Error",SUM(G1010:G1011)&gt;G1006,"T5-Error",AND(SUM(G1010:G1011)=G1006,H1006="",OR(G1010="",G1011="")),"T2-Error",OR(G1010="",G1011=""),"",SUM(G1010:G1011)&lt;G1006*OR(H1010="pa",H1011="pa"),"",AND(SUM(G1010:G1011)=G1006,H1006="pa",H1010&lt;&gt;"pa",H1011&lt;&gt;"pa"),"T3-Error",AND(SUM(G1010:G1011)=G1006,H1006="")*OR(H1010="pa",H1011="pa"),"T1-Error",SUM(G1010:G1011)=G1006,"")</f>
        <v/>
      </c>
      <c r="H1009" s="101"/>
      <c r="I1009" s="136" t="str" cm="1">
        <f t="array" ref="I1009">_xlfn.IFS(AND(I1006="",I1010="",I1011=""),"",SUM(I1010:I1011)&lt;I1006*AND(J1010="",J1011="",I1010&lt;&gt;"",I1011&lt;&gt;""),"T4-Error",SUM(I1010:I1011)&gt;I1006,"T5-Error",AND(SUM(I1010:I1011)=I1006,J1006="",OR(I1010="",I1011="")),"T2-Error",OR(I1010="",I1011=""),"",SUM(I1010:I1011)&lt;I1006*OR(J1010="pa",J1011="pa"),"",AND(SUM(I1010:I1011)=I1006,J1006="pa",J1010&lt;&gt;"pa",J1011&lt;&gt;"pa"),"T3-Error",AND(SUM(I1010:I1011)=I1006,J1006="")*OR(J1010="pa",J1011="pa"),"T1-Error",SUM(I1010:I1011)=I1006,"")</f>
        <v/>
      </c>
      <c r="J1009" s="101"/>
      <c r="K1009" s="136" t="str" cm="1">
        <f t="array" ref="K1009">_xlfn.IFS(AND(K1006="",K1010="",K1011=""),"",SUM(K1010:K1011)&lt;K1006*AND(L1010="",L1011="",K1010&lt;&gt;"",K1011&lt;&gt;""),"T4-Error",SUM(K1010:K1011)&gt;K1006,"T5-Error",AND(SUM(K1010:K1011)=K1006,L1006="",OR(K1010="",K1011="")),"T2-Error",OR(K1010="",K1011=""),"",SUM(K1010:K1011)&lt;K1006*OR(L1010="pa",L1011="pa"),"",AND(SUM(K1010:K1011)=K1006,L1006="pa",L1010&lt;&gt;"pa",L1011&lt;&gt;"pa"),"T3-Error",AND(SUM(K1010:K1011)=K1006,L1006="")*OR(L1010="pa",L1011="pa"),"T1-Error",SUM(K1010:K1011)=K1006,"")</f>
        <v/>
      </c>
      <c r="L1009" s="101"/>
      <c r="M1009" s="136" t="str" cm="1">
        <f t="array" ref="M1009">_xlfn.IFS(AND(M1006="",M1010="",M1011=""),"",SUM(M1010:M1011)&lt;M1006*AND(N1010="",N1011="",M1010&lt;&gt;"",M1011&lt;&gt;""),"T4-Error",SUM(M1010:M1011)&gt;M1006,"T5-Error",AND(SUM(M1010:M1011)=M1006,N1006="",OR(M1010="",M1011="")),"T2-Error",OR(M1010="",M1011=""),"",SUM(M1010:M1011)&lt;M1006*OR(N1010="pa",N1011="pa"),"",AND(SUM(M1010:M1011)=M1006,N1006="pa",N1010&lt;&gt;"pa",N1011&lt;&gt;"pa"),"T3-Error",AND(SUM(M1010:M1011)=M1006,N1006="")*OR(N1010="pa",N1011="pa"),"T1-Error",SUM(M1010:M1011)=M1006,"")</f>
        <v/>
      </c>
      <c r="N1009" s="101"/>
      <c r="O1009" s="136" t="str" cm="1">
        <f t="array" ref="O1009">_xlfn.IFS(AND(O1006="",O1010="",O1011=""),"",SUM(O1010:O1011)&lt;O1006*AND(P1010="",P1011="",O1010&lt;&gt;"",O1011&lt;&gt;""),"T4-Error",SUM(O1010:O1011)&gt;O1006,"T5-Error",AND(SUM(O1010:O1011)=O1006,P1006="",OR(O1010="",O1011="")),"T2-Error",OR(O1010="",O1011=""),"",SUM(O1010:O1011)&lt;O1006*OR(P1010="pa",P1011="pa"),"",AND(SUM(O1010:O1011)=O1006,P1006="pa",P1010&lt;&gt;"pa",P1011&lt;&gt;"pa"),"T3-Error",AND(SUM(O1010:O1011)=O1006,P1006="")*OR(P1010="pa",P1011="pa"),"T1-Error",SUM(O1010:O1011)=O1006,"")</f>
        <v/>
      </c>
      <c r="P1009" s="101"/>
      <c r="Q1009" s="102" t="str" cm="1">
        <f t="array" ref="Q1009">_xlfn.IFS(AND(Q1006="",Q1010="",Q1011=""),"",SUM(Q1010:Q1011)&lt;Q1006*AND(R1010="",R1011="",Q1010&lt;&gt;"",Q1011&lt;&gt;""),"T4-Error",SUM(Q1010:Q1011)&gt;Q1006,"T5-Error",AND(SUM(Q1010:Q1011)=Q1006,R1006="",OR(Q1010="",Q1011="")),"T2-Error",OR(Q1010="",Q1011=""),"",SUM(Q1010:Q1011)&lt;Q1006*OR(R1010="pa",R1011="pa"),"",AND(SUM(Q1010:Q1011)=Q1006,R1006="pa",R1010&lt;&gt;"pa",R1011&lt;&gt;"pa"),"T3-Error",AND(SUM(Q1010:Q1011)=Q1006,R1006="")*OR(R1010="pa",R1011="pa"),"T1-Error",SUM(Q1010:Q1011)=Q1006,"")</f>
        <v/>
      </c>
      <c r="R1009" s="101"/>
      <c r="S1009" s="102" t="str" cm="1">
        <f t="array" ref="S1009">_xlfn.IFS(AND(S1006="",S1010="",S1011=""),"",SUM(S1010:S1011)&lt;S1006*AND(T1010="",T1011="",S1010&lt;&gt;"",S1011&lt;&gt;""),"T4-Error",SUM(S1010:S1011)&gt;S1006,"T5-Error",AND(SUM(S1010:S1011)=S1006,T1006="",OR(S1010="",S1011="")),"T2-Error",OR(S1010="",S1011=""),"",SUM(S1010:S1011)&lt;S1006*OR(T1010="pa",T1011="pa"),"",AND(SUM(S1010:S1011)=S1006,T1006="pa",T1010&lt;&gt;"pa",T1011&lt;&gt;"pa"),"T3-Error",AND(SUM(S1010:S1011)=S1006,T1006="")*OR(T1010="pa",T1011="pa"),"T1-Error",SUM(S1010:S1011)=S1006,"")</f>
        <v/>
      </c>
      <c r="T1009" s="101"/>
      <c r="U1009" s="102" t="str" cm="1">
        <f t="array" ref="U1009">_xlfn.IFS(AND(U1006="",U1010="",U1011=""),"",SUM(U1010:U1011)&lt;U1006*AND(V1010="",V1011="",U1010&lt;&gt;"",U1011&lt;&gt;""),"T4-Error",SUM(U1010:U1011)&gt;U1006,"T5-Error",AND(SUM(U1010:U1011)=U1006,V1006="",OR(U1010="",U1011="")),"T2-Error",OR(U1010="",U1011=""),"",SUM(U1010:U1011)&lt;U1006*OR(V1010="pa",V1011="pa"),"",AND(SUM(U1010:U1011)=U1006,V1006="pa",V1010&lt;&gt;"pa",V1011&lt;&gt;"pa"),"T3-Error",AND(SUM(U1010:U1011)=U1006,V1006="")*OR(V1010="pa",V1011="pa"),"T1-Error",SUM(U1010:U1011)=U1006,"")</f>
        <v/>
      </c>
      <c r="V1009" s="101"/>
      <c r="W1009" s="102" t="str" cm="1">
        <f t="array" ref="W1009">_xlfn.IFS(AND(W1006="",W1010="",W1011=""),"",SUM(W1010:W1011)&lt;W1006*AND(X1010="",X1011="",W1010&lt;&gt;"",W1011&lt;&gt;""),"T4-Error",SUM(W1010:W1011)&gt;W1006,"T5-Error",AND(SUM(W1010:W1011)=W1006,X1006="",OR(W1010="",W1011="")),"T2-Error",OR(W1010="",W1011=""),"",SUM(W1010:W1011)&lt;W1006*OR(X1010="pa",X1011="pa"),"",AND(SUM(W1010:W1011)=W1006,X1006="pa",X1010&lt;&gt;"pa",X1011&lt;&gt;"pa"),"T3-Error",AND(SUM(W1010:W1011)=W1006,X1006="")*OR(X1010="pa",X1011="pa"),"T1-Error",SUM(W1010:W1011)=W1006,"")</f>
        <v/>
      </c>
      <c r="X1009" s="101"/>
      <c r="Y1009" s="102" t="str" cm="1">
        <f t="array" ref="Y1009">_xlfn.IFS(AND(Y1006="",Y1010="",Y1011=""),"",SUM(Y1010:Y1011)&lt;Y1006*AND(Z1010="",Z1011="",Y1010&lt;&gt;"",Y1011&lt;&gt;""),"T4-Error",SUM(Y1010:Y1011)&gt;Y1006,"T5-Error",AND(SUM(Y1010:Y1011)=Y1006,Z1006="",OR(Y1010="",Y1011="")),"T2-Error",OR(Y1010="",Y1011=""),"",SUM(Y1010:Y1011)&lt;Y1006*OR(Z1010="pa",Z1011="pa"),"",AND(SUM(Y1010:Y1011)=Y1006,Z1006="pa",Z1010&lt;&gt;"pa",Z1011&lt;&gt;"pa"),"T3-Error",AND(SUM(Y1010:Y1011)=Y1006,Z1006="")*OR(Z1010="pa",Z1011="pa"),"T1-Error",SUM(Y1010:Y1011)=Y1006,"")</f>
        <v/>
      </c>
      <c r="Z1009" s="101"/>
      <c r="AA1009" s="206"/>
      <c r="AB1009" s="189"/>
      <c r="AC1009" s="196"/>
      <c r="AD1009" s="206"/>
      <c r="AF1009" s="193"/>
      <c r="AH1009" s="193"/>
      <c r="AI1009" s="237"/>
      <c r="AJ1009" s="237"/>
      <c r="AK1009" s="237"/>
      <c r="AL1009" s="409"/>
      <c r="AM1009" s="237"/>
      <c r="AN1009" s="409"/>
    </row>
    <row r="1010" spans="1:40" ht="45" x14ac:dyDescent="0.2">
      <c r="A1010" s="294" t="s">
        <v>401</v>
      </c>
      <c r="B1010" s="295"/>
      <c r="C1010" s="110" t="s">
        <v>408</v>
      </c>
      <c r="D1010" s="115" t="s">
        <v>51</v>
      </c>
      <c r="E1010" s="10">
        <v>29</v>
      </c>
      <c r="F1010" s="13" t="s">
        <v>166</v>
      </c>
      <c r="G1010" s="10">
        <v>42</v>
      </c>
      <c r="H1010" s="13" t="s">
        <v>166</v>
      </c>
      <c r="I1010" s="10">
        <v>40</v>
      </c>
      <c r="J1010" s="13" t="s">
        <v>166</v>
      </c>
      <c r="K1010" s="10">
        <v>40</v>
      </c>
      <c r="L1010" s="13" t="s">
        <v>166</v>
      </c>
      <c r="M1010" s="10">
        <v>40</v>
      </c>
      <c r="N1010" s="13" t="s">
        <v>166</v>
      </c>
      <c r="O1010" s="10">
        <v>95</v>
      </c>
      <c r="P1010" s="13" t="s">
        <v>166</v>
      </c>
      <c r="Q1010" s="10">
        <v>198</v>
      </c>
      <c r="R1010" s="13" t="s">
        <v>166</v>
      </c>
      <c r="S1010" s="10">
        <v>139</v>
      </c>
      <c r="T1010" s="13" t="s">
        <v>166</v>
      </c>
      <c r="U1010" s="10">
        <v>117</v>
      </c>
      <c r="V1010" s="13" t="s">
        <v>166</v>
      </c>
      <c r="W1010" s="10" t="s">
        <v>166</v>
      </c>
      <c r="X1010" s="13"/>
      <c r="Y1010" s="10"/>
      <c r="Z1010" s="13"/>
      <c r="AA1010" s="205" t="s">
        <v>441</v>
      </c>
      <c r="AB1010" s="196"/>
      <c r="AC1010" s="196"/>
      <c r="AD1010" s="205" t="s">
        <v>442</v>
      </c>
      <c r="AF1010" s="193"/>
      <c r="AH1010" s="193"/>
      <c r="AI1010" s="237"/>
      <c r="AJ1010" s="237"/>
      <c r="AK1010" s="237"/>
      <c r="AL1010" s="409"/>
      <c r="AM1010" s="237"/>
      <c r="AN1010" s="409"/>
    </row>
    <row r="1011" spans="1:40" ht="45" x14ac:dyDescent="0.2">
      <c r="A1011" s="296" t="s">
        <v>403</v>
      </c>
      <c r="B1011" s="297"/>
      <c r="C1011" s="110" t="s">
        <v>409</v>
      </c>
      <c r="D1011" s="115" t="s">
        <v>51</v>
      </c>
      <c r="E1011" s="10">
        <v>41</v>
      </c>
      <c r="F1011" s="13" t="s">
        <v>166</v>
      </c>
      <c r="G1011" s="10">
        <v>37</v>
      </c>
      <c r="H1011" s="13" t="s">
        <v>166</v>
      </c>
      <c r="I1011" s="10">
        <v>51</v>
      </c>
      <c r="J1011" s="13" t="s">
        <v>166</v>
      </c>
      <c r="K1011" s="10">
        <v>23</v>
      </c>
      <c r="L1011" s="13" t="s">
        <v>166</v>
      </c>
      <c r="M1011" s="10">
        <v>35</v>
      </c>
      <c r="N1011" s="13" t="s">
        <v>166</v>
      </c>
      <c r="O1011" s="10">
        <v>92</v>
      </c>
      <c r="P1011" s="13" t="s">
        <v>166</v>
      </c>
      <c r="Q1011" s="10">
        <v>176</v>
      </c>
      <c r="R1011" s="13" t="s">
        <v>166</v>
      </c>
      <c r="S1011" s="10">
        <v>134</v>
      </c>
      <c r="T1011" s="13" t="s">
        <v>166</v>
      </c>
      <c r="U1011" s="10">
        <v>107</v>
      </c>
      <c r="V1011" s="13" t="s">
        <v>166</v>
      </c>
      <c r="W1011" s="10" t="s">
        <v>166</v>
      </c>
      <c r="X1011" s="13"/>
      <c r="Y1011" s="10"/>
      <c r="Z1011" s="13"/>
      <c r="AA1011" s="205"/>
      <c r="AB1011" s="196"/>
      <c r="AC1011" s="196"/>
      <c r="AD1011" s="205" t="s">
        <v>442</v>
      </c>
      <c r="AF1011" s="193"/>
      <c r="AH1011" s="193"/>
      <c r="AI1011" s="237"/>
      <c r="AJ1011" s="237"/>
      <c r="AK1011" s="237"/>
      <c r="AL1011" s="409"/>
      <c r="AM1011" s="237"/>
      <c r="AN1011" s="409"/>
    </row>
    <row r="1012" spans="1:40" ht="15.75" x14ac:dyDescent="0.25">
      <c r="A1012" s="290"/>
      <c r="B1012" s="291"/>
      <c r="C1012" s="105" t="s">
        <v>52</v>
      </c>
      <c r="D1012" s="33"/>
      <c r="E1012" s="136" t="str" cm="1">
        <f t="array" ref="E1012">_xlfn.IFS(AND(E1006="",E1013="",E1014="",E1015="",E1016="",E1017="",E1018="",E1019="",E1020="",E1021="",E1022="",E1023="",E1024="",E1025="",E1026="",E1027="",E1028="",E1029="",E1030=""),"",SUM(E1013:E1030)&lt;E1006*AND(F1013="",F1014="",F1015="",F1016="",F1017="",F1018="",F1019="",F1020="",F1021="",F1022="",F1023="",F1024="",F1025="",F1026="",F1027="",F1028="",F1029="",F1030="",E1013&lt;&gt;"",E1014&lt;&gt;"",E1015&lt;&gt;"",E1016&lt;&gt;"",E1017&lt;&gt;"",E1018&lt;&gt;"",E1019&lt;&gt;"",E1020&lt;&gt;"",E1021&lt;&gt;"",E1022&lt;&gt;"",E1023&lt;&gt;"",E1024&lt;&gt;"",E1025&lt;&gt;"",E1026&lt;&gt;"",E1027&lt;&gt;"",E1028&lt;&gt;"",E1029&lt;&gt;"",E1030&lt;&gt;""),"T4-Error",SUM(E1013:E1030)&gt;E1006,"T5-Error",AND(SUM(E1013:E1030)=E1006,F1006="",OR(E1013="",E1014="",E1015="",E1016="",E1017="",E1018="",E1019="",E1020="",E1021="",E1022="",E1023="",E1024="",E1025="",E1026="",E1027="",E1028="",E1029="",E1030="")),"T2-Error",OR(E1013="",E1014="",E1015="",E1016="",E1017="",E1018="",E1019="",E1020="",E1021="",E1022="",E1023="",E1024="",E1025="",E1026="",E1027="",E1028="",E1029="",E1030=""),"",SUM(E1013:E1030)&lt;E1006*OR(F1013="pa",F1014="pa",F1015="pa",F1016="pa",F1017="pa",F1018="pa",F1019="pa",F1020="pa",F1021="pa",F1022="pa",F1023="pa",F1024="pa",F1025="pa",F1026="pa",F1027="pa",F1028="pa",F1029="pa",F1030="pa"),"",AND(SUM(E1013:E1030)=E1006,F1006="pa",F1013&lt;&gt;"pa",F1014&lt;&gt;"pa",F1015&lt;&gt;"pa",F1016&lt;&gt;"pa",F1017&lt;&gt;"pa",F1018&lt;&gt;"pa",F1019&lt;&gt;"pa",F1020&lt;&gt;"pa",F1021&lt;&gt;"pa",F1022&lt;&gt;"pa",F1023&lt;&gt;"pa",F1024&lt;&gt;"pa",F1025&lt;&gt;"pa",F1026&lt;&gt;"pa",F1027&lt;&gt;"pa",F1028&lt;&gt;"pa",F1029&lt;&gt;"pa",F1030&lt;&gt;"pa"),"T3-Error",AND(SUM(E1013:E1030)=E1006,F1006="")*OR(F1013="pa",F1014="pa",F1015="pa",F1016="pa",F1017="pa",F1018="pa",F1019="pa",F1020="pa",F1021="pa",F1022="pa",F1023="pa",F1024="pa",F1025="pa",F1026="pa",F1027="pa",F1028="pa",F1029="pa",F1030="pa"),"T1-Error",SUM(E1013:E1030)=E1006,"")</f>
        <v/>
      </c>
      <c r="F1012" s="101"/>
      <c r="G1012" s="136" t="str" cm="1">
        <f t="array" ref="G1012">_xlfn.IFS(AND(G1006="",G1013="",G1014="",G1015="",G1016="",G1017="",G1018="",G1019="",G1020="",G1021="",G1022="",G1023="",G1024="",G1025="",G1026="",G1027="",G1028="",G1029="",G1030=""),"",SUM(G1013:G1030)&lt;G1006*AND(H1013="",H1014="",H1015="",H1016="",H1017="",H1018="",H1019="",H1020="",H1021="",H1022="",H1023="",H1024="",H1025="",H1026="",H1027="",H1028="",H1029="",H1030="",G1013&lt;&gt;"",G1014&lt;&gt;"",G1015&lt;&gt;"",G1016&lt;&gt;"",G1017&lt;&gt;"",G1018&lt;&gt;"",G1019&lt;&gt;"",G1020&lt;&gt;"",G1021&lt;&gt;"",G1022&lt;&gt;"",G1023&lt;&gt;"",G1024&lt;&gt;"",G1025&lt;&gt;"",G1026&lt;&gt;"",G1027&lt;&gt;"",G1028&lt;&gt;"",G1029&lt;&gt;"",G1030&lt;&gt;""),"T4-Error",SUM(G1013:G1030)&gt;G1006,"T5-Error",AND(SUM(G1013:G1030)=G1006,H1006="",OR(G1013="",G1014="",G1015="",G1016="",G1017="",G1018="",G1019="",G1020="",G1021="",G1022="",G1023="",G1024="",G1025="",G1026="",G1027="",G1028="",G1029="",G1030="")),"T2-Error",OR(G1013="",G1014="",G1015="",G1016="",G1017="",G1018="",G1019="",G1020="",G1021="",G1022="",G1023="",G1024="",G1025="",G1026="",G1027="",G1028="",G1029="",G1030=""),"",SUM(G1013:G1030)&lt;G1006*OR(H1013="pa",H1014="pa",H1015="pa",H1016="pa",H1017="pa",H1018="pa",H1019="pa",H1020="pa",H1021="pa",H1022="pa",H1023="pa",H1024="pa",H1025="pa",H1026="pa",H1027="pa",H1028="pa",H1029="pa",H1030="pa"),"",AND(SUM(G1013:G1030)=G1006,H1006="pa",H1013&lt;&gt;"pa",H1014&lt;&gt;"pa",H1015&lt;&gt;"pa",H1016&lt;&gt;"pa",H1017&lt;&gt;"pa",H1018&lt;&gt;"pa",H1019&lt;&gt;"pa",H1020&lt;&gt;"pa",H1021&lt;&gt;"pa",H1022&lt;&gt;"pa",H1023&lt;&gt;"pa",H1024&lt;&gt;"pa",H1025&lt;&gt;"pa",H1026&lt;&gt;"pa",H1027&lt;&gt;"pa",H1028&lt;&gt;"pa",H1029&lt;&gt;"pa",H1030&lt;&gt;"pa"),"T3-Error",AND(SUM(G1013:G1030)=G1006,H1006="")*OR(H1013="pa",H1014="pa",H1015="pa",H1016="pa",H1017="pa",H1018="pa",H1019="pa",H1020="pa",H1021="pa",H1022="pa",H1023="pa",H1024="pa",H1025="pa",H1026="pa",H1027="pa",H1028="pa",H1029="pa",H1030="pa"),"T1-Error",SUM(G1013:G1030)=G1006,"")</f>
        <v/>
      </c>
      <c r="H1012" s="101"/>
      <c r="I1012" s="136" t="str" cm="1">
        <f t="array" ref="I1012">_xlfn.IFS(AND(I1006="",I1013="",I1014="",I1015="",I1016="",I1017="",I1018="",I1019="",I1020="",I1021="",I1022="",I1023="",I1024="",I1025="",I1026="",I1027="",I1028="",I1029="",I1030=""),"",SUM(I1013:I1030)&lt;I1006*AND(J1013="",J1014="",J1015="",J1016="",J1017="",J1018="",J1019="",J1020="",J1021="",J1022="",J1023="",J1024="",J1025="",J1026="",J1027="",J1028="",J1029="",J1030="",I1013&lt;&gt;"",I1014&lt;&gt;"",I1015&lt;&gt;"",I1016&lt;&gt;"",I1017&lt;&gt;"",I1018&lt;&gt;"",I1019&lt;&gt;"",I1020&lt;&gt;"",I1021&lt;&gt;"",I1022&lt;&gt;"",I1023&lt;&gt;"",I1024&lt;&gt;"",I1025&lt;&gt;"",I1026&lt;&gt;"",I1027&lt;&gt;"",I1028&lt;&gt;"",I1029&lt;&gt;"",I1030&lt;&gt;""),"T4-Error",SUM(I1013:I1030)&gt;I1006,"T5-Error",AND(SUM(I1013:I1030)=I1006,J1006="",OR(I1013="",I1014="",I1015="",I1016="",I1017="",I1018="",I1019="",I1020="",I1021="",I1022="",I1023="",I1024="",I1025="",I1026="",I1027="",I1028="",I1029="",I1030="")),"T2-Error",OR(I1013="",I1014="",I1015="",I1016="",I1017="",I1018="",I1019="",I1020="",I1021="",I1022="",I1023="",I1024="",I1025="",I1026="",I1027="",I1028="",I1029="",I1030=""),"",SUM(I1013:I1030)&lt;I1006*OR(J1013="pa",J1014="pa",J1015="pa",J1016="pa",J1017="pa",J1018="pa",J1019="pa",J1020="pa",J1021="pa",J1022="pa",J1023="pa",J1024="pa",J1025="pa",J1026="pa",J1027="pa",J1028="pa",J1029="pa",J1030="pa"),"",AND(SUM(I1013:I1030)=I1006,J1006="pa",J1013&lt;&gt;"pa",J1014&lt;&gt;"pa",J1015&lt;&gt;"pa",J1016&lt;&gt;"pa",J1017&lt;&gt;"pa",J1018&lt;&gt;"pa",J1019&lt;&gt;"pa",J1020&lt;&gt;"pa",J1021&lt;&gt;"pa",J1022&lt;&gt;"pa",J1023&lt;&gt;"pa",J1024&lt;&gt;"pa",J1025&lt;&gt;"pa",J1026&lt;&gt;"pa",J1027&lt;&gt;"pa",J1028&lt;&gt;"pa",J1029&lt;&gt;"pa",J1030&lt;&gt;"pa"),"T3-Error",AND(SUM(I1013:I1030)=I1006,J1006="")*OR(J1013="pa",J1014="pa",J1015="pa",J1016="pa",J1017="pa",J1018="pa",J1019="pa",J1020="pa",J1021="pa",J1022="pa",J1023="pa",J1024="pa",J1025="pa",J1026="pa",J1027="pa",J1028="pa",J1029="pa",J1030="pa"),"T1-Error",SUM(I1013:I1030)=I1006,"")</f>
        <v/>
      </c>
      <c r="J1012" s="101"/>
      <c r="K1012" s="136" t="str" cm="1">
        <f t="array" ref="K1012">_xlfn.IFS(AND(K1006="",K1013="",K1014="",K1015="",K1016="",K1017="",K1018="",K1019="",K1020="",K1021="",K1022="",K1023="",K1024="",K1025="",K1026="",K1027="",K1028="",K1029="",K1030=""),"",SUM(K1013:K1030)&lt;K1006*AND(L1013="",L1014="",L1015="",L1016="",L1017="",L1018="",L1019="",L1020="",L1021="",L1022="",L1023="",L1024="",L1025="",L1026="",L1027="",L1028="",L1029="",L1030="",K1013&lt;&gt;"",K1014&lt;&gt;"",K1015&lt;&gt;"",K1016&lt;&gt;"",K1017&lt;&gt;"",K1018&lt;&gt;"",K1019&lt;&gt;"",K1020&lt;&gt;"",K1021&lt;&gt;"",K1022&lt;&gt;"",K1023&lt;&gt;"",K1024&lt;&gt;"",K1025&lt;&gt;"",K1026&lt;&gt;"",K1027&lt;&gt;"",K1028&lt;&gt;"",K1029&lt;&gt;"",K1030&lt;&gt;""),"T4-Error",SUM(K1013:K1030)&gt;K1006,"T5-Error",AND(SUM(K1013:K1030)=K1006,L1006="",OR(K1013="",K1014="",K1015="",K1016="",K1017="",K1018="",K1019="",K1020="",K1021="",K1022="",K1023="",K1024="",K1025="",K1026="",K1027="",K1028="",K1029="",K1030="")),"T2-Error",OR(K1013="",K1014="",K1015="",K1016="",K1017="",K1018="",K1019="",K1020="",K1021="",K1022="",K1023="",K1024="",K1025="",K1026="",K1027="",K1028="",K1029="",K1030=""),"",SUM(K1013:K1030)&lt;K1006*OR(L1013="pa",L1014="pa",L1015="pa",L1016="pa",L1017="pa",L1018="pa",L1019="pa",L1020="pa",L1021="pa",L1022="pa",L1023="pa",L1024="pa",L1025="pa",L1026="pa",L1027="pa",L1028="pa",L1029="pa",L1030="pa"),"",AND(SUM(K1013:K1030)=K1006,L1006="pa",L1013&lt;&gt;"pa",L1014&lt;&gt;"pa",L1015&lt;&gt;"pa",L1016&lt;&gt;"pa",L1017&lt;&gt;"pa",L1018&lt;&gt;"pa",L1019&lt;&gt;"pa",L1020&lt;&gt;"pa",L1021&lt;&gt;"pa",L1022&lt;&gt;"pa",L1023&lt;&gt;"pa",L1024&lt;&gt;"pa",L1025&lt;&gt;"pa",L1026&lt;&gt;"pa",L1027&lt;&gt;"pa",L1028&lt;&gt;"pa",L1029&lt;&gt;"pa",L1030&lt;&gt;"pa"),"T3-Error",AND(SUM(K1013:K1030)=K1006,L1006="")*OR(L1013="pa",L1014="pa",L1015="pa",L1016="pa",L1017="pa",L1018="pa",L1019="pa",L1020="pa",L1021="pa",L1022="pa",L1023="pa",L1024="pa",L1025="pa",L1026="pa",L1027="pa",L1028="pa",L1029="pa",L1030="pa"),"T1-Error",SUM(K1013:K1030)=K1006,"")</f>
        <v/>
      </c>
      <c r="L1012" s="101"/>
      <c r="M1012" s="136"/>
      <c r="N1012" s="101"/>
      <c r="O1012" s="136" t="str" cm="1">
        <f t="array" ref="O1012">_xlfn.IFS(AND(O1006="",O1013="",O1014="",O1015="",O1016="",O1017="",O1018="",O1019="",O1020="",O1021="",O1022="",O1023="",O1024="",O1025="",O1026="",O1027="",O1028="",O1029="",O1030=""),"",SUM(O1013:O1030)&lt;O1006*AND(P1013="",P1014="",P1015="",P1016="",P1017="",P1018="",P1019="",P1020="",P1021="",P1022="",P1023="",P1024="",P1025="",P1026="",P1027="",P1028="",P1029="",P1030="",O1013&lt;&gt;"",O1014&lt;&gt;"",O1015&lt;&gt;"",O1016&lt;&gt;"",O1017&lt;&gt;"",O1018&lt;&gt;"",O1019&lt;&gt;"",O1020&lt;&gt;"",O1021&lt;&gt;"",O1022&lt;&gt;"",O1023&lt;&gt;"",O1024&lt;&gt;"",O1025&lt;&gt;"",O1026&lt;&gt;"",O1027&lt;&gt;"",O1028&lt;&gt;"",O1029&lt;&gt;"",O1030&lt;&gt;""),"T4-Error",SUM(O1013:O1030)&gt;O1006,"T5-Error",AND(SUM(O1013:O1030)=O1006,P1006="",OR(O1013="",O1014="",O1015="",O1016="",O1017="",O1018="",O1019="",O1020="",O1021="",O1022="",O1023="",O1024="",O1025="",O1026="",O1027="",O1028="",O1029="",O1030="")),"T2-Error",OR(O1013="",O1014="",O1015="",O1016="",O1017="",O1018="",O1019="",O1020="",O1021="",O1022="",O1023="",O1024="",O1025="",O1026="",O1027="",O1028="",O1029="",O1030=""),"",SUM(O1013:O1030)&lt;O1006*OR(P1013="pa",P1014="pa",P1015="pa",P1016="pa",P1017="pa",P1018="pa",P1019="pa",P1020="pa",P1021="pa",P1022="pa",P1023="pa",P1024="pa",P1025="pa",P1026="pa",P1027="pa",P1028="pa",P1029="pa",P1030="pa"),"",AND(SUM(O1013:O1030)=O1006,P1006="pa",P1013&lt;&gt;"pa",P1014&lt;&gt;"pa",P1015&lt;&gt;"pa",P1016&lt;&gt;"pa",P1017&lt;&gt;"pa",P1018&lt;&gt;"pa",P1019&lt;&gt;"pa",P1020&lt;&gt;"pa",P1021&lt;&gt;"pa",P1022&lt;&gt;"pa",P1023&lt;&gt;"pa",P1024&lt;&gt;"pa",P1025&lt;&gt;"pa",P1026&lt;&gt;"pa",P1027&lt;&gt;"pa",P1028&lt;&gt;"pa",P1029&lt;&gt;"pa",P1030&lt;&gt;"pa"),"T3-Error",AND(SUM(O1013:O1030)=O1006,P1006="")*OR(P1013="pa",P1014="pa",P1015="pa",P1016="pa",P1017="pa",P1018="pa",P1019="pa",P1020="pa",P1021="pa",P1022="pa",P1023="pa",P1024="pa",P1025="pa",P1026="pa",P1027="pa",P1028="pa",P1029="pa",P1030="pa"),"T1-Error",SUM(O1013:O1030)=O1006,"")</f>
        <v/>
      </c>
      <c r="P1012" s="101"/>
      <c r="Q1012" s="102" t="str" cm="1">
        <f t="array" ref="Q1012">_xlfn.IFS(AND(Q1006="",Q1013="",Q1014="",Q1015="",Q1016="",Q1017="",Q1018="",Q1019="",Q1020="",Q1021="",Q1022="",Q1023="",Q1024="",Q1025="",Q1026="",Q1027="",Q1028="",Q1029="",Q1030=""),"",SUM(Q1013:Q1030)&lt;Q1006*AND(R1013="",R1014="",R1015="",R1016="",R1017="",R1018="",R1019="",R1020="",R1021="",R1022="",R1023="",R1024="",R1025="",R1026="",R1027="",R1028="",R1029="",R1030="",Q1013&lt;&gt;"",Q1014&lt;&gt;"",Q1015&lt;&gt;"",Q1016&lt;&gt;"",Q1017&lt;&gt;"",Q1018&lt;&gt;"",Q1019&lt;&gt;"",Q1020&lt;&gt;"",Q1021&lt;&gt;"",Q1022&lt;&gt;"",Q1023&lt;&gt;"",Q1024&lt;&gt;"",Q1025&lt;&gt;"",Q1026&lt;&gt;"",Q1027&lt;&gt;"",Q1028&lt;&gt;"",Q1029&lt;&gt;"",Q1030&lt;&gt;""),"T4-Error",SUM(Q1013:Q1030)&gt;Q1006,"T5-Error",AND(SUM(Q1013:Q1030)=Q1006,R1006="",OR(Q1013="",Q1014="",Q1015="",Q1016="",Q1017="",Q1018="",Q1019="",Q1020="",Q1021="",Q1022="",Q1023="",Q1024="",Q1025="",Q1026="",Q1027="",Q1028="",Q1029="",Q1030="")),"T2-Error",OR(Q1013="",Q1014="",Q1015="",Q1016="",Q1017="",Q1018="",Q1019="",Q1020="",Q1021="",Q1022="",Q1023="",Q1024="",Q1025="",Q1026="",Q1027="",Q1028="",Q1029="",Q1030=""),"",SUM(Q1013:Q1030)&lt;Q1006*OR(R1013="pa",R1014="pa",R1015="pa",R1016="pa",R1017="pa",R1018="pa",R1019="pa",R1020="pa",R1021="pa",R1022="pa",R1023="pa",R1024="pa",R1025="pa",R1026="pa",R1027="pa",R1028="pa",R1029="pa",R1030="pa"),"",AND(SUM(Q1013:Q1030)=Q1006,R1006="pa",R1013&lt;&gt;"pa",R1014&lt;&gt;"pa",R1015&lt;&gt;"pa",R1016&lt;&gt;"pa",R1017&lt;&gt;"pa",R1018&lt;&gt;"pa",R1019&lt;&gt;"pa",R1020&lt;&gt;"pa",R1021&lt;&gt;"pa",R1022&lt;&gt;"pa",R1023&lt;&gt;"pa",R1024&lt;&gt;"pa",R1025&lt;&gt;"pa",R1026&lt;&gt;"pa",R1027&lt;&gt;"pa",R1028&lt;&gt;"pa",R1029&lt;&gt;"pa",R1030&lt;&gt;"pa"),"T3-Error",AND(SUM(Q1013:Q1030)=Q1006,R1006="")*OR(R1013="pa",R1014="pa",R1015="pa",R1016="pa",R1017="pa",R1018="pa",R1019="pa",R1020="pa",R1021="pa",R1022="pa",R1023="pa",R1024="pa",R1025="pa",R1026="pa",R1027="pa",R1028="pa",R1029="pa",R1030="pa"),"T1-Error",SUM(Q1013:Q1030)=Q1006,"")</f>
        <v/>
      </c>
      <c r="R1012" s="101"/>
      <c r="S1012" s="102" t="str" cm="1">
        <f t="array" ref="S1012">_xlfn.IFS(AND(S1006="",S1013="",S1014="",S1015="",S1016="",S1017="",S1018="",S1019="",S1020="",S1021="",S1022="",S1023="",S1024="",S1025="",S1026="",S1027="",S1028="",S1029="",S1030=""),"",SUM(S1013:S1030)&lt;S1006*AND(T1013="",T1014="",T1015="",T1016="",T1017="",T1018="",T1019="",T1020="",T1021="",T1022="",T1023="",T1024="",T1025="",T1026="",T1027="",T1028="",T1029="",T1030="",S1013&lt;&gt;"",S1014&lt;&gt;"",S1015&lt;&gt;"",S1016&lt;&gt;"",S1017&lt;&gt;"",S1018&lt;&gt;"",S1019&lt;&gt;"",S1020&lt;&gt;"",S1021&lt;&gt;"",S1022&lt;&gt;"",S1023&lt;&gt;"",S1024&lt;&gt;"",S1025&lt;&gt;"",S1026&lt;&gt;"",S1027&lt;&gt;"",S1028&lt;&gt;"",S1029&lt;&gt;"",S1030&lt;&gt;""),"T4-Error",SUM(S1013:S1030)&gt;S1006,"T5-Error",AND(SUM(S1013:S1030)=S1006,T1006="",OR(S1013="",S1014="",S1015="",S1016="",S1017="",S1018="",S1019="",S1020="",S1021="",S1022="",S1023="",S1024="",S1025="",S1026="",S1027="",S1028="",S1029="",S1030="")),"T2-Error",OR(S1013="",S1014="",S1015="",S1016="",S1017="",S1018="",S1019="",S1020="",S1021="",S1022="",S1023="",S1024="",S1025="",S1026="",S1027="",S1028="",S1029="",S1030=""),"",SUM(S1013:S1030)&lt;S1006*OR(T1013="pa",T1014="pa",T1015="pa",T1016="pa",T1017="pa",T1018="pa",T1019="pa",T1020="pa",T1021="pa",T1022="pa",T1023="pa",T1024="pa",T1025="pa",T1026="pa",T1027="pa",T1028="pa",T1029="pa",T1030="pa"),"",AND(SUM(S1013:S1030)=S1006,T1006="pa",T1013&lt;&gt;"pa",T1014&lt;&gt;"pa",T1015&lt;&gt;"pa",T1016&lt;&gt;"pa",T1017&lt;&gt;"pa",T1018&lt;&gt;"pa",T1019&lt;&gt;"pa",T1020&lt;&gt;"pa",T1021&lt;&gt;"pa",T1022&lt;&gt;"pa",T1023&lt;&gt;"pa",T1024&lt;&gt;"pa",T1025&lt;&gt;"pa",T1026&lt;&gt;"pa",T1027&lt;&gt;"pa",T1028&lt;&gt;"pa",T1029&lt;&gt;"pa",T1030&lt;&gt;"pa"),"T3-Error",AND(SUM(S1013:S1030)=S1006,T1006="")*OR(T1013="pa",T1014="pa",T1015="pa",T1016="pa",T1017="pa",T1018="pa",T1019="pa",T1020="pa",T1021="pa",T1022="pa",T1023="pa",T1024="pa",T1025="pa",T1026="pa",T1027="pa",T1028="pa",T1029="pa",T1030="pa"),"T1-Error",SUM(S1013:S1030)=S1006,"")</f>
        <v/>
      </c>
      <c r="T1012" s="101"/>
      <c r="U1012" s="102" t="str" cm="1">
        <f t="array" ref="U1012">_xlfn.IFS(AND(U1006="",U1013="",U1014="",U1015="",U1016="",U1017="",U1018="",U1019="",U1020="",U1021="",U1022="",U1023="",U1024="",U1025="",U1026="",U1027="",U1028="",U1029="",U1030=""),"",SUM(U1013:U1030)&lt;U1006*AND(V1013="",V1014="",V1015="",V1016="",V1017="",V1018="",V1019="",V1020="",V1021="",V1022="",V1023="",V1024="",V1025="",V1026="",V1027="",V1028="",V1029="",V1030="",U1013&lt;&gt;"",U1014&lt;&gt;"",U1015&lt;&gt;"",U1016&lt;&gt;"",U1017&lt;&gt;"",U1018&lt;&gt;"",U1019&lt;&gt;"",U1020&lt;&gt;"",U1021&lt;&gt;"",U1022&lt;&gt;"",U1023&lt;&gt;"",U1024&lt;&gt;"",U1025&lt;&gt;"",U1026&lt;&gt;"",U1027&lt;&gt;"",U1028&lt;&gt;"",U1029&lt;&gt;"",U1030&lt;&gt;""),"T4-Error",SUM(U1013:U1030)&gt;U1006,"T5-Error",AND(SUM(U1013:U1030)=U1006,V1006="",OR(U1013="",U1014="",U1015="",U1016="",U1017="",U1018="",U1019="",U1020="",U1021="",U1022="",U1023="",U1024="",U1025="",U1026="",U1027="",U1028="",U1029="",U1030="")),"T2-Error",OR(U1013="",U1014="",U1015="",U1016="",U1017="",U1018="",U1019="",U1020="",U1021="",U1022="",U1023="",U1024="",U1025="",U1026="",U1027="",U1028="",U1029="",U1030=""),"",SUM(U1013:U1030)&lt;U1006*OR(V1013="pa",V1014="pa",V1015="pa",V1016="pa",V1017="pa",V1018="pa",V1019="pa",V1020="pa",V1021="pa",V1022="pa",V1023="pa",V1024="pa",V1025="pa",V1026="pa",V1027="pa",V1028="pa",V1029="pa",V1030="pa"),"",AND(SUM(U1013:U1030)=U1006,V1006="pa",V1013&lt;&gt;"pa",V1014&lt;&gt;"pa",V1015&lt;&gt;"pa",V1016&lt;&gt;"pa",V1017&lt;&gt;"pa",V1018&lt;&gt;"pa",V1019&lt;&gt;"pa",V1020&lt;&gt;"pa",V1021&lt;&gt;"pa",V1022&lt;&gt;"pa",V1023&lt;&gt;"pa",V1024&lt;&gt;"pa",V1025&lt;&gt;"pa",V1026&lt;&gt;"pa",V1027&lt;&gt;"pa",V1028&lt;&gt;"pa",V1029&lt;&gt;"pa",V1030&lt;&gt;"pa"),"T3-Error",AND(SUM(U1013:U1030)=U1006,V1006="")*OR(V1013="pa",V1014="pa",V1015="pa",V1016="pa",V1017="pa",V1018="pa",V1019="pa",V1020="pa",V1021="pa",V1022="pa",V1023="pa",V1024="pa",V1025="pa",V1026="pa",V1027="pa",V1028="pa",V1029="pa",V1030="pa"),"T1-Error",SUM(U1013:U1030)=U1006,"")</f>
        <v/>
      </c>
      <c r="V1012" s="101"/>
      <c r="W1012" s="102" t="e" cm="1">
        <f t="array" ref="W1012">_xlfn.IFS(AND(W1006="",W1013="",W1014="",W1015="",W1016="",W1017="",W1018="",W1019="",W1020="",W1021="",W1022="",W1023="",W1024="",#REF!="",W1025="",W1027="",W1028="",W1029="",W1030=""),"",SUM(W1013:W1030)&lt;W1006*AND(X1013="",X1014="",X1015="",X1016="",X1017="",X1018="",X1019="",X1020="",X1021="",X1022="",X1023="",X1024="",X1025="",X1026="",X1027="",X1028="",X1029="",X1030="",W1013&lt;&gt;"",W1014&lt;&gt;"",W1015&lt;&gt;"",W1016&lt;&gt;"",W1017&lt;&gt;"",W1018&lt;&gt;"",W1019&lt;&gt;"",W1020&lt;&gt;"",W1021&lt;&gt;"",W1022&lt;&gt;"",W1023&lt;&gt;"",W1024&lt;&gt;"",#REF!&lt;&gt;"",W1025&lt;&gt;"",W1027&lt;&gt;"",W1028&lt;&gt;"",W1029&lt;&gt;"",W1030&lt;&gt;""),"T4-Error",SUM(W1013:W1030)&gt;W1006,"T5-Error",AND(SUM(W1013:W1030)=W1006,X1006="",OR(W1013="",W1014="",W1015="",W1016="",W1017="",W1018="",W1019="",W1020="",W1021="",W1022="",W1023="",W1024="",#REF!="",W1025="",W1027="",W1028="",W1029="",W1030="")),"T2-Error",OR(W1013="",W1014="",W1015="",W1016="",W1017="",W1018="",W1019="",W1020="",W1021="",W1022="",W1023="",W1024="",#REF!="",W1025="",W1027="",W1028="",W1029="",W1030=""),"",SUM(W1013:W1030)&lt;W1006*OR(X1013="pa",X1014="pa",X1015="pa",X1016="pa",X1017="pa",X1018="pa",X1019="pa",X1020="pa",X1021="pa",X1022="pa",X1023="pa",X1024="pa",X1025="pa",X1026="pa",X1027="pa",X1028="pa",X1029="pa",X1030="pa"),"",AND(SUM(W1013:W1030)=W1006,X1006="pa",X1013&lt;&gt;"pa",X1014&lt;&gt;"pa",X1015&lt;&gt;"pa",X1016&lt;&gt;"pa",X1017&lt;&gt;"pa",X1018&lt;&gt;"pa",X1019&lt;&gt;"pa",X1020&lt;&gt;"pa",X1021&lt;&gt;"pa",X1022&lt;&gt;"pa",X1023&lt;&gt;"pa",X1024&lt;&gt;"pa",X1025&lt;&gt;"pa",X1026&lt;&gt;"pa",X1027&lt;&gt;"pa",X1028&lt;&gt;"pa",X1029&lt;&gt;"pa",X1030&lt;&gt;"pa"),"T3-Error",AND(SUM(W1013:W1030)=W1006,X1006="")*OR(X1013="pa",X1014="pa",X1015="pa",X1016="pa",X1017="pa",X1018="pa",X1019="pa",X1020="pa",X1021="pa",X1022="pa",X1023="pa",X1024="pa",X1025="pa",X1026="pa",X1027="pa",X1028="pa",X1029="pa",X1030="pa"),"T1-Error",SUM(W1013:W1030)=W1006,"")</f>
        <v>#REF!</v>
      </c>
      <c r="X1012" s="101"/>
      <c r="Y1012" s="102" t="str" cm="1">
        <f t="array" ref="Y1012">_xlfn.IFS(AND(Y1006="",Y1013="",Y1014="",Y1015="",Y1016="",Y1017="",Y1018="",Y1019="",Y1020="",Y1021="",Y1022="",Y1023="",Y1024="",Y1025="",Y1026="",Y1027="",Y1028="",Y1029="",Y1030=""),"",SUM(Y1013:Y1030)&lt;Y1006*AND(Z1013="",Z1014="",Z1015="",Z1016="",Z1017="",Z1018="",Z1019="",Z1020="",Z1021="",Z1022="",Z1023="",Z1024="",Z1025="",Z1026="",Z1027="",Z1028="",Z1029="",Z1030="",Y1013&lt;&gt;"",Y1014&lt;&gt;"",Y1015&lt;&gt;"",Y1016&lt;&gt;"",Y1017&lt;&gt;"",Y1018&lt;&gt;"",Y1019&lt;&gt;"",Y1020&lt;&gt;"",Y1021&lt;&gt;"",Y1022&lt;&gt;"",Y1023&lt;&gt;"",Y1024&lt;&gt;"",Y1025&lt;&gt;"",Y1026&lt;&gt;"",Y1027&lt;&gt;"",Y1028&lt;&gt;"",Y1029&lt;&gt;"",Y1030&lt;&gt;""),"T4-Error",SUM(Y1013:Y1030)&gt;Y1006,"T5-Error",AND(SUM(Y1013:Y1030)=Y1006,Z1006="",OR(Y1013="",Y1014="",Y1015="",Y1016="",Y1017="",Y1018="",Y1019="",Y1020="",Y1021="",Y1022="",Y1023="",Y1024="",Y1025="",Y1026="",Y1027="",Y1028="",Y1029="",Y1030="")),"T2-Error",OR(Y1013="",Y1014="",Y1015="",Y1016="",Y1017="",Y1018="",Y1019="",Y1020="",Y1021="",Y1022="",Y1023="",Y1024="",Y1025="",Y1026="",Y1027="",Y1028="",Y1029="",Y1030=""),"",SUM(Y1013:Y1030)&lt;Y1006*OR(Z1013="pa",Z1014="pa",Z1015="pa",Z1016="pa",Z1017="pa",Z1018="pa",Z1019="pa",Z1020="pa",Z1021="pa",Z1022="pa",Z1023="pa",Z1024="pa",Z1025="pa",Z1026="pa",Z1027="pa",Z1028="pa",Z1029="pa",Z1030="pa"),"",AND(SUM(Y1013:Y1030)=Y1006,Z1006="pa",Z1013&lt;&gt;"pa",Z1014&lt;&gt;"pa",Z1015&lt;&gt;"pa",Z1016&lt;&gt;"pa",Z1017&lt;&gt;"pa",Z1018&lt;&gt;"pa",Z1019&lt;&gt;"pa",Z1020&lt;&gt;"pa",Z1021&lt;&gt;"pa",Z1022&lt;&gt;"pa",Z1023&lt;&gt;"pa",Z1024&lt;&gt;"pa",Z1025&lt;&gt;"pa",Z1026&lt;&gt;"pa",Z1027&lt;&gt;"pa",Z1028&lt;&gt;"pa",Z1029&lt;&gt;"pa",Z1030&lt;&gt;"pa"),"T3-Error",AND(SUM(Y1013:Y1030)=Y1006,Z1006="")*OR(Z1013="pa",Z1014="pa",Z1015="pa",Z1016="pa",Z1017="pa",Z1018="pa",Z1019="pa",Z1020="pa",Z1021="pa",Z1022="pa",Z1023="pa",Z1024="pa",Z1025="pa",Z1026="pa",Z1027="pa",Z1028="pa",Z1029="pa",Z1030="pa"),"T1-Error",SUM(Y1013:Y1030)=Y1006,"")</f>
        <v/>
      </c>
      <c r="Z1012" s="101"/>
      <c r="AA1012" s="206"/>
      <c r="AB1012" s="189"/>
      <c r="AC1012" s="196"/>
      <c r="AD1012" s="206"/>
      <c r="AF1012" s="219" t="s">
        <v>443</v>
      </c>
      <c r="AH1012" s="219" t="s">
        <v>344</v>
      </c>
      <c r="AI1012" s="237"/>
      <c r="AJ1012" s="237"/>
      <c r="AK1012" s="237"/>
      <c r="AL1012" s="409"/>
      <c r="AM1012" s="237"/>
      <c r="AN1012" s="409"/>
    </row>
    <row r="1013" spans="1:40" customFormat="1" ht="15" x14ac:dyDescent="0.2">
      <c r="A1013" s="248" t="s">
        <v>217</v>
      </c>
      <c r="B1013" s="248"/>
      <c r="C1013" s="34" t="s">
        <v>53</v>
      </c>
      <c r="D1013" s="24" t="s">
        <v>51</v>
      </c>
      <c r="E1013" s="10"/>
      <c r="F1013" s="13"/>
      <c r="G1013" s="10"/>
      <c r="H1013" s="13"/>
      <c r="I1013" s="10"/>
      <c r="J1013" s="13"/>
      <c r="K1013" s="10"/>
      <c r="L1013" s="13"/>
      <c r="M1013" s="10">
        <v>2</v>
      </c>
      <c r="N1013" s="13" t="s">
        <v>166</v>
      </c>
      <c r="O1013" s="10"/>
      <c r="P1013" s="13"/>
      <c r="Q1013" s="10"/>
      <c r="R1013" s="13"/>
      <c r="S1013" s="10"/>
      <c r="T1013" s="13"/>
      <c r="U1013" s="10"/>
      <c r="V1013" s="13"/>
      <c r="W1013" s="10"/>
      <c r="X1013" s="13"/>
      <c r="Y1013" s="10"/>
      <c r="Z1013" s="13"/>
      <c r="AA1013" s="205"/>
      <c r="AB1013" s="200"/>
      <c r="AC1013" s="257"/>
      <c r="AD1013" s="205" t="s">
        <v>444</v>
      </c>
      <c r="AF1013" s="258"/>
      <c r="AH1013" s="258"/>
      <c r="AI1013" s="259"/>
      <c r="AJ1013" s="259"/>
      <c r="AK1013" s="259"/>
      <c r="AL1013" s="413"/>
      <c r="AM1013" s="259"/>
      <c r="AN1013" s="413"/>
    </row>
    <row r="1014" spans="1:40" customFormat="1" ht="15" x14ac:dyDescent="0.2">
      <c r="A1014" s="244" t="s">
        <v>218</v>
      </c>
      <c r="B1014" s="244"/>
      <c r="C1014" s="35" t="s">
        <v>54</v>
      </c>
      <c r="D1014" s="24" t="s">
        <v>51</v>
      </c>
      <c r="E1014" s="10"/>
      <c r="F1014" s="13"/>
      <c r="G1014" s="10"/>
      <c r="H1014" s="13"/>
      <c r="I1014" s="10"/>
      <c r="J1014" s="13"/>
      <c r="K1014" s="10"/>
      <c r="L1014" s="13"/>
      <c r="M1014" s="10">
        <v>1</v>
      </c>
      <c r="N1014" s="13" t="s">
        <v>166</v>
      </c>
      <c r="O1014" s="10"/>
      <c r="P1014" s="13"/>
      <c r="Q1014" s="10"/>
      <c r="R1014" s="13"/>
      <c r="S1014" s="10"/>
      <c r="T1014" s="13"/>
      <c r="U1014" s="10"/>
      <c r="V1014" s="13"/>
      <c r="W1014" s="10"/>
      <c r="X1014" s="13"/>
      <c r="Y1014" s="10"/>
      <c r="Z1014" s="13"/>
      <c r="AA1014" s="205"/>
      <c r="AB1014" s="200"/>
      <c r="AC1014" s="257"/>
      <c r="AD1014" s="205" t="s">
        <v>444</v>
      </c>
      <c r="AF1014" s="258"/>
      <c r="AH1014" s="258"/>
      <c r="AI1014" s="259"/>
      <c r="AJ1014" s="259"/>
      <c r="AK1014" s="259"/>
      <c r="AL1014" s="413"/>
      <c r="AM1014" s="259"/>
      <c r="AN1014" s="413"/>
    </row>
    <row r="1015" spans="1:40" customFormat="1" ht="15" x14ac:dyDescent="0.2">
      <c r="A1015" s="244" t="s">
        <v>219</v>
      </c>
      <c r="B1015" s="244"/>
      <c r="C1015" s="35" t="s">
        <v>55</v>
      </c>
      <c r="D1015" s="24" t="s">
        <v>51</v>
      </c>
      <c r="E1015" s="10"/>
      <c r="F1015" s="13"/>
      <c r="G1015" s="10"/>
      <c r="H1015" s="13"/>
      <c r="I1015" s="10"/>
      <c r="J1015" s="13"/>
      <c r="K1015" s="10"/>
      <c r="L1015" s="13"/>
      <c r="M1015" s="10">
        <v>1</v>
      </c>
      <c r="N1015" s="13" t="s">
        <v>166</v>
      </c>
      <c r="O1015" s="10"/>
      <c r="P1015" s="13"/>
      <c r="Q1015" s="10"/>
      <c r="R1015" s="13"/>
      <c r="S1015" s="10"/>
      <c r="T1015" s="13"/>
      <c r="U1015" s="10"/>
      <c r="V1015" s="13"/>
      <c r="W1015" s="10"/>
      <c r="X1015" s="13"/>
      <c r="Y1015" s="10"/>
      <c r="Z1015" s="13"/>
      <c r="AA1015" s="205"/>
      <c r="AB1015" s="200"/>
      <c r="AC1015" s="257"/>
      <c r="AD1015" s="205" t="s">
        <v>444</v>
      </c>
      <c r="AF1015" s="258"/>
      <c r="AH1015" s="258"/>
      <c r="AI1015" s="259"/>
      <c r="AJ1015" s="259"/>
      <c r="AK1015" s="259"/>
      <c r="AL1015" s="413"/>
      <c r="AM1015" s="259"/>
      <c r="AN1015" s="413"/>
    </row>
    <row r="1016" spans="1:40" customFormat="1" ht="71.25" x14ac:dyDescent="0.2">
      <c r="A1016" s="244" t="s">
        <v>220</v>
      </c>
      <c r="B1016" s="244"/>
      <c r="C1016" s="35" t="s">
        <v>56</v>
      </c>
      <c r="D1016" s="24" t="s">
        <v>51</v>
      </c>
      <c r="E1016" s="10"/>
      <c r="F1016" s="13"/>
      <c r="G1016" s="10"/>
      <c r="H1016" s="13"/>
      <c r="I1016" s="10"/>
      <c r="J1016" s="13"/>
      <c r="K1016" s="10"/>
      <c r="L1016" s="13"/>
      <c r="M1016" s="10">
        <v>0</v>
      </c>
      <c r="N1016" s="13" t="s">
        <v>166</v>
      </c>
      <c r="O1016" s="10">
        <v>36</v>
      </c>
      <c r="P1016" s="13" t="s">
        <v>166</v>
      </c>
      <c r="Q1016" s="10">
        <v>48</v>
      </c>
      <c r="R1016" s="13" t="s">
        <v>166</v>
      </c>
      <c r="S1016" s="10">
        <v>37</v>
      </c>
      <c r="T1016" s="13" t="s">
        <v>166</v>
      </c>
      <c r="U1016" s="10">
        <v>26</v>
      </c>
      <c r="V1016" s="13" t="s">
        <v>166</v>
      </c>
      <c r="W1016" s="10" t="s">
        <v>166</v>
      </c>
      <c r="X1016" s="13"/>
      <c r="Y1016" s="10"/>
      <c r="Z1016" s="13"/>
      <c r="AA1016" s="205" t="s">
        <v>445</v>
      </c>
      <c r="AB1016" s="200"/>
      <c r="AC1016" s="257"/>
      <c r="AD1016" s="205" t="s">
        <v>446</v>
      </c>
      <c r="AF1016" s="219" t="s">
        <v>447</v>
      </c>
      <c r="AH1016" s="219" t="s">
        <v>448</v>
      </c>
      <c r="AI1016" s="238" t="s">
        <v>449</v>
      </c>
      <c r="AJ1016" s="238" t="s">
        <v>450</v>
      </c>
      <c r="AK1016" s="238"/>
      <c r="AL1016" s="238"/>
      <c r="AM1016" s="435"/>
      <c r="AN1016" s="435"/>
    </row>
    <row r="1017" spans="1:40" customFormat="1" ht="15" x14ac:dyDescent="0.2">
      <c r="A1017" s="244" t="s">
        <v>221</v>
      </c>
      <c r="B1017" s="244"/>
      <c r="C1017" s="35" t="s">
        <v>57</v>
      </c>
      <c r="D1017" s="24" t="s">
        <v>51</v>
      </c>
      <c r="E1017" s="10"/>
      <c r="F1017" s="13"/>
      <c r="G1017" s="10"/>
      <c r="H1017" s="13"/>
      <c r="I1017" s="10"/>
      <c r="J1017" s="13"/>
      <c r="K1017" s="10"/>
      <c r="L1017" s="13"/>
      <c r="M1017" s="10">
        <v>3</v>
      </c>
      <c r="N1017" s="13" t="s">
        <v>166</v>
      </c>
      <c r="O1017" s="10"/>
      <c r="P1017" s="13"/>
      <c r="Q1017" s="10"/>
      <c r="R1017" s="13"/>
      <c r="S1017" s="10"/>
      <c r="T1017" s="13"/>
      <c r="U1017" s="10"/>
      <c r="V1017" s="13"/>
      <c r="W1017" s="10"/>
      <c r="X1017" s="13"/>
      <c r="Y1017" s="10"/>
      <c r="Z1017" s="13"/>
      <c r="AA1017" s="205"/>
      <c r="AB1017" s="200"/>
      <c r="AC1017" s="257"/>
      <c r="AD1017" s="205" t="s">
        <v>444</v>
      </c>
      <c r="AF1017" s="258"/>
      <c r="AH1017" s="258"/>
      <c r="AI1017" s="259"/>
      <c r="AJ1017" s="259"/>
      <c r="AK1017" s="259"/>
      <c r="AL1017" s="413"/>
      <c r="AM1017" s="259"/>
      <c r="AN1017" s="413"/>
    </row>
    <row r="1018" spans="1:40" customFormat="1" ht="30" x14ac:dyDescent="0.2">
      <c r="A1018" s="244" t="s">
        <v>222</v>
      </c>
      <c r="B1018" s="244"/>
      <c r="C1018" s="35" t="s">
        <v>58</v>
      </c>
      <c r="D1018" s="24" t="s">
        <v>51</v>
      </c>
      <c r="E1018" s="10">
        <v>11</v>
      </c>
      <c r="F1018" s="13" t="s">
        <v>166</v>
      </c>
      <c r="G1018" s="10">
        <v>16</v>
      </c>
      <c r="H1018" s="13" t="s">
        <v>166</v>
      </c>
      <c r="I1018" s="10">
        <v>23</v>
      </c>
      <c r="J1018" s="13" t="s">
        <v>166</v>
      </c>
      <c r="K1018" s="10">
        <v>7</v>
      </c>
      <c r="L1018" s="13" t="s">
        <v>166</v>
      </c>
      <c r="M1018" s="10">
        <v>0</v>
      </c>
      <c r="N1018" s="13" t="s">
        <v>166</v>
      </c>
      <c r="O1018" s="10"/>
      <c r="P1018" s="13"/>
      <c r="Q1018" s="10"/>
      <c r="R1018" s="13"/>
      <c r="S1018" s="10"/>
      <c r="T1018" s="13"/>
      <c r="U1018" s="10"/>
      <c r="V1018" s="13"/>
      <c r="W1018" s="10"/>
      <c r="X1018" s="13"/>
      <c r="Y1018" s="10"/>
      <c r="Z1018" s="13"/>
      <c r="AA1018" s="205" t="s">
        <v>451</v>
      </c>
      <c r="AB1018" s="200"/>
      <c r="AC1018" s="257"/>
      <c r="AD1018" s="205" t="s">
        <v>452</v>
      </c>
      <c r="AF1018" s="258"/>
      <c r="AH1018" s="258"/>
      <c r="AI1018" s="259"/>
      <c r="AJ1018" s="259"/>
      <c r="AK1018" s="259"/>
      <c r="AL1018" s="413"/>
      <c r="AM1018" s="259"/>
      <c r="AN1018" s="413"/>
    </row>
    <row r="1019" spans="1:40" customFormat="1" ht="30" x14ac:dyDescent="0.2">
      <c r="A1019" s="244" t="s">
        <v>223</v>
      </c>
      <c r="B1019" s="244"/>
      <c r="C1019" s="35" t="s">
        <v>59</v>
      </c>
      <c r="D1019" s="24" t="s">
        <v>51</v>
      </c>
      <c r="E1019" s="10"/>
      <c r="F1019" s="13"/>
      <c r="G1019" s="10"/>
      <c r="H1019" s="13"/>
      <c r="I1019" s="10"/>
      <c r="J1019" s="13"/>
      <c r="K1019" s="10"/>
      <c r="L1019" s="13"/>
      <c r="M1019" s="10">
        <v>27</v>
      </c>
      <c r="N1019" s="13" t="s">
        <v>166</v>
      </c>
      <c r="O1019" s="10">
        <v>41</v>
      </c>
      <c r="P1019" s="13" t="s">
        <v>166</v>
      </c>
      <c r="Q1019" s="10">
        <v>52</v>
      </c>
      <c r="R1019" s="13" t="s">
        <v>166</v>
      </c>
      <c r="S1019" s="10">
        <v>50</v>
      </c>
      <c r="T1019" s="13" t="s">
        <v>166</v>
      </c>
      <c r="U1019" s="10">
        <v>27</v>
      </c>
      <c r="V1019" s="13" t="s">
        <v>166</v>
      </c>
      <c r="W1019" s="10" t="s">
        <v>166</v>
      </c>
      <c r="X1019" s="13"/>
      <c r="Y1019" s="10"/>
      <c r="Z1019" s="13"/>
      <c r="AA1019" s="205" t="s">
        <v>453</v>
      </c>
      <c r="AB1019" s="200"/>
      <c r="AC1019" s="257"/>
      <c r="AD1019" s="205" t="s">
        <v>454</v>
      </c>
      <c r="AF1019" s="258"/>
      <c r="AH1019" s="258"/>
      <c r="AI1019" s="259"/>
      <c r="AJ1019" s="259"/>
      <c r="AK1019" s="259"/>
      <c r="AL1019" s="413"/>
      <c r="AM1019" s="259"/>
      <c r="AN1019" s="413"/>
    </row>
    <row r="1020" spans="1:40" customFormat="1" ht="15" x14ac:dyDescent="0.2">
      <c r="A1020" s="244" t="s">
        <v>224</v>
      </c>
      <c r="B1020" s="244"/>
      <c r="C1020" s="35" t="s">
        <v>60</v>
      </c>
      <c r="D1020" s="24" t="s">
        <v>51</v>
      </c>
      <c r="E1020" s="10"/>
      <c r="F1020" s="13"/>
      <c r="G1020" s="10"/>
      <c r="H1020" s="13"/>
      <c r="I1020" s="10"/>
      <c r="J1020" s="13"/>
      <c r="K1020" s="10"/>
      <c r="L1020" s="13"/>
      <c r="M1020" s="10">
        <v>1</v>
      </c>
      <c r="N1020" s="13" t="s">
        <v>166</v>
      </c>
      <c r="O1020" s="10"/>
      <c r="P1020" s="13"/>
      <c r="Q1020" s="10"/>
      <c r="R1020" s="13"/>
      <c r="S1020" s="10"/>
      <c r="T1020" s="13"/>
      <c r="U1020" s="10"/>
      <c r="V1020" s="13"/>
      <c r="W1020" s="10"/>
      <c r="X1020" s="13"/>
      <c r="Y1020" s="10"/>
      <c r="Z1020" s="13"/>
      <c r="AA1020" s="205"/>
      <c r="AB1020" s="200"/>
      <c r="AC1020" s="257"/>
      <c r="AD1020" s="205" t="s">
        <v>444</v>
      </c>
      <c r="AF1020" s="258"/>
      <c r="AH1020" s="258"/>
      <c r="AI1020" s="259"/>
      <c r="AJ1020" s="259"/>
      <c r="AK1020" s="259"/>
      <c r="AL1020" s="413"/>
      <c r="AM1020" s="259"/>
      <c r="AN1020" s="413"/>
    </row>
    <row r="1021" spans="1:40" customFormat="1" ht="15" x14ac:dyDescent="0.2">
      <c r="A1021" s="244" t="s">
        <v>225</v>
      </c>
      <c r="B1021" s="244"/>
      <c r="C1021" s="35" t="s">
        <v>61</v>
      </c>
      <c r="D1021" s="24" t="s">
        <v>51</v>
      </c>
      <c r="E1021" s="10"/>
      <c r="F1021" s="13"/>
      <c r="G1021" s="10"/>
      <c r="H1021" s="13"/>
      <c r="I1021" s="10"/>
      <c r="J1021" s="13"/>
      <c r="K1021" s="10"/>
      <c r="L1021" s="13"/>
      <c r="M1021" s="10">
        <v>3</v>
      </c>
      <c r="N1021" s="13" t="s">
        <v>166</v>
      </c>
      <c r="O1021" s="10"/>
      <c r="P1021" s="13"/>
      <c r="Q1021" s="10"/>
      <c r="R1021" s="13"/>
      <c r="S1021" s="10"/>
      <c r="T1021" s="13"/>
      <c r="U1021" s="10"/>
      <c r="V1021" s="13"/>
      <c r="W1021" s="10"/>
      <c r="X1021" s="13"/>
      <c r="Y1021" s="10"/>
      <c r="Z1021" s="13"/>
      <c r="AA1021" s="205"/>
      <c r="AB1021" s="200"/>
      <c r="AC1021" s="257"/>
      <c r="AD1021" s="205" t="s">
        <v>444</v>
      </c>
      <c r="AF1021" s="258"/>
      <c r="AH1021" s="258"/>
      <c r="AI1021" s="259"/>
      <c r="AJ1021" s="259"/>
      <c r="AK1021" s="259"/>
      <c r="AL1021" s="413"/>
      <c r="AM1021" s="259"/>
      <c r="AN1021" s="413"/>
    </row>
    <row r="1022" spans="1:40" customFormat="1" ht="30" x14ac:dyDescent="0.2">
      <c r="A1022" s="244" t="s">
        <v>226</v>
      </c>
      <c r="B1022" s="244"/>
      <c r="C1022" s="35" t="s">
        <v>62</v>
      </c>
      <c r="D1022" s="24" t="s">
        <v>51</v>
      </c>
      <c r="E1022" s="10"/>
      <c r="F1022" s="13"/>
      <c r="G1022" s="10"/>
      <c r="H1022" s="13"/>
      <c r="I1022" s="10"/>
      <c r="J1022" s="13"/>
      <c r="K1022" s="10"/>
      <c r="L1022" s="13"/>
      <c r="M1022" s="10">
        <v>8</v>
      </c>
      <c r="N1022" s="13" t="s">
        <v>166</v>
      </c>
      <c r="O1022" s="10">
        <v>30</v>
      </c>
      <c r="P1022" s="13" t="s">
        <v>166</v>
      </c>
      <c r="Q1022" s="10">
        <v>60</v>
      </c>
      <c r="R1022" s="13" t="s">
        <v>166</v>
      </c>
      <c r="S1022" s="10">
        <v>64</v>
      </c>
      <c r="T1022" s="13" t="s">
        <v>166</v>
      </c>
      <c r="U1022" s="10">
        <v>28</v>
      </c>
      <c r="V1022" s="13" t="s">
        <v>166</v>
      </c>
      <c r="W1022" s="10" t="s">
        <v>166</v>
      </c>
      <c r="X1022" s="13"/>
      <c r="Y1022" s="10"/>
      <c r="Z1022" s="13"/>
      <c r="AA1022" s="205" t="s">
        <v>455</v>
      </c>
      <c r="AB1022" s="200"/>
      <c r="AC1022" s="257"/>
      <c r="AD1022" s="205" t="s">
        <v>456</v>
      </c>
      <c r="AF1022" s="258"/>
      <c r="AH1022" s="258"/>
      <c r="AI1022" s="259"/>
      <c r="AJ1022" s="259"/>
      <c r="AK1022" s="259"/>
      <c r="AL1022" s="413"/>
      <c r="AM1022" s="259"/>
      <c r="AN1022" s="413"/>
    </row>
    <row r="1023" spans="1:40" customFormat="1" ht="15" x14ac:dyDescent="0.2">
      <c r="A1023" s="244" t="s">
        <v>227</v>
      </c>
      <c r="B1023" s="244"/>
      <c r="C1023" s="35" t="s">
        <v>63</v>
      </c>
      <c r="D1023" s="24" t="s">
        <v>51</v>
      </c>
      <c r="E1023" s="10"/>
      <c r="F1023" s="13"/>
      <c r="G1023" s="10"/>
      <c r="H1023" s="13"/>
      <c r="I1023" s="10"/>
      <c r="J1023" s="13"/>
      <c r="K1023" s="10"/>
      <c r="L1023" s="13"/>
      <c r="M1023" s="10">
        <v>6</v>
      </c>
      <c r="N1023" s="13" t="s">
        <v>166</v>
      </c>
      <c r="O1023" s="10"/>
      <c r="P1023" s="13"/>
      <c r="Q1023" s="10"/>
      <c r="R1023" s="13"/>
      <c r="S1023" s="10"/>
      <c r="T1023" s="13"/>
      <c r="U1023" s="10"/>
      <c r="V1023" s="13"/>
      <c r="W1023" s="10"/>
      <c r="X1023" s="13"/>
      <c r="Y1023" s="10"/>
      <c r="Z1023" s="13"/>
      <c r="AA1023" s="205"/>
      <c r="AB1023" s="200"/>
      <c r="AC1023" s="257"/>
      <c r="AD1023" s="205" t="s">
        <v>444</v>
      </c>
      <c r="AF1023" s="258"/>
      <c r="AH1023" s="258"/>
      <c r="AI1023" s="259"/>
      <c r="AJ1023" s="259"/>
      <c r="AK1023" s="259"/>
      <c r="AL1023" s="413"/>
      <c r="AM1023" s="259"/>
      <c r="AN1023" s="413"/>
    </row>
    <row r="1024" spans="1:40" customFormat="1" ht="15" x14ac:dyDescent="0.2">
      <c r="A1024" s="244" t="s">
        <v>228</v>
      </c>
      <c r="B1024" s="244"/>
      <c r="C1024" s="35" t="s">
        <v>64</v>
      </c>
      <c r="D1024" s="24" t="s">
        <v>51</v>
      </c>
      <c r="E1024" s="10"/>
      <c r="F1024" s="13"/>
      <c r="G1024" s="10"/>
      <c r="H1024" s="13"/>
      <c r="I1024" s="10"/>
      <c r="J1024" s="13"/>
      <c r="K1024" s="10"/>
      <c r="L1024" s="13"/>
      <c r="M1024" s="10">
        <v>3</v>
      </c>
      <c r="N1024" s="13" t="s">
        <v>166</v>
      </c>
      <c r="O1024" s="10"/>
      <c r="P1024" s="13"/>
      <c r="Q1024" s="10"/>
      <c r="R1024" s="13"/>
      <c r="S1024" s="10"/>
      <c r="T1024" s="13"/>
      <c r="U1024" s="10"/>
      <c r="V1024" s="13"/>
      <c r="W1024" s="10"/>
      <c r="X1024" s="13"/>
      <c r="Y1024" s="10"/>
      <c r="Z1024" s="13"/>
      <c r="AA1024" s="205"/>
      <c r="AB1024" s="200"/>
      <c r="AC1024" s="257"/>
      <c r="AD1024" s="205" t="s">
        <v>444</v>
      </c>
      <c r="AF1024" s="258"/>
      <c r="AH1024" s="258"/>
      <c r="AI1024" s="259"/>
      <c r="AJ1024" s="259"/>
      <c r="AK1024" s="259"/>
      <c r="AL1024" s="413"/>
      <c r="AM1024" s="259"/>
      <c r="AN1024" s="413"/>
    </row>
    <row r="1025" spans="1:40" customFormat="1" ht="30" x14ac:dyDescent="0.2">
      <c r="A1025" s="244" t="s">
        <v>229</v>
      </c>
      <c r="B1025" s="244"/>
      <c r="C1025" s="35" t="s">
        <v>65</v>
      </c>
      <c r="D1025" s="24" t="s">
        <v>51</v>
      </c>
      <c r="E1025" s="10"/>
      <c r="F1025" s="13"/>
      <c r="G1025" s="10"/>
      <c r="H1025" s="13"/>
      <c r="I1025" s="10"/>
      <c r="J1025" s="13"/>
      <c r="K1025" s="10"/>
      <c r="L1025" s="13"/>
      <c r="M1025" s="10">
        <v>1</v>
      </c>
      <c r="N1025" s="13" t="s">
        <v>166</v>
      </c>
      <c r="O1025" s="10">
        <v>40</v>
      </c>
      <c r="P1025" s="13" t="s">
        <v>166</v>
      </c>
      <c r="Q1025" s="10">
        <v>68</v>
      </c>
      <c r="R1025" s="13" t="s">
        <v>166</v>
      </c>
      <c r="S1025" s="10">
        <v>43</v>
      </c>
      <c r="T1025" s="13" t="s">
        <v>166</v>
      </c>
      <c r="U1025" s="10">
        <v>29</v>
      </c>
      <c r="V1025" s="13" t="s">
        <v>166</v>
      </c>
      <c r="W1025" s="10" t="s">
        <v>166</v>
      </c>
      <c r="X1025" s="13"/>
      <c r="Y1025" s="10"/>
      <c r="Z1025" s="13"/>
      <c r="AA1025" s="205" t="s">
        <v>457</v>
      </c>
      <c r="AB1025" s="200"/>
      <c r="AC1025" s="257"/>
      <c r="AD1025" s="205" t="s">
        <v>458</v>
      </c>
      <c r="AF1025" s="258"/>
      <c r="AH1025" s="258"/>
      <c r="AI1025" s="259"/>
      <c r="AJ1025" s="259"/>
      <c r="AK1025" s="259"/>
      <c r="AL1025" s="413"/>
      <c r="AM1025" s="259"/>
      <c r="AN1025" s="413"/>
    </row>
    <row r="1026" spans="1:40" customFormat="1" ht="15" x14ac:dyDescent="0.2">
      <c r="A1026" s="244" t="s">
        <v>230</v>
      </c>
      <c r="B1026" s="244"/>
      <c r="C1026" s="35" t="s">
        <v>66</v>
      </c>
      <c r="D1026" s="24" t="s">
        <v>51</v>
      </c>
      <c r="E1026" s="10"/>
      <c r="F1026" s="13"/>
      <c r="G1026" s="10"/>
      <c r="H1026" s="13"/>
      <c r="I1026" s="10"/>
      <c r="J1026" s="13"/>
      <c r="K1026" s="10"/>
      <c r="L1026" s="13"/>
      <c r="M1026" s="10">
        <v>3</v>
      </c>
      <c r="N1026" s="13" t="s">
        <v>166</v>
      </c>
      <c r="O1026" s="10"/>
      <c r="P1026" s="13"/>
      <c r="Q1026" s="10"/>
      <c r="R1026" s="13"/>
      <c r="S1026" s="10"/>
      <c r="T1026" s="13"/>
      <c r="U1026" s="10"/>
      <c r="V1026" s="13"/>
      <c r="W1026" s="234"/>
      <c r="X1026" s="13"/>
      <c r="Y1026" s="10"/>
      <c r="Z1026" s="13"/>
      <c r="AA1026" s="205"/>
      <c r="AB1026" s="200"/>
      <c r="AC1026" s="257"/>
      <c r="AD1026" s="205" t="s">
        <v>444</v>
      </c>
      <c r="AF1026" s="258"/>
      <c r="AH1026" s="258"/>
      <c r="AI1026" s="259"/>
      <c r="AJ1026" s="259"/>
      <c r="AK1026" s="259"/>
      <c r="AL1026" s="413"/>
      <c r="AM1026" s="259"/>
      <c r="AN1026" s="413"/>
    </row>
    <row r="1027" spans="1:40" customFormat="1" ht="30" x14ac:dyDescent="0.2">
      <c r="A1027" s="244" t="s">
        <v>231</v>
      </c>
      <c r="B1027" s="244"/>
      <c r="C1027" s="35" t="s">
        <v>67</v>
      </c>
      <c r="D1027" s="24" t="s">
        <v>51</v>
      </c>
      <c r="E1027" s="10">
        <v>22</v>
      </c>
      <c r="F1027" s="13" t="s">
        <v>166</v>
      </c>
      <c r="G1027" s="10">
        <v>46</v>
      </c>
      <c r="H1027" s="13" t="s">
        <v>166</v>
      </c>
      <c r="I1027" s="10">
        <v>66</v>
      </c>
      <c r="J1027" s="13" t="s">
        <v>166</v>
      </c>
      <c r="K1027" s="10">
        <v>48</v>
      </c>
      <c r="L1027" s="13" t="s">
        <v>166</v>
      </c>
      <c r="M1027" s="10">
        <v>2</v>
      </c>
      <c r="N1027" s="13" t="s">
        <v>166</v>
      </c>
      <c r="O1027" s="10"/>
      <c r="P1027" s="13"/>
      <c r="Q1027" s="10"/>
      <c r="R1027" s="13"/>
      <c r="S1027" s="10"/>
      <c r="T1027" s="13"/>
      <c r="U1027" s="10"/>
      <c r="V1027" s="13"/>
      <c r="W1027" s="10"/>
      <c r="X1027" s="13"/>
      <c r="Y1027" s="10"/>
      <c r="Z1027" s="13"/>
      <c r="AA1027" s="205" t="s">
        <v>459</v>
      </c>
      <c r="AB1027" s="200"/>
      <c r="AC1027" s="257"/>
      <c r="AD1027" s="205" t="s">
        <v>460</v>
      </c>
      <c r="AF1027" s="258"/>
      <c r="AH1027" s="258"/>
      <c r="AI1027" s="259"/>
      <c r="AJ1027" s="259"/>
      <c r="AK1027" s="259"/>
      <c r="AL1027" s="413"/>
      <c r="AM1027" s="259"/>
      <c r="AN1027" s="413"/>
    </row>
    <row r="1028" spans="1:40" customFormat="1" ht="30" x14ac:dyDescent="0.2">
      <c r="A1028" s="244" t="s">
        <v>232</v>
      </c>
      <c r="B1028" s="244"/>
      <c r="C1028" s="35" t="s">
        <v>68</v>
      </c>
      <c r="D1028" s="24" t="s">
        <v>51</v>
      </c>
      <c r="E1028" s="10"/>
      <c r="F1028" s="13"/>
      <c r="G1028" s="10"/>
      <c r="H1028" s="13"/>
      <c r="I1028" s="10"/>
      <c r="J1028" s="13"/>
      <c r="K1028" s="10"/>
      <c r="L1028" s="13"/>
      <c r="M1028" s="10">
        <v>2</v>
      </c>
      <c r="N1028" s="13" t="s">
        <v>166</v>
      </c>
      <c r="O1028" s="10">
        <v>26</v>
      </c>
      <c r="P1028" s="13" t="s">
        <v>166</v>
      </c>
      <c r="Q1028" s="10">
        <v>62</v>
      </c>
      <c r="R1028" s="13" t="s">
        <v>166</v>
      </c>
      <c r="S1028" s="10">
        <v>28</v>
      </c>
      <c r="T1028" s="13" t="s">
        <v>166</v>
      </c>
      <c r="U1028" s="10">
        <v>35</v>
      </c>
      <c r="V1028" s="13" t="s">
        <v>166</v>
      </c>
      <c r="W1028" s="10" t="s">
        <v>166</v>
      </c>
      <c r="X1028" s="13"/>
      <c r="Y1028" s="10"/>
      <c r="Z1028" s="13"/>
      <c r="AA1028" s="205" t="s">
        <v>461</v>
      </c>
      <c r="AB1028" s="200"/>
      <c r="AC1028" s="257"/>
      <c r="AD1028" s="205" t="s">
        <v>462</v>
      </c>
      <c r="AF1028" s="258"/>
      <c r="AH1028" s="258"/>
      <c r="AI1028" s="259"/>
      <c r="AJ1028" s="259"/>
      <c r="AK1028" s="259"/>
      <c r="AL1028" s="413"/>
      <c r="AM1028" s="259"/>
      <c r="AN1028" s="413"/>
    </row>
    <row r="1029" spans="1:40" customFormat="1" ht="15" x14ac:dyDescent="0.2">
      <c r="A1029" s="244" t="s">
        <v>233</v>
      </c>
      <c r="B1029" s="244"/>
      <c r="C1029" s="35" t="s">
        <v>69</v>
      </c>
      <c r="D1029" s="24" t="s">
        <v>51</v>
      </c>
      <c r="E1029" s="10"/>
      <c r="F1029" s="13"/>
      <c r="G1029" s="10"/>
      <c r="H1029" s="13"/>
      <c r="I1029" s="10"/>
      <c r="J1029" s="13"/>
      <c r="K1029" s="10"/>
      <c r="L1029" s="13"/>
      <c r="M1029" s="10">
        <v>2</v>
      </c>
      <c r="N1029" s="13" t="s">
        <v>166</v>
      </c>
      <c r="O1029" s="10"/>
      <c r="P1029" s="13"/>
      <c r="Q1029" s="10"/>
      <c r="R1029" s="13"/>
      <c r="S1029" s="10"/>
      <c r="T1029" s="13"/>
      <c r="U1029" s="10"/>
      <c r="V1029" s="13"/>
      <c r="W1029" s="10"/>
      <c r="X1029" s="13"/>
      <c r="Y1029" s="10"/>
      <c r="Z1029" s="13"/>
      <c r="AA1029" s="205"/>
      <c r="AB1029" s="200"/>
      <c r="AC1029" s="257"/>
      <c r="AD1029" s="205" t="s">
        <v>444</v>
      </c>
      <c r="AF1029" s="258"/>
      <c r="AH1029" s="258"/>
      <c r="AI1029" s="259"/>
      <c r="AJ1029" s="259"/>
      <c r="AK1029" s="259"/>
      <c r="AL1029" s="413"/>
      <c r="AM1029" s="259"/>
      <c r="AN1029" s="413"/>
    </row>
    <row r="1030" spans="1:40" customFormat="1" ht="120" x14ac:dyDescent="0.2">
      <c r="A1030" s="244" t="s">
        <v>234</v>
      </c>
      <c r="B1030" s="244"/>
      <c r="C1030" s="35" t="s">
        <v>70</v>
      </c>
      <c r="D1030" s="24" t="s">
        <v>51</v>
      </c>
      <c r="E1030" s="10">
        <v>17</v>
      </c>
      <c r="F1030" s="13" t="s">
        <v>166</v>
      </c>
      <c r="G1030" s="10">
        <v>12</v>
      </c>
      <c r="H1030" s="13" t="s">
        <v>166</v>
      </c>
      <c r="I1030" s="10">
        <v>18</v>
      </c>
      <c r="J1030" s="13" t="s">
        <v>166</v>
      </c>
      <c r="K1030" s="10">
        <v>5</v>
      </c>
      <c r="L1030" s="13" t="s">
        <v>166</v>
      </c>
      <c r="M1030" s="10">
        <v>0</v>
      </c>
      <c r="N1030" s="13" t="s">
        <v>166</v>
      </c>
      <c r="O1030" s="10">
        <v>22</v>
      </c>
      <c r="P1030" s="13" t="s">
        <v>166</v>
      </c>
      <c r="Q1030" s="10">
        <v>35</v>
      </c>
      <c r="R1030" s="13" t="s">
        <v>166</v>
      </c>
      <c r="S1030" s="10">
        <v>21</v>
      </c>
      <c r="T1030" s="13" t="s">
        <v>166</v>
      </c>
      <c r="U1030" s="10">
        <v>17</v>
      </c>
      <c r="V1030" s="13" t="s">
        <v>166</v>
      </c>
      <c r="W1030" s="10" t="s">
        <v>166</v>
      </c>
      <c r="X1030" s="13"/>
      <c r="Y1030" s="10"/>
      <c r="Z1030" s="13"/>
      <c r="AA1030" s="205" t="s">
        <v>463</v>
      </c>
      <c r="AB1030" s="200"/>
      <c r="AC1030" s="257"/>
      <c r="AD1030" s="205" t="s">
        <v>464</v>
      </c>
      <c r="AF1030" s="258"/>
      <c r="AH1030" s="258"/>
      <c r="AI1030" s="259"/>
      <c r="AJ1030" s="259"/>
      <c r="AK1030" s="259"/>
      <c r="AL1030" s="413"/>
      <c r="AM1030" s="259"/>
      <c r="AN1030" s="413"/>
    </row>
    <row r="1031" spans="1:40" ht="40.5" x14ac:dyDescent="0.25">
      <c r="A1031" s="288"/>
      <c r="B1031" s="289"/>
      <c r="C1031" s="152" t="s">
        <v>465</v>
      </c>
      <c r="D1031" s="94"/>
      <c r="E1031" s="97"/>
      <c r="F1031" s="98"/>
      <c r="G1031" s="97"/>
      <c r="H1031" s="98"/>
      <c r="I1031" s="97"/>
      <c r="J1031" s="98"/>
      <c r="K1031" s="97"/>
      <c r="L1031" s="98"/>
      <c r="M1031" s="97"/>
      <c r="N1031" s="98"/>
      <c r="O1031" s="97"/>
      <c r="P1031" s="98"/>
      <c r="Q1031" s="97"/>
      <c r="R1031" s="98"/>
      <c r="S1031" s="97"/>
      <c r="T1031" s="98"/>
      <c r="U1031" s="97"/>
      <c r="V1031" s="98"/>
      <c r="W1031" s="97"/>
      <c r="X1031" s="98"/>
      <c r="Y1031" s="97"/>
      <c r="Z1031" s="98"/>
      <c r="AA1031" s="198" t="s">
        <v>200</v>
      </c>
      <c r="AB1031" s="189"/>
      <c r="AC1031" s="196"/>
      <c r="AD1031" s="206"/>
      <c r="AF1031" s="193"/>
      <c r="AH1031" s="193"/>
      <c r="AI1031" s="237"/>
      <c r="AJ1031" s="237"/>
      <c r="AK1031" s="237"/>
      <c r="AL1031" s="409"/>
      <c r="AM1031" s="237"/>
      <c r="AN1031" s="409"/>
    </row>
    <row r="1032" spans="1:40" ht="47.25" x14ac:dyDescent="0.2">
      <c r="A1032" s="298"/>
      <c r="B1032" s="299"/>
      <c r="C1032" s="104" t="s">
        <v>133</v>
      </c>
      <c r="D1032" s="115" t="s">
        <v>51</v>
      </c>
      <c r="E1032" s="10">
        <v>370</v>
      </c>
      <c r="F1032" s="13"/>
      <c r="G1032" s="10">
        <v>352</v>
      </c>
      <c r="H1032" s="13"/>
      <c r="I1032" s="10">
        <v>259</v>
      </c>
      <c r="J1032" s="13"/>
      <c r="K1032" s="10">
        <v>374</v>
      </c>
      <c r="L1032" s="13"/>
      <c r="M1032" s="10">
        <v>241</v>
      </c>
      <c r="N1032" s="13"/>
      <c r="O1032" s="10">
        <v>125</v>
      </c>
      <c r="P1032" s="13"/>
      <c r="Q1032" s="10">
        <v>311</v>
      </c>
      <c r="R1032" s="13"/>
      <c r="S1032" s="10">
        <v>384</v>
      </c>
      <c r="T1032" s="13"/>
      <c r="U1032" s="10">
        <v>294</v>
      </c>
      <c r="V1032" s="13"/>
      <c r="W1032" s="10">
        <v>393</v>
      </c>
      <c r="X1032" s="13"/>
      <c r="Y1032" s="10"/>
      <c r="Z1032" s="13"/>
      <c r="AA1032" s="205"/>
      <c r="AB1032" s="196"/>
      <c r="AC1032" s="196"/>
      <c r="AD1032" s="205" t="s">
        <v>466</v>
      </c>
      <c r="AF1032" s="193" t="s">
        <v>467</v>
      </c>
      <c r="AH1032" s="193" t="s">
        <v>468</v>
      </c>
      <c r="AI1032" s="238" t="s">
        <v>469</v>
      </c>
      <c r="AJ1032" s="238" t="s">
        <v>470</v>
      </c>
      <c r="AK1032" s="238"/>
      <c r="AL1032" s="238"/>
      <c r="AM1032" s="435"/>
      <c r="AN1032" s="435"/>
    </row>
    <row r="1033" spans="1:40" s="23" customFormat="1" ht="15.75" x14ac:dyDescent="0.2">
      <c r="A1033" s="255"/>
      <c r="B1033" s="262"/>
      <c r="C1033" s="105"/>
      <c r="D1033" s="106"/>
      <c r="E1033" s="102" t="str" cm="1">
        <f t="array" ref="E1033">_xlfn.IFS(OR(E1034="",E1032=""),"",OR(E1034=0,E1032=0),"",E1034&gt;E1032,"T7-Error",E1034=E1032,"T7-Alert-",E1034&lt;E1032,"")</f>
        <v/>
      </c>
      <c r="F1033" s="101"/>
      <c r="G1033" s="102" t="str" cm="1">
        <f t="array" ref="G1033">_xlfn.IFS(OR(G1034="",G1032=""),"",OR(G1034=0,G1032=0),"",G1034&gt;G1032,"T7-Error",G1034=G1032,"T7-Alert-",G1034&lt;G1032,"")</f>
        <v/>
      </c>
      <c r="H1033" s="101"/>
      <c r="I1033" s="102" t="str" cm="1">
        <f t="array" ref="I1033">_xlfn.IFS(OR(I1034="",I1032=""),"",OR(I1034=0,I1032=0),"",I1034&gt;I1032,"T7-Error",I1034=I1032,"T7-Alert-",I1034&lt;I1032,"")</f>
        <v/>
      </c>
      <c r="J1033" s="101"/>
      <c r="K1033" s="102" t="str" cm="1">
        <f t="array" ref="K1033">_xlfn.IFS(OR(K1034="",K1032=""),"",OR(K1034=0,K1032=0),"",K1034&gt;K1032,"T7-Error",K1034=K1032,"T7-Alert-",K1034&lt;K1032,"")</f>
        <v/>
      </c>
      <c r="L1033" s="101"/>
      <c r="M1033" s="102" t="str" cm="1">
        <f t="array" ref="M1033">_xlfn.IFS(OR(M1034="",M1032=""),"",OR(M1034=0,M1032=0),"",M1034&gt;M1032,"T7-Error",M1034=M1032,"T7-Alert-",M1034&lt;M1032,"")</f>
        <v/>
      </c>
      <c r="N1033" s="101"/>
      <c r="O1033" s="102" t="str" cm="1">
        <f t="array" ref="O1033">_xlfn.IFS(OR(O1034="",O1032=""),"",OR(O1034=0,O1032=0),"",O1034&gt;O1032,"T7-Error",O1034=O1032,"T7-Alert-",O1034&lt;O1032,"")</f>
        <v/>
      </c>
      <c r="P1033" s="101"/>
      <c r="Q1033" s="102" t="str" cm="1">
        <f t="array" ref="Q1033">_xlfn.IFS(OR(Q1034="",Q1032=""),"",OR(Q1034=0,Q1032=0),"",Q1034&gt;Q1032,"T7-Error",Q1034=Q1032,"T7-Alert-",Q1034&lt;Q1032,"")</f>
        <v/>
      </c>
      <c r="R1033" s="101"/>
      <c r="S1033" s="102" t="str" cm="1">
        <f t="array" ref="S1033">_xlfn.IFS(OR(S1034="",S1032=""),"",OR(S1034=0,S1032=0),"",S1034&gt;S1032,"T7-Error",S1034=S1032,"T7-Alert-",S1034&lt;S1032,"")</f>
        <v/>
      </c>
      <c r="T1033" s="101"/>
      <c r="U1033" s="102" t="str" cm="1">
        <f t="array" ref="U1033">_xlfn.IFS(OR(U1034="",U1032=""),"",OR(U1034=0,U1032=0),"",U1034&gt;U1032,"T7-Error",U1034=U1032,"T7-Alert-",U1034&lt;U1032,"")</f>
        <v/>
      </c>
      <c r="V1033" s="101"/>
      <c r="W1033" s="102" t="str" cm="1">
        <f t="array" ref="W1033">_xlfn.IFS(OR(W1034="",W1032=""),"",OR(W1034=0,W1032=0),"",W1034&gt;W1032,"T7-Error",W1034=W1032,"T7-Alert-",W1034&lt;W1032,"")</f>
        <v/>
      </c>
      <c r="X1033" s="101"/>
      <c r="Y1033" s="102" t="str" cm="1">
        <f t="array" ref="Y1033">_xlfn.IFS(OR(Y1034="",Y1032=""),"",OR(Y1034=0,Y1032=0),"",Y1034&gt;Y1032,"T7-Error",Y1034=Y1032,"T7-Alert-",Y1034&lt;Y1032,"")</f>
        <v/>
      </c>
      <c r="Z1033" s="101"/>
      <c r="AA1033" s="201"/>
      <c r="AB1033" s="202"/>
      <c r="AC1033" s="202"/>
      <c r="AD1033" s="201"/>
      <c r="AF1033" s="219"/>
      <c r="AH1033" s="219"/>
      <c r="AI1033" s="236"/>
      <c r="AJ1033" s="236"/>
      <c r="AK1033" s="236"/>
      <c r="AL1033" s="408"/>
      <c r="AM1033" s="236"/>
      <c r="AN1033" s="408"/>
    </row>
    <row r="1034" spans="1:40" ht="15" x14ac:dyDescent="0.2">
      <c r="A1034" s="294"/>
      <c r="B1034" s="295"/>
      <c r="C1034" s="116" t="s">
        <v>322</v>
      </c>
      <c r="D1034" s="115" t="s">
        <v>51</v>
      </c>
      <c r="E1034" s="10"/>
      <c r="F1034" s="13"/>
      <c r="G1034" s="10"/>
      <c r="H1034" s="13"/>
      <c r="I1034" s="10"/>
      <c r="J1034" s="13"/>
      <c r="K1034" s="10"/>
      <c r="L1034" s="13"/>
      <c r="M1034" s="10"/>
      <c r="N1034" s="13"/>
      <c r="O1034" s="10"/>
      <c r="P1034" s="13"/>
      <c r="Q1034" s="10"/>
      <c r="R1034" s="13"/>
      <c r="S1034" s="10"/>
      <c r="T1034" s="13"/>
      <c r="U1034" s="10">
        <v>7</v>
      </c>
      <c r="V1034" s="13"/>
      <c r="W1034" s="10">
        <v>8</v>
      </c>
      <c r="X1034" s="13"/>
      <c r="Y1034" s="10"/>
      <c r="Z1034" s="13"/>
      <c r="AA1034" s="205"/>
      <c r="AB1034" s="196"/>
      <c r="AC1034" s="196"/>
      <c r="AD1034" s="205"/>
      <c r="AF1034" s="219" t="s">
        <v>471</v>
      </c>
      <c r="AH1034" s="219" t="s">
        <v>472</v>
      </c>
      <c r="AI1034" s="237"/>
      <c r="AJ1034" s="237"/>
      <c r="AK1034" s="237"/>
      <c r="AL1034" s="409"/>
      <c r="AM1034" s="237"/>
      <c r="AN1034" s="409"/>
    </row>
    <row r="1035" spans="1:40" ht="15.75" x14ac:dyDescent="0.25">
      <c r="A1035" s="290"/>
      <c r="B1035" s="291"/>
      <c r="C1035" s="105" t="s">
        <v>208</v>
      </c>
      <c r="D1035" s="33"/>
      <c r="E1035" s="136" t="str" cm="1">
        <f t="array" ref="E1035">_xlfn.IFS(AND(E1032="",E1036="",E1037=""),"",SUM(E1036:E1037)&lt;E1032*AND(F1036="",F1037="",E1036&lt;&gt;"",E1037&lt;&gt;""),"T4-Error",SUM(E1036:E1037)&gt;E1032,"T5-Error",AND(SUM(E1036:E1037)=E1032,F1032="",OR(E1036="",E1037="")),"T2-Error",OR(E1036="",E1037=""),"",SUM(E1036:E1037)&lt;E1032*OR(F1036="pa",F1037="pa"),"",AND(SUM(E1036:E1037)=E1032,F1032="pa",F1036&lt;&gt;"pa",F1037&lt;&gt;"pa"),"T3-Error",AND(SUM(E1036:E1037)=E1032,F1032="")*OR(F1036="pa",F1037="pa"),"T1-Error",SUM(E1036:E1037)=E1032,"")</f>
        <v/>
      </c>
      <c r="F1035" s="101"/>
      <c r="G1035" s="136" t="str" cm="1">
        <f t="array" ref="G1035">_xlfn.IFS(AND(G1032="",G1036="",G1037=""),"",SUM(G1036:G1037)&lt;G1032*AND(H1036="",H1037="",G1036&lt;&gt;"",G1037&lt;&gt;""),"T4-Error",SUM(G1036:G1037)&gt;G1032,"T5-Error",AND(SUM(G1036:G1037)=G1032,H1032="",OR(G1036="",G1037="")),"T2-Error",OR(G1036="",G1037=""),"",SUM(G1036:G1037)&lt;G1032*OR(H1036="pa",H1037="pa"),"",AND(SUM(G1036:G1037)=G1032,H1032="pa",H1036&lt;&gt;"pa",H1037&lt;&gt;"pa"),"T3-Error",AND(SUM(G1036:G1037)=G1032,H1032="")*OR(H1036="pa",H1037="pa"),"T1-Error",SUM(G1036:G1037)=G1032,"")</f>
        <v/>
      </c>
      <c r="H1035" s="101"/>
      <c r="I1035" s="136" t="str" cm="1">
        <f t="array" ref="I1035">_xlfn.IFS(AND(I1032="",I1036="",I1037=""),"",SUM(I1036:I1037)&lt;I1032*AND(J1036="",J1037="",I1036&lt;&gt;"",I1037&lt;&gt;""),"T4-Error",SUM(I1036:I1037)&gt;I1032,"T5-Error",AND(SUM(I1036:I1037)=I1032,J1032="",OR(I1036="",I1037="")),"T2-Error",OR(I1036="",I1037=""),"",SUM(I1036:I1037)&lt;I1032*OR(J1036="pa",J1037="pa"),"",AND(SUM(I1036:I1037)=I1032,J1032="pa",J1036&lt;&gt;"pa",J1037&lt;&gt;"pa"),"T3-Error",AND(SUM(I1036:I1037)=I1032,J1032="")*OR(J1036="pa",J1037="pa"),"T1-Error",SUM(I1036:I1037)=I1032,"")</f>
        <v/>
      </c>
      <c r="J1035" s="101"/>
      <c r="K1035" s="136" t="str" cm="1">
        <f t="array" ref="K1035">_xlfn.IFS(AND(K1032="",K1036="",K1037=""),"",SUM(K1036:K1037)&lt;K1032*AND(L1036="",L1037="",K1036&lt;&gt;"",K1037&lt;&gt;""),"T4-Error",SUM(K1036:K1037)&gt;K1032,"T5-Error",AND(SUM(K1036:K1037)=K1032,L1032="",OR(K1036="",K1037="")),"T2-Error",OR(K1036="",K1037=""),"",SUM(K1036:K1037)&lt;K1032*OR(L1036="pa",L1037="pa"),"",AND(SUM(K1036:K1037)=K1032,L1032="pa",L1036&lt;&gt;"pa",L1037&lt;&gt;"pa"),"T3-Error",AND(SUM(K1036:K1037)=K1032,L1032="")*OR(L1036="pa",L1037="pa"),"T1-Error",SUM(K1036:K1037)=K1032,"")</f>
        <v/>
      </c>
      <c r="L1035" s="101"/>
      <c r="M1035" s="136" t="str" cm="1">
        <f t="array" ref="M1035">_xlfn.IFS(AND(M1032="",M1036="",M1037=""),"",SUM(M1036:M1037)&lt;M1032*AND(N1036="",N1037="",M1036&lt;&gt;"",M1037&lt;&gt;""),"T4-Error",SUM(M1036:M1037)&gt;M1032,"T5-Error",AND(SUM(M1036:M1037)=M1032,N1032="",OR(M1036="",M1037="")),"T2-Error",OR(M1036="",M1037=""),"",SUM(M1036:M1037)&lt;M1032*OR(N1036="pa",N1037="pa"),"",AND(SUM(M1036:M1037)=M1032,N1032="pa",N1036&lt;&gt;"pa",N1037&lt;&gt;"pa"),"T3-Error",AND(SUM(M1036:M1037)=M1032,N1032="")*OR(N1036="pa",N1037="pa"),"T1-Error",SUM(M1036:M1037)=M1032,"")</f>
        <v/>
      </c>
      <c r="N1035" s="101"/>
      <c r="O1035" s="136" t="str" cm="1">
        <f t="array" ref="O1035">_xlfn.IFS(AND(O1032="",O1036="",O1037=""),"",SUM(O1036:O1037)&lt;O1032*AND(P1036="",P1037="",O1036&lt;&gt;"",O1037&lt;&gt;""),"T4-Error",SUM(O1036:O1037)&gt;O1032,"T5-Error",AND(SUM(O1036:O1037)=O1032,P1032="",OR(O1036="",O1037="")),"T2-Error",OR(O1036="",O1037=""),"",SUM(O1036:O1037)&lt;O1032*OR(P1036="pa",P1037="pa"),"",AND(SUM(O1036:O1037)=O1032,P1032="pa",P1036&lt;&gt;"pa",P1037&lt;&gt;"pa"),"T3-Error",AND(SUM(O1036:O1037)=O1032,P1032="")*OR(P1036="pa",P1037="pa"),"T1-Error",SUM(O1036:O1037)=O1032,"")</f>
        <v/>
      </c>
      <c r="P1035" s="101"/>
      <c r="Q1035" s="102" t="str" cm="1">
        <f t="array" ref="Q1035">_xlfn.IFS(AND(Q1032="",Q1036="",Q1037=""),"",SUM(Q1036:Q1037)&lt;Q1032*AND(R1036="",R1037="",Q1036&lt;&gt;"",Q1037&lt;&gt;""),"T4-Error",SUM(Q1036:Q1037)&gt;Q1032,"T5-Error",AND(SUM(Q1036:Q1037)=Q1032,R1032="",OR(Q1036="",Q1037="")),"T2-Error",OR(Q1036="",Q1037=""),"",SUM(Q1036:Q1037)&lt;Q1032*OR(R1036="pa",R1037="pa"),"",AND(SUM(Q1036:Q1037)=Q1032,R1032="pa",R1036&lt;&gt;"pa",R1037&lt;&gt;"pa"),"T3-Error",AND(SUM(Q1036:Q1037)=Q1032,R1032="")*OR(R1036="pa",R1037="pa"),"T1-Error",SUM(Q1036:Q1037)=Q1032,"")</f>
        <v/>
      </c>
      <c r="R1035" s="101"/>
      <c r="S1035" s="102" t="str" cm="1">
        <f t="array" ref="S1035">_xlfn.IFS(AND(S1032="",S1036="",S1037=""),"",SUM(S1036:S1037)&lt;S1032*AND(T1036="",T1037="",S1036&lt;&gt;"",S1037&lt;&gt;""),"T4-Error",SUM(S1036:S1037)&gt;S1032,"T5-Error",AND(SUM(S1036:S1037)=S1032,T1032="",OR(S1036="",S1037="")),"T2-Error",OR(S1036="",S1037=""),"",SUM(S1036:S1037)&lt;S1032*OR(T1036="pa",T1037="pa"),"",AND(SUM(S1036:S1037)=S1032,T1032="pa",T1036&lt;&gt;"pa",T1037&lt;&gt;"pa"),"T3-Error",AND(SUM(S1036:S1037)=S1032,T1032="")*OR(T1036="pa",T1037="pa"),"T1-Error",SUM(S1036:S1037)=S1032,"")</f>
        <v/>
      </c>
      <c r="T1035" s="101"/>
      <c r="U1035" s="102" t="str" cm="1">
        <f t="array" ref="U1035">_xlfn.IFS(AND(U1032="",U1036="",U1037=""),"",SUM(U1036:U1037)&lt;U1032*AND(V1036="",V1037="",U1036&lt;&gt;"",U1037&lt;&gt;""),"T4-Error",SUM(U1036:U1037)&gt;U1032,"T5-Error",AND(SUM(U1036:U1037)=U1032,V1032="",OR(U1036="",U1037="")),"T2-Error",OR(U1036="",U1037=""),"",SUM(U1036:U1037)&lt;U1032*OR(V1036="pa",V1037="pa"),"",AND(SUM(U1036:U1037)=U1032,V1032="pa",V1036&lt;&gt;"pa",V1037&lt;&gt;"pa"),"T3-Error",AND(SUM(U1036:U1037)=U1032,V1032="")*OR(V1036="pa",V1037="pa"),"T1-Error",SUM(U1036:U1037)=U1032,"")</f>
        <v/>
      </c>
      <c r="V1035" s="101"/>
      <c r="W1035" s="102" t="str" cm="1">
        <f t="array" ref="W1035">_xlfn.IFS(AND(W1032="",W1036="",W1037=""),"",SUM(W1036:W1037)&lt;W1032*AND(X1036="",X1037="",W1036&lt;&gt;"",W1037&lt;&gt;""),"T4-Error",SUM(W1036:W1037)&gt;W1032,"T5-Error",AND(SUM(W1036:W1037)=W1032,X1032="",OR(W1036="",W1037="")),"T2-Error",OR(W1036="",W1037=""),"",SUM(W1036:W1037)&lt;W1032*OR(X1036="pa",X1037="pa"),"",AND(SUM(W1036:W1037)=W1032,X1032="pa",X1036&lt;&gt;"pa",X1037&lt;&gt;"pa"),"T3-Error",AND(SUM(W1036:W1037)=W1032,X1032="")*OR(X1036="pa",X1037="pa"),"T1-Error",SUM(W1036:W1037)=W1032,"")</f>
        <v/>
      </c>
      <c r="X1035" s="101"/>
      <c r="Y1035" s="102" t="str" cm="1">
        <f t="array" ref="Y1035">_xlfn.IFS(AND(Y1032="",Y1036="",Y1037=""),"",SUM(Y1036:Y1037)&lt;Y1032*AND(Z1036="",Z1037="",Y1036&lt;&gt;"",Y1037&lt;&gt;""),"T4-Error",SUM(Y1036:Y1037)&gt;Y1032,"T5-Error",AND(SUM(Y1036:Y1037)=Y1032,Z1032="",OR(Y1036="",Y1037="")),"T2-Error",OR(Y1036="",Y1037=""),"",SUM(Y1036:Y1037)&lt;Y1032*OR(Z1036="pa",Z1037="pa"),"",AND(SUM(Y1036:Y1037)=Y1032,Z1032="pa",Z1036&lt;&gt;"pa",Z1037&lt;&gt;"pa"),"T3-Error",AND(SUM(Y1036:Y1037)=Y1032,Z1032="")*OR(Z1036="pa",Z1037="pa"),"T1-Error",SUM(Y1036:Y1037)=Y1032,"")</f>
        <v/>
      </c>
      <c r="Z1035" s="101"/>
      <c r="AA1035" s="206"/>
      <c r="AB1035" s="189"/>
      <c r="AC1035" s="196"/>
      <c r="AD1035" s="206"/>
      <c r="AF1035" s="193"/>
      <c r="AH1035" s="193"/>
      <c r="AI1035" s="237"/>
      <c r="AJ1035" s="237"/>
      <c r="AK1035" s="237"/>
      <c r="AL1035" s="409"/>
      <c r="AM1035" s="237"/>
      <c r="AN1035" s="409"/>
    </row>
    <row r="1036" spans="1:40" ht="15" x14ac:dyDescent="0.2">
      <c r="A1036" s="294" t="s">
        <v>401</v>
      </c>
      <c r="B1036" s="295"/>
      <c r="C1036" s="110" t="s">
        <v>408</v>
      </c>
      <c r="D1036" s="115" t="s">
        <v>51</v>
      </c>
      <c r="E1036" s="10">
        <v>125</v>
      </c>
      <c r="F1036" s="13"/>
      <c r="G1036" s="10">
        <v>118</v>
      </c>
      <c r="H1036" s="13"/>
      <c r="I1036" s="10">
        <v>136</v>
      </c>
      <c r="J1036" s="13"/>
      <c r="K1036" s="10">
        <v>189</v>
      </c>
      <c r="L1036" s="13"/>
      <c r="M1036" s="10">
        <v>115</v>
      </c>
      <c r="N1036" s="13"/>
      <c r="O1036" s="10">
        <v>52</v>
      </c>
      <c r="P1036" s="13"/>
      <c r="Q1036" s="10">
        <v>133</v>
      </c>
      <c r="R1036" s="13"/>
      <c r="S1036" s="10">
        <v>218</v>
      </c>
      <c r="T1036" s="13"/>
      <c r="U1036" s="10">
        <v>154</v>
      </c>
      <c r="V1036" s="13"/>
      <c r="W1036" s="10">
        <v>192</v>
      </c>
      <c r="X1036" s="13"/>
      <c r="Y1036" s="10"/>
      <c r="Z1036" s="13"/>
      <c r="AA1036" s="205"/>
      <c r="AB1036" s="196"/>
      <c r="AC1036" s="196"/>
      <c r="AD1036" s="205" t="s">
        <v>466</v>
      </c>
      <c r="AF1036" s="193"/>
      <c r="AH1036" s="193"/>
      <c r="AI1036" s="237"/>
      <c r="AJ1036" s="237"/>
      <c r="AK1036" s="237"/>
      <c r="AL1036" s="409"/>
      <c r="AM1036" s="237"/>
      <c r="AN1036" s="409"/>
    </row>
    <row r="1037" spans="1:40" ht="15" x14ac:dyDescent="0.2">
      <c r="A1037" s="296" t="s">
        <v>403</v>
      </c>
      <c r="B1037" s="297"/>
      <c r="C1037" s="110" t="s">
        <v>409</v>
      </c>
      <c r="D1037" s="115" t="s">
        <v>51</v>
      </c>
      <c r="E1037" s="10">
        <v>245</v>
      </c>
      <c r="F1037" s="13"/>
      <c r="G1037" s="10">
        <v>234</v>
      </c>
      <c r="H1037" s="13"/>
      <c r="I1037" s="10">
        <v>123</v>
      </c>
      <c r="J1037" s="13"/>
      <c r="K1037" s="10">
        <v>185</v>
      </c>
      <c r="L1037" s="13"/>
      <c r="M1037" s="10">
        <v>126</v>
      </c>
      <c r="N1037" s="13"/>
      <c r="O1037" s="10">
        <v>73</v>
      </c>
      <c r="P1037" s="13"/>
      <c r="Q1037" s="10">
        <v>178</v>
      </c>
      <c r="R1037" s="13"/>
      <c r="S1037" s="10">
        <v>166</v>
      </c>
      <c r="T1037" s="13"/>
      <c r="U1037" s="10">
        <v>140</v>
      </c>
      <c r="V1037" s="13"/>
      <c r="W1037" s="10">
        <v>201</v>
      </c>
      <c r="X1037" s="13"/>
      <c r="Y1037" s="10"/>
      <c r="Z1037" s="13"/>
      <c r="AA1037" s="205"/>
      <c r="AB1037" s="196"/>
      <c r="AC1037" s="196"/>
      <c r="AD1037" s="205" t="s">
        <v>466</v>
      </c>
      <c r="AF1037" s="193"/>
      <c r="AH1037" s="193"/>
      <c r="AI1037" s="237"/>
      <c r="AJ1037" s="237"/>
      <c r="AK1037" s="237"/>
      <c r="AL1037" s="409"/>
      <c r="AM1037" s="237"/>
      <c r="AN1037" s="409"/>
    </row>
    <row r="1038" spans="1:40" ht="42.75" x14ac:dyDescent="0.25">
      <c r="A1038" s="290"/>
      <c r="B1038" s="291"/>
      <c r="C1038" s="105" t="s">
        <v>52</v>
      </c>
      <c r="D1038" s="33"/>
      <c r="E1038" s="136" t="str" cm="1">
        <f t="array" ref="E1038">_xlfn.IFS(AND(E1032="",E1039="",E1040="",E1041="",E1042="",E1043="",E1044="",E1045="",E1046="",E1047="",E1048="",E1049="",E1050="",E1051="",E1052="",E1053="",E1054="",E1055="",E1056=""),"",SUM(E1039:E1056)&lt;E1032*AND(F1039="",F1040="",F1041="",F1042="",F1043="",F1044="",F1045="",F1046="",F1047="",F1048="",F1049="",F1050="",F1051="",F1052="",F1053="",F1054="",F1055="",F1056="",E1039&lt;&gt;"",E1040&lt;&gt;"",E1041&lt;&gt;"",E1042&lt;&gt;"",E1043&lt;&gt;"",E1044&lt;&gt;"",E1045&lt;&gt;"",E1046&lt;&gt;"",E1047&lt;&gt;"",E1048&lt;&gt;"",E1049&lt;&gt;"",E1050&lt;&gt;"",E1051&lt;&gt;"",E1052&lt;&gt;"",E1053&lt;&gt;"",E1054&lt;&gt;"",E1055&lt;&gt;"",E1056&lt;&gt;""),"T4-Error",SUM(E1039:E1056)&gt;E1032,"T5-Error",AND(SUM(E1039:E1056)=E1032,F1032="",OR(E1039="",E1040="",E1041="",E1042="",E1043="",E1044="",E1045="",E1046="",E1047="",E1048="",E1049="",E1050="",E1051="",E1052="",E1053="",E1054="",E1055="",E1056="")),"T2-Error",OR(E1039="",E1040="",E1041="",E1042="",E1043="",E1044="",E1045="",E1046="",E1047="",E1048="",E1049="",E1050="",E1051="",E1052="",E1053="",E1054="",E1055="",E1056=""),"",SUM(E1039:E1056)&lt;E1032*OR(F1039="pa",F1040="pa",F1041="pa",F1042="pa",F1043="pa",F1044="pa",F1045="pa",F1046="pa",F1047="pa",F1048="pa",F1049="pa",F1050="pa",F1051="pa",F1052="pa",F1053="pa",F1054="pa",F1055="pa",F1056="pa"),"",AND(SUM(E1039:E1056)=E1032,F1032="pa",F1039&lt;&gt;"pa",F1040&lt;&gt;"pa",F1041&lt;&gt;"pa",F1042&lt;&gt;"pa",F1043&lt;&gt;"pa",F1044&lt;&gt;"pa",F1045&lt;&gt;"pa",F1046&lt;&gt;"pa",F1047&lt;&gt;"pa",F1048&lt;&gt;"pa",F1049&lt;&gt;"pa",F1050&lt;&gt;"pa",F1051&lt;&gt;"pa",F1052&lt;&gt;"pa",F1053&lt;&gt;"pa",F1054&lt;&gt;"pa",F1055&lt;&gt;"pa",F1056&lt;&gt;"pa"),"T3-Error",AND(SUM(E1039:E1056)=E1032,F1032="")*OR(F1039="pa",F1040="pa",F1041="pa",F1042="pa",F1043="pa",F1044="pa",F1045="pa",F1046="pa",F1047="pa",F1048="pa",F1049="pa",F1050="pa",F1051="pa",F1052="pa",F1053="pa",F1054="pa",F1055="pa",F1056="pa"),"T1-Error",SUM(E1039:E1056)=E1032,"")</f>
        <v/>
      </c>
      <c r="F1038" s="101"/>
      <c r="G1038" s="136" t="str" cm="1">
        <f t="array" ref="G1038">_xlfn.IFS(AND(G1032="",G1039="",G1040="",G1041="",G1042="",G1043="",G1044="",G1045="",G1046="",G1047="",G1048="",G1049="",G1050="",G1051="",G1052="",G1053="",G1054="",G1055="",G1056=""),"",SUM(G1039:G1056)&lt;G1032*AND(H1039="",H1040="",H1041="",H1042="",H1043="",H1044="",H1045="",H1046="",H1047="",H1048="",H1049="",H1050="",H1051="",H1052="",H1053="",H1054="",H1055="",H1056="",G1039&lt;&gt;"",G1040&lt;&gt;"",G1041&lt;&gt;"",G1042&lt;&gt;"",G1043&lt;&gt;"",G1044&lt;&gt;"",G1045&lt;&gt;"",G1046&lt;&gt;"",G1047&lt;&gt;"",G1048&lt;&gt;"",G1049&lt;&gt;"",G1050&lt;&gt;"",G1051&lt;&gt;"",G1052&lt;&gt;"",G1053&lt;&gt;"",G1054&lt;&gt;"",G1055&lt;&gt;"",G1056&lt;&gt;""),"T4-Error",SUM(G1039:G1056)&gt;G1032,"T5-Error",AND(SUM(G1039:G1056)=G1032,H1032="",OR(G1039="",G1040="",G1041="",G1042="",G1043="",G1044="",G1045="",G1046="",G1047="",G1048="",G1049="",G1050="",G1051="",G1052="",G1053="",G1054="",G1055="",G1056="")),"T2-Error",OR(G1039="",G1040="",G1041="",G1042="",G1043="",G1044="",G1045="",G1046="",G1047="",G1048="",G1049="",G1050="",G1051="",G1052="",G1053="",G1054="",G1055="",G1056=""),"",SUM(G1039:G1056)&lt;G1032*OR(H1039="pa",H1040="pa",H1041="pa",H1042="pa",H1043="pa",H1044="pa",H1045="pa",H1046="pa",H1047="pa",H1048="pa",H1049="pa",H1050="pa",H1051="pa",H1052="pa",H1053="pa",H1054="pa",H1055="pa",H1056="pa"),"",AND(SUM(G1039:G1056)=G1032,H1032="pa",H1039&lt;&gt;"pa",H1040&lt;&gt;"pa",H1041&lt;&gt;"pa",H1042&lt;&gt;"pa",H1043&lt;&gt;"pa",H1044&lt;&gt;"pa",H1045&lt;&gt;"pa",H1046&lt;&gt;"pa",H1047&lt;&gt;"pa",H1048&lt;&gt;"pa",H1049&lt;&gt;"pa",H1050&lt;&gt;"pa",H1051&lt;&gt;"pa",H1052&lt;&gt;"pa",H1053&lt;&gt;"pa",H1054&lt;&gt;"pa",H1055&lt;&gt;"pa",H1056&lt;&gt;"pa"),"T3-Error",AND(SUM(G1039:G1056)=G1032,H1032="")*OR(H1039="pa",H1040="pa",H1041="pa",H1042="pa",H1043="pa",H1044="pa",H1045="pa",H1046="pa",H1047="pa",H1048="pa",H1049="pa",H1050="pa",H1051="pa",H1052="pa",H1053="pa",H1054="pa",H1055="pa",H1056="pa"),"T1-Error",SUM(G1039:G1056)=G1032,"")</f>
        <v/>
      </c>
      <c r="H1038" s="101"/>
      <c r="I1038" s="136" t="str" cm="1">
        <f t="array" ref="I1038">_xlfn.IFS(AND(I1032="",I1039="",I1040="",I1041="",I1042="",I1043="",I1044="",I1045="",I1046="",I1047="",I1048="",I1049="",I1050="",I1051="",I1052="",I1053="",I1054="",I1055="",I1056=""),"",SUM(I1039:I1056)&lt;I1032*AND(J1039="",J1040="",J1041="",J1042="",J1043="",J1044="",J1045="",J1046="",J1047="",J1048="",J1049="",J1050="",J1051="",J1052="",J1053="",J1054="",J1055="",J1056="",I1039&lt;&gt;"",I1040&lt;&gt;"",I1041&lt;&gt;"",I1042&lt;&gt;"",I1043&lt;&gt;"",I1044&lt;&gt;"",I1045&lt;&gt;"",I1046&lt;&gt;"",I1047&lt;&gt;"",I1048&lt;&gt;"",I1049&lt;&gt;"",I1050&lt;&gt;"",I1051&lt;&gt;"",I1052&lt;&gt;"",I1053&lt;&gt;"",I1054&lt;&gt;"",I1055&lt;&gt;"",I1056&lt;&gt;""),"T4-Error",SUM(I1039:I1056)&gt;I1032,"T5-Error",AND(SUM(I1039:I1056)=I1032,J1032="",OR(I1039="",I1040="",I1041="",I1042="",I1043="",I1044="",I1045="",I1046="",I1047="",I1048="",I1049="",I1050="",I1051="",I1052="",I1053="",I1054="",I1055="",I1056="")),"T2-Error",OR(I1039="",I1040="",I1041="",I1042="",I1043="",I1044="",I1045="",I1046="",I1047="",I1048="",I1049="",I1050="",I1051="",I1052="",I1053="",I1054="",I1055="",I1056=""),"",SUM(I1039:I1056)&lt;I1032*OR(J1039="pa",J1040="pa",J1041="pa",J1042="pa",J1043="pa",J1044="pa",J1045="pa",J1046="pa",J1047="pa",J1048="pa",J1049="pa",J1050="pa",J1051="pa",J1052="pa",J1053="pa",J1054="pa",J1055="pa",J1056="pa"),"",AND(SUM(I1039:I1056)=I1032,J1032="pa",J1039&lt;&gt;"pa",J1040&lt;&gt;"pa",J1041&lt;&gt;"pa",J1042&lt;&gt;"pa",J1043&lt;&gt;"pa",J1044&lt;&gt;"pa",J1045&lt;&gt;"pa",J1046&lt;&gt;"pa",J1047&lt;&gt;"pa",J1048&lt;&gt;"pa",J1049&lt;&gt;"pa",J1050&lt;&gt;"pa",J1051&lt;&gt;"pa",J1052&lt;&gt;"pa",J1053&lt;&gt;"pa",J1054&lt;&gt;"pa",J1055&lt;&gt;"pa",J1056&lt;&gt;"pa"),"T3-Error",AND(SUM(I1039:I1056)=I1032,J1032="")*OR(J1039="pa",J1040="pa",J1041="pa",J1042="pa",J1043="pa",J1044="pa",J1045="pa",J1046="pa",J1047="pa",J1048="pa",J1049="pa",J1050="pa",J1051="pa",J1052="pa",J1053="pa",J1054="pa",J1055="pa",J1056="pa"),"T1-Error",SUM(I1039:I1056)=I1032,"")</f>
        <v>T2-Error</v>
      </c>
      <c r="J1038" s="101"/>
      <c r="K1038" s="136" t="str" cm="1">
        <f t="array" ref="K1038">_xlfn.IFS(AND(K1032="",K1039="",K1040="",K1041="",K1042="",K1043="",K1044="",K1045="",K1046="",K1047="",K1048="",K1049="",K1050="",K1051="",K1052="",K1053="",K1054="",K1055="",K1056=""),"",SUM(K1039:K1056)&lt;K1032*AND(L1039="",L1040="",L1041="",L1042="",L1043="",L1044="",L1045="",L1046="",L1047="",L1048="",L1049="",L1050="",L1051="",L1052="",L1053="",L1054="",L1055="",L1056="",K1039&lt;&gt;"",K1040&lt;&gt;"",K1041&lt;&gt;"",K1042&lt;&gt;"",K1043&lt;&gt;"",K1044&lt;&gt;"",K1045&lt;&gt;"",K1046&lt;&gt;"",K1047&lt;&gt;"",K1048&lt;&gt;"",K1049&lt;&gt;"",K1050&lt;&gt;"",K1051&lt;&gt;"",K1052&lt;&gt;"",K1053&lt;&gt;"",K1054&lt;&gt;"",K1055&lt;&gt;"",K1056&lt;&gt;""),"T4-Error",SUM(K1039:K1056)&gt;K1032,"T5-Error",AND(SUM(K1039:K1056)=K1032,L1032="",OR(K1039="",K1040="",K1041="",K1042="",K1043="",K1044="",K1045="",K1046="",K1047="",K1048="",K1049="",K1050="",K1051="",K1052="",K1053="",K1054="",K1055="",K1056="")),"T2-Error",OR(K1039="",K1040="",K1041="",K1042="",K1043="",K1044="",K1045="",K1046="",K1047="",K1048="",K1049="",K1050="",K1051="",K1052="",K1053="",K1054="",K1055="",K1056=""),"",SUM(K1039:K1056)&lt;K1032*OR(L1039="pa",L1040="pa",L1041="pa",L1042="pa",L1043="pa",L1044="pa",L1045="pa",L1046="pa",L1047="pa",L1048="pa",L1049="pa",L1050="pa",L1051="pa",L1052="pa",L1053="pa",L1054="pa",L1055="pa",L1056="pa"),"",AND(SUM(K1039:K1056)=K1032,L1032="pa",L1039&lt;&gt;"pa",L1040&lt;&gt;"pa",L1041&lt;&gt;"pa",L1042&lt;&gt;"pa",L1043&lt;&gt;"pa",L1044&lt;&gt;"pa",L1045&lt;&gt;"pa",L1046&lt;&gt;"pa",L1047&lt;&gt;"pa",L1048&lt;&gt;"pa",L1049&lt;&gt;"pa",L1050&lt;&gt;"pa",L1051&lt;&gt;"pa",L1052&lt;&gt;"pa",L1053&lt;&gt;"pa",L1054&lt;&gt;"pa",L1055&lt;&gt;"pa",L1056&lt;&gt;"pa"),"T3-Error",AND(SUM(K1039:K1056)=K1032,L1032="")*OR(L1039="pa",L1040="pa",L1041="pa",L1042="pa",L1043="pa",L1044="pa",L1045="pa",L1046="pa",L1047="pa",L1048="pa",L1049="pa",L1050="pa",L1051="pa",L1052="pa",L1053="pa",L1054="pa",L1055="pa",L1056="pa"),"T1-Error",SUM(K1039:K1056)=K1032,"")</f>
        <v>T2-Error</v>
      </c>
      <c r="L1038" s="101"/>
      <c r="M1038" s="136" t="str" cm="1">
        <f t="array" ref="M1038">_xlfn.IFS(AND(M1032="",M1039="",M1040="",M1041="",M1042="",M1043="",M1044="",M1045="",M1046="",M1047="",M1048="",M1049="",M1050="",M1051="",M1052="",M1053="",M1054="",M1055="",M1056=""),"",SUM(M1039:M1056)&lt;M1032*AND(N1039="",N1040="",N1041="",N1042="",N1043="",N1044="",N1045="",N1046="",N1047="",N1048="",N1049="",N1050="",N1051="",N1052="",N1053="",N1054="",N1055="",N1056="",M1039&lt;&gt;"",M1040&lt;&gt;"",M1041&lt;&gt;"",M1042&lt;&gt;"",M1043&lt;&gt;"",M1044&lt;&gt;"",M1045&lt;&gt;"",M1046&lt;&gt;"",M1047&lt;&gt;"",M1048&lt;&gt;"",M1049&lt;&gt;"",M1050&lt;&gt;"",M1051&lt;&gt;"",M1052&lt;&gt;"",M1053&lt;&gt;"",M1054&lt;&gt;"",M1055&lt;&gt;"",M1056&lt;&gt;""),"T4-Error",SUM(M1039:M1056)&gt;M1032,"T5-Error",AND(SUM(M1039:M1056)=M1032,N1032="",OR(M1039="",M1040="",M1041="",M1042="",M1043="",M1044="",M1045="",M1046="",M1047="",M1048="",M1049="",M1050="",M1051="",M1052="",M1053="",M1054="",M1055="",M1056="")),"T2-Error",OR(M1039="",M1040="",M1041="",M1042="",M1043="",M1044="",M1045="",M1046="",M1047="",M1048="",M1049="",M1050="",M1051="",M1052="",M1053="",M1054="",M1055="",M1056=""),"",SUM(M1039:M1056)&lt;M1032*OR(N1039="pa",N1040="pa",N1041="pa",N1042="pa",N1043="pa",N1044="pa",N1045="pa",N1046="pa",N1047="pa",N1048="pa",N1049="pa",N1050="pa",N1051="pa",N1052="pa",N1053="pa",N1054="pa",N1055="pa",N1056="pa"),"",AND(SUM(M1039:M1056)=M1032,N1032="pa",N1039&lt;&gt;"pa",N1040&lt;&gt;"pa",N1041&lt;&gt;"pa",N1042&lt;&gt;"pa",N1043&lt;&gt;"pa",N1044&lt;&gt;"pa",N1045&lt;&gt;"pa",N1046&lt;&gt;"pa",N1047&lt;&gt;"pa",N1048&lt;&gt;"pa",N1049&lt;&gt;"pa",N1050&lt;&gt;"pa",N1051&lt;&gt;"pa",N1052&lt;&gt;"pa",N1053&lt;&gt;"pa",N1054&lt;&gt;"pa",N1055&lt;&gt;"pa",N1056&lt;&gt;"pa"),"T3-Error",AND(SUM(M1039:M1056)=M1032,N1032="")*OR(N1039="pa",N1040="pa",N1041="pa",N1042="pa",N1043="pa",N1044="pa",N1045="pa",N1046="pa",N1047="pa",N1048="pa",N1049="pa",N1050="pa",N1051="pa",N1052="pa",N1053="pa",N1054="pa",N1055="pa",N1056="pa"),"T1-Error",SUM(M1039:M1056)=M1032,"")</f>
        <v/>
      </c>
      <c r="N1038" s="101"/>
      <c r="O1038" s="136" t="str" cm="1">
        <f t="array" ref="O1038">_xlfn.IFS(AND(O1032="",O1039="",O1040="",O1041="",O1042="",O1043="",O1044="",O1045="",O1046="",O1047="",O1048="",O1049="",O1050="",O1051="",O1052="",O1053="",O1054="",O1055="",O1056=""),"",SUM(O1039:O1056)&lt;O1032*AND(P1039="",P1040="",P1041="",P1042="",P1043="",P1044="",P1045="",P1046="",P1047="",P1048="",P1049="",P1050="",P1051="",P1052="",P1053="",P1054="",P1055="",P1056="",O1039&lt;&gt;"",O1040&lt;&gt;"",O1041&lt;&gt;"",O1042&lt;&gt;"",O1043&lt;&gt;"",O1044&lt;&gt;"",O1045&lt;&gt;"",O1046&lt;&gt;"",O1047&lt;&gt;"",O1048&lt;&gt;"",O1049&lt;&gt;"",O1050&lt;&gt;"",O1051&lt;&gt;"",O1052&lt;&gt;"",O1053&lt;&gt;"",O1054&lt;&gt;"",O1055&lt;&gt;"",O1056&lt;&gt;""),"T4-Error",SUM(O1039:O1056)&gt;O1032,"T5-Error",AND(SUM(O1039:O1056)=O1032,P1032="",OR(O1039="",O1040="",O1041="",O1042="",O1043="",O1044="",O1045="",O1046="",O1047="",O1048="",O1049="",O1050="",O1051="",O1052="",O1053="",O1054="",O1055="",O1056="")),"T2-Error",OR(O1039="",O1040="",O1041="",O1042="",O1043="",O1044="",O1045="",O1046="",O1047="",O1048="",O1049="",O1050="",O1051="",O1052="",O1053="",O1054="",O1055="",O1056=""),"",SUM(O1039:O1056)&lt;O1032*OR(P1039="pa",P1040="pa",P1041="pa",P1042="pa",P1043="pa",P1044="pa",P1045="pa",P1046="pa",P1047="pa",P1048="pa",P1049="pa",P1050="pa",P1051="pa",P1052="pa",P1053="pa",P1054="pa",P1055="pa",P1056="pa"),"",AND(SUM(O1039:O1056)=O1032,P1032="pa",P1039&lt;&gt;"pa",P1040&lt;&gt;"pa",P1041&lt;&gt;"pa",P1042&lt;&gt;"pa",P1043&lt;&gt;"pa",P1044&lt;&gt;"pa",P1045&lt;&gt;"pa",P1046&lt;&gt;"pa",P1047&lt;&gt;"pa",P1048&lt;&gt;"pa",P1049&lt;&gt;"pa",P1050&lt;&gt;"pa",P1051&lt;&gt;"pa",P1052&lt;&gt;"pa",P1053&lt;&gt;"pa",P1054&lt;&gt;"pa",P1055&lt;&gt;"pa",P1056&lt;&gt;"pa"),"T3-Error",AND(SUM(O1039:O1056)=O1032,P1032="")*OR(P1039="pa",P1040="pa",P1041="pa",P1042="pa",P1043="pa",P1044="pa",P1045="pa",P1046="pa",P1047="pa",P1048="pa",P1049="pa",P1050="pa",P1051="pa",P1052="pa",P1053="pa",P1054="pa",P1055="pa",P1056="pa"),"T1-Error",SUM(O1039:O1056)=O1032,"")</f>
        <v>T2-Error</v>
      </c>
      <c r="P1038" s="101"/>
      <c r="Q1038" s="102" t="str" cm="1">
        <f t="array" ref="Q1038">_xlfn.IFS(AND(Q1032="",Q1039="",Q1040="",Q1041="",Q1042="",Q1043="",Q1044="",Q1045="",Q1046="",Q1047="",Q1048="",Q1049="",Q1050="",Q1051="",Q1052="",Q1053="",Q1054="",Q1055="",Q1056=""),"",SUM(Q1039:Q1056)&lt;Q1032*AND(R1039="",R1040="",R1041="",R1042="",R1043="",R1044="",R1045="",R1046="",R1047="",R1048="",R1049="",R1050="",R1051="",R1052="",R1053="",R1054="",R1055="",R1056="",Q1039&lt;&gt;"",Q1040&lt;&gt;"",Q1041&lt;&gt;"",Q1042&lt;&gt;"",Q1043&lt;&gt;"",Q1044&lt;&gt;"",Q1045&lt;&gt;"",Q1046&lt;&gt;"",Q1047&lt;&gt;"",Q1048&lt;&gt;"",Q1049&lt;&gt;"",Q1050&lt;&gt;"",Q1051&lt;&gt;"",Q1052&lt;&gt;"",Q1053&lt;&gt;"",Q1054&lt;&gt;"",Q1055&lt;&gt;"",Q1056&lt;&gt;""),"T4-Error",SUM(Q1039:Q1056)&gt;Q1032,"T5-Error",AND(SUM(Q1039:Q1056)=Q1032,R1032="",OR(Q1039="",Q1040="",Q1041="",Q1042="",Q1043="",Q1044="",Q1045="",Q1046="",Q1047="",Q1048="",Q1049="",Q1050="",Q1051="",Q1052="",Q1053="",Q1054="",Q1055="",Q1056="")),"T2-Error",OR(Q1039="",Q1040="",Q1041="",Q1042="",Q1043="",Q1044="",Q1045="",Q1046="",Q1047="",Q1048="",Q1049="",Q1050="",Q1051="",Q1052="",Q1053="",Q1054="",Q1055="",Q1056=""),"",SUM(Q1039:Q1056)&lt;Q1032*OR(R1039="pa",R1040="pa",R1041="pa",R1042="pa",R1043="pa",R1044="pa",R1045="pa",R1046="pa",R1047="pa",R1048="pa",R1049="pa",R1050="pa",R1051="pa",R1052="pa",R1053="pa",R1054="pa",R1055="pa",R1056="pa"),"",AND(SUM(Q1039:Q1056)=Q1032,R1032="pa",R1039&lt;&gt;"pa",R1040&lt;&gt;"pa",R1041&lt;&gt;"pa",R1042&lt;&gt;"pa",R1043&lt;&gt;"pa",R1044&lt;&gt;"pa",R1045&lt;&gt;"pa",R1046&lt;&gt;"pa",R1047&lt;&gt;"pa",R1048&lt;&gt;"pa",R1049&lt;&gt;"pa",R1050&lt;&gt;"pa",R1051&lt;&gt;"pa",R1052&lt;&gt;"pa",R1053&lt;&gt;"pa",R1054&lt;&gt;"pa",R1055&lt;&gt;"pa",R1056&lt;&gt;"pa"),"T3-Error",AND(SUM(Q1039:Q1056)=Q1032,R1032="")*OR(R1039="pa",R1040="pa",R1041="pa",R1042="pa",R1043="pa",R1044="pa",R1045="pa",R1046="pa",R1047="pa",R1048="pa",R1049="pa",R1050="pa",R1051="pa",R1052="pa",R1053="pa",R1054="pa",R1055="pa",R1056="pa"),"T1-Error",SUM(Q1039:Q1056)=Q1032,"")</f>
        <v>T2-Error</v>
      </c>
      <c r="R1038" s="101"/>
      <c r="S1038" s="102" t="str" cm="1">
        <f t="array" ref="S1038">_xlfn.IFS(AND(S1032="",S1039="",S1040="",S1041="",S1042="",S1043="",S1044="",S1045="",S1046="",S1047="",S1048="",S1049="",S1050="",S1051="",S1052="",S1053="",S1054="",S1055="",S1056=""),"",SUM(S1039:S1056)&lt;S1032*AND(T1039="",T1040="",T1041="",T1042="",T1043="",T1044="",T1045="",T1046="",T1047="",T1048="",T1049="",T1050="",T1051="",T1052="",T1053="",T1054="",T1055="",T1056="",S1039&lt;&gt;"",S1040&lt;&gt;"",S1041&lt;&gt;"",S1042&lt;&gt;"",S1043&lt;&gt;"",S1044&lt;&gt;"",S1045&lt;&gt;"",S1046&lt;&gt;"",S1047&lt;&gt;"",S1048&lt;&gt;"",S1049&lt;&gt;"",S1050&lt;&gt;"",S1051&lt;&gt;"",S1052&lt;&gt;"",S1053&lt;&gt;"",S1054&lt;&gt;"",S1055&lt;&gt;"",S1056&lt;&gt;""),"T4-Error",SUM(S1039:S1056)&gt;S1032,"T5-Error",AND(SUM(S1039:S1056)=S1032,T1032="",OR(S1039="",S1040="",S1041="",S1042="",S1043="",S1044="",S1045="",S1046="",S1047="",S1048="",S1049="",S1050="",S1051="",S1052="",S1053="",S1054="",S1055="",S1056="")),"T2-Error",OR(S1039="",S1040="",S1041="",S1042="",S1043="",S1044="",S1045="",S1046="",S1047="",S1048="",S1049="",S1050="",S1051="",S1052="",S1053="",S1054="",S1055="",S1056=""),"",SUM(S1039:S1056)&lt;S1032*OR(T1039="pa",T1040="pa",T1041="pa",T1042="pa",T1043="pa",T1044="pa",T1045="pa",T1046="pa",T1047="pa",T1048="pa",T1049="pa",T1050="pa",T1051="pa",T1052="pa",T1053="pa",T1054="pa",T1055="pa",T1056="pa"),"",AND(SUM(S1039:S1056)=S1032,T1032="pa",T1039&lt;&gt;"pa",T1040&lt;&gt;"pa",T1041&lt;&gt;"pa",T1042&lt;&gt;"pa",T1043&lt;&gt;"pa",T1044&lt;&gt;"pa",T1045&lt;&gt;"pa",T1046&lt;&gt;"pa",T1047&lt;&gt;"pa",T1048&lt;&gt;"pa",T1049&lt;&gt;"pa",T1050&lt;&gt;"pa",T1051&lt;&gt;"pa",T1052&lt;&gt;"pa",T1053&lt;&gt;"pa",T1054&lt;&gt;"pa",T1055&lt;&gt;"pa",T1056&lt;&gt;"pa"),"T3-Error",AND(SUM(S1039:S1056)=S1032,T1032="")*OR(T1039="pa",T1040="pa",T1041="pa",T1042="pa",T1043="pa",T1044="pa",T1045="pa",T1046="pa",T1047="pa",T1048="pa",T1049="pa",T1050="pa",T1051="pa",T1052="pa",T1053="pa",T1054="pa",T1055="pa",T1056="pa"),"T1-Error",SUM(S1039:S1056)=S1032,"")</f>
        <v>T2-Error</v>
      </c>
      <c r="T1038" s="101"/>
      <c r="U1038" s="102" t="str" cm="1">
        <f t="array" ref="U1038">_xlfn.IFS(AND(U1032="",U1039="",U1040="",U1041="",U1042="",U1043="",U1044="",U1045="",U1046="",U1047="",U1048="",U1049="",U1050="",U1051="",U1052="",U1053="",U1054="",U1055="",U1056=""),"",SUM(U1039:U1056)&lt;U1032*AND(V1039="",V1040="",V1041="",V1042="",V1043="",V1044="",V1045="",V1046="",V1047="",V1048="",V1049="",V1050="",V1051="",V1052="",V1053="",V1054="",V1055="",V1056="",U1039&lt;&gt;"",U1040&lt;&gt;"",U1041&lt;&gt;"",U1042&lt;&gt;"",U1043&lt;&gt;"",U1044&lt;&gt;"",U1045&lt;&gt;"",U1046&lt;&gt;"",U1047&lt;&gt;"",U1048&lt;&gt;"",U1049&lt;&gt;"",U1050&lt;&gt;"",U1051&lt;&gt;"",U1052&lt;&gt;"",U1053&lt;&gt;"",U1054&lt;&gt;"",U1055&lt;&gt;"",U1056&lt;&gt;""),"T4-Error",SUM(U1039:U1056)&gt;U1032,"T5-Error",AND(SUM(U1039:U1056)=U1032,V1032="",OR(U1039="",U1040="",U1041="",U1042="",U1043="",U1044="",U1045="",U1046="",U1047="",U1048="",U1049="",U1050="",U1051="",U1052="",U1053="",U1054="",U1055="",U1056="")),"T2-Error",OR(U1039="",U1040="",U1041="",U1042="",U1043="",U1044="",U1045="",U1046="",U1047="",U1048="",U1049="",U1050="",U1051="",U1052="",U1053="",U1054="",U1055="",U1056=""),"",SUM(U1039:U1056)&lt;U1032*OR(V1039="pa",V1040="pa",V1041="pa",V1042="pa",V1043="pa",V1044="pa",V1045="pa",V1046="pa",V1047="pa",V1048="pa",V1049="pa",V1050="pa",V1051="pa",V1052="pa",V1053="pa",V1054="pa",V1055="pa",V1056="pa"),"",AND(SUM(U1039:U1056)=U1032,V1032="pa",V1039&lt;&gt;"pa",V1040&lt;&gt;"pa",V1041&lt;&gt;"pa",V1042&lt;&gt;"pa",V1043&lt;&gt;"pa",V1044&lt;&gt;"pa",V1045&lt;&gt;"pa",V1046&lt;&gt;"pa",V1047&lt;&gt;"pa",V1048&lt;&gt;"pa",V1049&lt;&gt;"pa",V1050&lt;&gt;"pa",V1051&lt;&gt;"pa",V1052&lt;&gt;"pa",V1053&lt;&gt;"pa",V1054&lt;&gt;"pa",V1055&lt;&gt;"pa",V1056&lt;&gt;"pa"),"T3-Error",AND(SUM(U1039:U1056)=U1032,V1032="")*OR(V1039="pa",V1040="pa",V1041="pa",V1042="pa",V1043="pa",V1044="pa",V1045="pa",V1046="pa",V1047="pa",V1048="pa",V1049="pa",V1050="pa",V1051="pa",V1052="pa",V1053="pa",V1054="pa",V1055="pa",V1056="pa"),"T1-Error",SUM(U1039:U1056)=U1032,"")</f>
        <v/>
      </c>
      <c r="V1038" s="101"/>
      <c r="W1038" s="102" t="str" cm="1">
        <f t="array" ref="W1038">_xlfn.IFS(AND(W1032="",W1039="",W1040="",W1041="",W1042="",W1043="",W1044="",W1045="",W1046="",W1047="",W1048="",W1049="",W1050="",W1051="",W1052="",W1053="",W1054="",W1055="",W1056=""),"",SUM(W1039:W1056)&lt;W1032*AND(X1039="",X1040="",X1041="",X1042="",X1043="",X1044="",X1045="",X1046="",X1047="",X1048="",X1049="",X1050="",X1051="",X1052="",X1053="",X1054="",X1055="",X1056="",W1039&lt;&gt;"",W1040&lt;&gt;"",W1041&lt;&gt;"",W1042&lt;&gt;"",W1043&lt;&gt;"",W1044&lt;&gt;"",W1045&lt;&gt;"",W1046&lt;&gt;"",W1047&lt;&gt;"",W1048&lt;&gt;"",W1049&lt;&gt;"",W1050&lt;&gt;"",W1051&lt;&gt;"",W1052&lt;&gt;"",W1053&lt;&gt;"",W1054&lt;&gt;"",W1055&lt;&gt;"",W1056&lt;&gt;""),"T4-Error",SUM(W1039:W1056)&gt;W1032,"T5-Error",AND(SUM(W1039:W1056)=W1032,X1032="",OR(W1039="",W1040="",W1041="",W1042="",W1043="",W1044="",W1045="",W1046="",W1047="",W1048="",W1049="",W1050="",W1051="",W1052="",W1053="",W1054="",W1055="",W1056="")),"T2-Error",OR(W1039="",W1040="",W1041="",W1042="",W1043="",W1044="",W1045="",W1046="",W1047="",W1048="",W1049="",W1050="",W1051="",W1052="",W1053="",W1054="",W1055="",W1056=""),"",SUM(W1039:W1056)&lt;W1032*OR(X1039="pa",X1040="pa",X1041="pa",X1042="pa",X1043="pa",X1044="pa",X1045="pa",X1046="pa",X1047="pa",X1048="pa",X1049="pa",X1050="pa",X1051="pa",X1052="pa",X1053="pa",X1054="pa",X1055="pa",X1056="pa"),"",AND(SUM(W1039:W1056)=W1032,X1032="pa",X1039&lt;&gt;"pa",X1040&lt;&gt;"pa",X1041&lt;&gt;"pa",X1042&lt;&gt;"pa",X1043&lt;&gt;"pa",X1044&lt;&gt;"pa",X1045&lt;&gt;"pa",X1046&lt;&gt;"pa",X1047&lt;&gt;"pa",X1048&lt;&gt;"pa",X1049&lt;&gt;"pa",X1050&lt;&gt;"pa",X1051&lt;&gt;"pa",X1052&lt;&gt;"pa",X1053&lt;&gt;"pa",X1054&lt;&gt;"pa",X1055&lt;&gt;"pa",X1056&lt;&gt;"pa"),"T3-Error",AND(SUM(W1039:W1056)=W1032,X1032="")*OR(X1039="pa",X1040="pa",X1041="pa",X1042="pa",X1043="pa",X1044="pa",X1045="pa",X1046="pa",X1047="pa",X1048="pa",X1049="pa",X1050="pa",X1051="pa",X1052="pa",X1053="pa",X1054="pa",X1055="pa",X1056="pa"),"T1-Error",SUM(W1039:W1056)=W1032,"")</f>
        <v/>
      </c>
      <c r="X1038" s="101"/>
      <c r="Y1038" s="102" t="str" cm="1">
        <f t="array" ref="Y1038">_xlfn.IFS(AND(Y1032="",Y1039="",Y1040="",Y1041="",Y1042="",Y1043="",Y1044="",Y1045="",Y1046="",Y1047="",Y1048="",Y1049="",Y1050="",Y1051="",Y1052="",Y1053="",Y1054="",Y1055="",Y1056=""),"",SUM(Y1039:Y1056)&lt;Y1032*AND(Z1039="",Z1040="",Z1041="",Z1042="",Z1043="",Z1044="",Z1045="",Z1046="",Z1047="",Z1048="",Z1049="",Z1050="",Z1051="",Z1052="",Z1053="",Z1054="",Z1055="",Z1056="",Y1039&lt;&gt;"",Y1040&lt;&gt;"",Y1041&lt;&gt;"",Y1042&lt;&gt;"",Y1043&lt;&gt;"",Y1044&lt;&gt;"",Y1045&lt;&gt;"",Y1046&lt;&gt;"",Y1047&lt;&gt;"",Y1048&lt;&gt;"",Y1049&lt;&gt;"",Y1050&lt;&gt;"",Y1051&lt;&gt;"",Y1052&lt;&gt;"",Y1053&lt;&gt;"",Y1054&lt;&gt;"",Y1055&lt;&gt;"",Y1056&lt;&gt;""),"T4-Error",SUM(Y1039:Y1056)&gt;Y1032,"T5-Error",AND(SUM(Y1039:Y1056)=Y1032,Z1032="",OR(Y1039="",Y1040="",Y1041="",Y1042="",Y1043="",Y1044="",Y1045="",Y1046="",Y1047="",Y1048="",Y1049="",Y1050="",Y1051="",Y1052="",Y1053="",Y1054="",Y1055="",Y1056="")),"T2-Error",OR(Y1039="",Y1040="",Y1041="",Y1042="",Y1043="",Y1044="",Y1045="",Y1046="",Y1047="",Y1048="",Y1049="",Y1050="",Y1051="",Y1052="",Y1053="",Y1054="",Y1055="",Y1056=""),"",SUM(Y1039:Y1056)&lt;Y1032*OR(Z1039="pa",Z1040="pa",Z1041="pa",Z1042="pa",Z1043="pa",Z1044="pa",Z1045="pa",Z1046="pa",Z1047="pa",Z1048="pa",Z1049="pa",Z1050="pa",Z1051="pa",Z1052="pa",Z1053="pa",Z1054="pa",Z1055="pa",Z1056="pa"),"",AND(SUM(Y1039:Y1056)=Y1032,Z1032="pa",Z1039&lt;&gt;"pa",Z1040&lt;&gt;"pa",Z1041&lt;&gt;"pa",Z1042&lt;&gt;"pa",Z1043&lt;&gt;"pa",Z1044&lt;&gt;"pa",Z1045&lt;&gt;"pa",Z1046&lt;&gt;"pa",Z1047&lt;&gt;"pa",Z1048&lt;&gt;"pa",Z1049&lt;&gt;"pa",Z1050&lt;&gt;"pa",Z1051&lt;&gt;"pa",Z1052&lt;&gt;"pa",Z1053&lt;&gt;"pa",Z1054&lt;&gt;"pa",Z1055&lt;&gt;"pa",Z1056&lt;&gt;"pa"),"T3-Error",AND(SUM(Y1039:Y1056)=Y1032,Z1032="")*OR(Z1039="pa",Z1040="pa",Z1041="pa",Z1042="pa",Z1043="pa",Z1044="pa",Z1045="pa",Z1046="pa",Z1047="pa",Z1048="pa",Z1049="pa",Z1050="pa",Z1051="pa",Z1052="pa",Z1053="pa",Z1054="pa",Z1055="pa",Z1056="pa"),"T1-Error",SUM(Y1039:Y1056)=Y1032,"")</f>
        <v/>
      </c>
      <c r="Z1038" s="101"/>
      <c r="AA1038" s="206"/>
      <c r="AB1038" s="189"/>
      <c r="AC1038" s="196"/>
      <c r="AD1038" s="206"/>
      <c r="AF1038" s="219" t="s">
        <v>473</v>
      </c>
      <c r="AH1038" s="219" t="s">
        <v>474</v>
      </c>
      <c r="AI1038" s="237"/>
      <c r="AJ1038" s="237"/>
      <c r="AK1038" s="237"/>
      <c r="AL1038" s="409"/>
      <c r="AM1038" s="237"/>
      <c r="AN1038" s="409"/>
    </row>
    <row r="1039" spans="1:40" customFormat="1" ht="15" x14ac:dyDescent="0.2">
      <c r="A1039" s="248" t="s">
        <v>217</v>
      </c>
      <c r="B1039" s="248"/>
      <c r="C1039" s="34" t="s">
        <v>53</v>
      </c>
      <c r="D1039" s="115" t="s">
        <v>51</v>
      </c>
      <c r="E1039" s="10"/>
      <c r="F1039" s="13"/>
      <c r="G1039" s="10"/>
      <c r="H1039" s="13"/>
      <c r="I1039" s="10"/>
      <c r="J1039" s="13"/>
      <c r="K1039" s="10"/>
      <c r="L1039" s="13"/>
      <c r="M1039" s="10"/>
      <c r="N1039" s="13"/>
      <c r="O1039" s="10"/>
      <c r="P1039" s="13"/>
      <c r="Q1039" s="10"/>
      <c r="R1039" s="13"/>
      <c r="S1039" s="10"/>
      <c r="T1039" s="13"/>
      <c r="U1039" s="10">
        <v>8</v>
      </c>
      <c r="V1039" s="13"/>
      <c r="W1039" s="10">
        <v>1</v>
      </c>
      <c r="X1039" s="13"/>
      <c r="Y1039" s="10"/>
      <c r="Z1039" s="13"/>
      <c r="AA1039" s="205"/>
      <c r="AB1039" s="200"/>
      <c r="AC1039" s="257"/>
      <c r="AD1039" s="205"/>
      <c r="AF1039" s="258"/>
      <c r="AH1039" s="258"/>
      <c r="AI1039" s="259"/>
      <c r="AJ1039" s="259"/>
      <c r="AK1039" s="259"/>
      <c r="AL1039" s="413"/>
      <c r="AM1039" s="259"/>
      <c r="AN1039" s="413"/>
    </row>
    <row r="1040" spans="1:40" customFormat="1" ht="15" x14ac:dyDescent="0.2">
      <c r="A1040" s="244" t="s">
        <v>218</v>
      </c>
      <c r="B1040" s="244"/>
      <c r="C1040" s="35" t="s">
        <v>54</v>
      </c>
      <c r="D1040" s="115" t="s">
        <v>51</v>
      </c>
      <c r="E1040" s="10"/>
      <c r="F1040" s="13"/>
      <c r="G1040" s="10"/>
      <c r="H1040" s="13"/>
      <c r="I1040" s="10"/>
      <c r="J1040" s="13"/>
      <c r="K1040" s="10"/>
      <c r="L1040" s="13"/>
      <c r="M1040" s="10"/>
      <c r="N1040" s="13"/>
      <c r="O1040" s="10"/>
      <c r="P1040" s="13"/>
      <c r="Q1040" s="10"/>
      <c r="R1040" s="13"/>
      <c r="S1040" s="10"/>
      <c r="T1040" s="13"/>
      <c r="U1040" s="10">
        <v>2</v>
      </c>
      <c r="V1040" s="13"/>
      <c r="W1040" s="10">
        <v>5</v>
      </c>
      <c r="X1040" s="13"/>
      <c r="Y1040" s="10"/>
      <c r="Z1040" s="13"/>
      <c r="AA1040" s="205"/>
      <c r="AB1040" s="200"/>
      <c r="AC1040" s="257"/>
      <c r="AD1040" s="205"/>
      <c r="AF1040" s="258"/>
      <c r="AH1040" s="258"/>
      <c r="AI1040" s="259"/>
      <c r="AJ1040" s="259"/>
      <c r="AK1040" s="259"/>
      <c r="AL1040" s="413"/>
      <c r="AM1040" s="259"/>
      <c r="AN1040" s="413"/>
    </row>
    <row r="1041" spans="1:41" customFormat="1" ht="15" x14ac:dyDescent="0.2">
      <c r="A1041" s="244" t="s">
        <v>219</v>
      </c>
      <c r="B1041" s="244"/>
      <c r="C1041" s="35" t="s">
        <v>55</v>
      </c>
      <c r="D1041" s="115" t="s">
        <v>51</v>
      </c>
      <c r="E1041" s="10"/>
      <c r="F1041" s="13"/>
      <c r="G1041" s="10"/>
      <c r="H1041" s="13"/>
      <c r="I1041" s="10"/>
      <c r="J1041" s="13"/>
      <c r="K1041" s="10"/>
      <c r="L1041" s="13"/>
      <c r="M1041" s="10"/>
      <c r="N1041" s="13"/>
      <c r="O1041" s="10"/>
      <c r="P1041" s="13"/>
      <c r="Q1041" s="10"/>
      <c r="R1041" s="13"/>
      <c r="S1041" s="10"/>
      <c r="T1041" s="13"/>
      <c r="U1041" s="10">
        <v>9</v>
      </c>
      <c r="V1041" s="13"/>
      <c r="W1041" s="10">
        <v>6</v>
      </c>
      <c r="X1041" s="13"/>
      <c r="Y1041" s="10"/>
      <c r="Z1041" s="13"/>
      <c r="AA1041" s="205"/>
      <c r="AB1041" s="200"/>
      <c r="AC1041" s="257"/>
      <c r="AD1041" s="205"/>
      <c r="AF1041" s="258"/>
      <c r="AH1041" s="258"/>
      <c r="AI1041" s="259"/>
      <c r="AJ1041" s="259"/>
      <c r="AK1041" s="259"/>
      <c r="AL1041" s="413"/>
      <c r="AM1041" s="259"/>
      <c r="AN1041" s="413"/>
    </row>
    <row r="1042" spans="1:41" customFormat="1" ht="15" x14ac:dyDescent="0.2">
      <c r="A1042" s="244" t="s">
        <v>220</v>
      </c>
      <c r="B1042" s="244"/>
      <c r="C1042" s="35" t="s">
        <v>56</v>
      </c>
      <c r="D1042" s="115" t="s">
        <v>51</v>
      </c>
      <c r="E1042" s="10"/>
      <c r="F1042" s="13"/>
      <c r="G1042" s="10"/>
      <c r="H1042" s="13"/>
      <c r="I1042" s="10"/>
      <c r="J1042" s="13"/>
      <c r="K1042" s="10"/>
      <c r="L1042" s="13"/>
      <c r="M1042" s="10"/>
      <c r="N1042" s="13"/>
      <c r="O1042" s="10"/>
      <c r="P1042" s="13"/>
      <c r="Q1042" s="10"/>
      <c r="R1042" s="13"/>
      <c r="S1042" s="10"/>
      <c r="T1042" s="13"/>
      <c r="U1042" s="10">
        <v>3</v>
      </c>
      <c r="V1042" s="13"/>
      <c r="W1042" s="10">
        <v>9</v>
      </c>
      <c r="X1042" s="13"/>
      <c r="Y1042" s="10"/>
      <c r="Z1042" s="13"/>
      <c r="AA1042" s="205"/>
      <c r="AB1042" s="200"/>
      <c r="AC1042" s="257"/>
      <c r="AD1042" s="205"/>
      <c r="AF1042" s="258"/>
      <c r="AH1042" s="258"/>
      <c r="AI1042" s="259"/>
      <c r="AJ1042" s="259"/>
      <c r="AK1042" s="259"/>
      <c r="AL1042" s="413"/>
      <c r="AM1042" s="259"/>
      <c r="AN1042" s="413"/>
    </row>
    <row r="1043" spans="1:41" customFormat="1" ht="15" x14ac:dyDescent="0.2">
      <c r="A1043" s="244" t="s">
        <v>221</v>
      </c>
      <c r="B1043" s="244"/>
      <c r="C1043" s="35" t="s">
        <v>57</v>
      </c>
      <c r="D1043" s="115" t="s">
        <v>51</v>
      </c>
      <c r="E1043" s="10"/>
      <c r="F1043" s="13"/>
      <c r="G1043" s="10"/>
      <c r="H1043" s="13"/>
      <c r="I1043" s="10"/>
      <c r="J1043" s="13"/>
      <c r="K1043" s="10"/>
      <c r="L1043" s="13"/>
      <c r="M1043" s="10"/>
      <c r="N1043" s="13"/>
      <c r="O1043" s="10"/>
      <c r="P1043" s="13"/>
      <c r="Q1043" s="10"/>
      <c r="R1043" s="13"/>
      <c r="S1043" s="10"/>
      <c r="T1043" s="13"/>
      <c r="U1043" s="10">
        <v>6</v>
      </c>
      <c r="V1043" s="13"/>
      <c r="W1043" s="10">
        <v>11</v>
      </c>
      <c r="X1043" s="13"/>
      <c r="Y1043" s="10"/>
      <c r="Z1043" s="13"/>
      <c r="AA1043" s="205"/>
      <c r="AB1043" s="200"/>
      <c r="AC1043" s="257"/>
      <c r="AD1043" s="205"/>
      <c r="AF1043" s="258"/>
      <c r="AH1043" s="258"/>
      <c r="AI1043" s="259"/>
      <c r="AJ1043" s="259"/>
      <c r="AK1043" s="259"/>
      <c r="AL1043" s="413"/>
      <c r="AM1043" s="259"/>
      <c r="AN1043" s="413"/>
    </row>
    <row r="1044" spans="1:41" customFormat="1" ht="30" x14ac:dyDescent="0.2">
      <c r="A1044" s="244" t="s">
        <v>222</v>
      </c>
      <c r="B1044" s="244"/>
      <c r="C1044" s="35" t="s">
        <v>58</v>
      </c>
      <c r="D1044" s="115" t="s">
        <v>51</v>
      </c>
      <c r="E1044" s="10"/>
      <c r="F1044" s="13"/>
      <c r="G1044" s="10"/>
      <c r="H1044" s="13"/>
      <c r="I1044" s="10">
        <v>33</v>
      </c>
      <c r="J1044" s="13" t="s">
        <v>169</v>
      </c>
      <c r="K1044" s="10">
        <v>75</v>
      </c>
      <c r="L1044" s="13" t="s">
        <v>169</v>
      </c>
      <c r="M1044" s="10"/>
      <c r="N1044" s="13"/>
      <c r="O1044" s="10">
        <v>18</v>
      </c>
      <c r="P1044" s="13" t="s">
        <v>169</v>
      </c>
      <c r="Q1044" s="10">
        <v>42</v>
      </c>
      <c r="R1044" s="13" t="s">
        <v>169</v>
      </c>
      <c r="S1044" s="10">
        <v>46</v>
      </c>
      <c r="T1044" s="13" t="s">
        <v>169</v>
      </c>
      <c r="U1044" s="10">
        <v>7</v>
      </c>
      <c r="V1044" s="13"/>
      <c r="W1044" s="10">
        <v>10</v>
      </c>
      <c r="X1044" s="13"/>
      <c r="Y1044" s="10"/>
      <c r="Z1044" s="13"/>
      <c r="AA1044" s="205" t="s">
        <v>475</v>
      </c>
      <c r="AB1044" s="200"/>
      <c r="AC1044" s="257"/>
      <c r="AD1044" s="205" t="s">
        <v>476</v>
      </c>
      <c r="AF1044" s="258"/>
      <c r="AG1044" s="300"/>
      <c r="AH1044" s="258"/>
      <c r="AI1044" s="301"/>
      <c r="AJ1044" s="301"/>
      <c r="AK1044" s="301"/>
      <c r="AL1044" s="417"/>
      <c r="AM1044" s="301"/>
      <c r="AN1044" s="417"/>
      <c r="AO1044" s="300"/>
    </row>
    <row r="1045" spans="1:41" customFormat="1" ht="15" x14ac:dyDescent="0.2">
      <c r="A1045" s="244" t="s">
        <v>223</v>
      </c>
      <c r="B1045" s="244"/>
      <c r="C1045" s="35" t="s">
        <v>59</v>
      </c>
      <c r="D1045" s="115" t="s">
        <v>51</v>
      </c>
      <c r="E1045" s="10"/>
      <c r="F1045" s="13"/>
      <c r="G1045" s="10"/>
      <c r="H1045" s="13"/>
      <c r="I1045" s="10"/>
      <c r="J1045" s="13"/>
      <c r="K1045" s="10"/>
      <c r="L1045" s="13"/>
      <c r="M1045" s="10"/>
      <c r="N1045" s="13"/>
      <c r="O1045" s="10"/>
      <c r="P1045" s="13"/>
      <c r="Q1045" s="10"/>
      <c r="R1045" s="13"/>
      <c r="S1045" s="10"/>
      <c r="T1045" s="13"/>
      <c r="U1045" s="10">
        <v>11</v>
      </c>
      <c r="V1045" s="13"/>
      <c r="W1045" s="10">
        <v>11</v>
      </c>
      <c r="X1045" s="13"/>
      <c r="Y1045" s="10"/>
      <c r="Z1045" s="13"/>
      <c r="AA1045" s="205"/>
      <c r="AB1045" s="200"/>
      <c r="AC1045" s="257"/>
      <c r="AD1045" s="205"/>
      <c r="AF1045" s="258"/>
      <c r="AH1045" s="258"/>
      <c r="AI1045" s="259"/>
      <c r="AJ1045" s="259"/>
      <c r="AK1045" s="259"/>
      <c r="AL1045" s="413"/>
      <c r="AM1045" s="259"/>
      <c r="AN1045" s="413"/>
    </row>
    <row r="1046" spans="1:41" customFormat="1" ht="15" x14ac:dyDescent="0.2">
      <c r="A1046" s="244" t="s">
        <v>224</v>
      </c>
      <c r="B1046" s="244"/>
      <c r="C1046" s="35" t="s">
        <v>60</v>
      </c>
      <c r="D1046" s="115" t="s">
        <v>51</v>
      </c>
      <c r="E1046" s="10"/>
      <c r="F1046" s="13"/>
      <c r="G1046" s="10"/>
      <c r="H1046" s="13"/>
      <c r="I1046" s="10"/>
      <c r="J1046" s="13"/>
      <c r="K1046" s="10"/>
      <c r="L1046" s="13"/>
      <c r="M1046" s="10"/>
      <c r="N1046" s="13"/>
      <c r="O1046" s="10"/>
      <c r="P1046" s="13"/>
      <c r="Q1046" s="10"/>
      <c r="R1046" s="13"/>
      <c r="S1046" s="10"/>
      <c r="T1046" s="13"/>
      <c r="U1046" s="10">
        <v>12</v>
      </c>
      <c r="V1046" s="13"/>
      <c r="W1046" s="10">
        <v>12</v>
      </c>
      <c r="X1046" s="13"/>
      <c r="Y1046" s="10"/>
      <c r="Z1046" s="13"/>
      <c r="AA1046" s="205"/>
      <c r="AB1046" s="200"/>
      <c r="AC1046" s="257"/>
      <c r="AD1046" s="205"/>
      <c r="AF1046" s="258"/>
      <c r="AH1046" s="258"/>
      <c r="AI1046" s="259"/>
      <c r="AJ1046" s="259"/>
      <c r="AK1046" s="259"/>
      <c r="AL1046" s="413"/>
      <c r="AM1046" s="259"/>
      <c r="AN1046" s="413"/>
    </row>
    <row r="1047" spans="1:41" customFormat="1" ht="15" x14ac:dyDescent="0.2">
      <c r="A1047" s="244" t="s">
        <v>225</v>
      </c>
      <c r="B1047" s="244"/>
      <c r="C1047" s="35" t="s">
        <v>61</v>
      </c>
      <c r="D1047" s="115" t="s">
        <v>51</v>
      </c>
      <c r="E1047" s="10"/>
      <c r="F1047" s="13"/>
      <c r="G1047" s="10"/>
      <c r="H1047" s="13"/>
      <c r="I1047" s="10"/>
      <c r="J1047" s="13"/>
      <c r="K1047" s="10"/>
      <c r="L1047" s="13"/>
      <c r="M1047" s="10"/>
      <c r="N1047" s="13"/>
      <c r="O1047" s="10"/>
      <c r="P1047" s="13"/>
      <c r="Q1047" s="10"/>
      <c r="R1047" s="13"/>
      <c r="S1047" s="10"/>
      <c r="T1047" s="13"/>
      <c r="U1047" s="10">
        <v>15</v>
      </c>
      <c r="V1047" s="13"/>
      <c r="W1047" s="10">
        <v>19</v>
      </c>
      <c r="X1047" s="13"/>
      <c r="Y1047" s="10"/>
      <c r="Z1047" s="13"/>
      <c r="AA1047" s="205"/>
      <c r="AB1047" s="200"/>
      <c r="AC1047" s="257"/>
      <c r="AD1047" s="205"/>
      <c r="AF1047" s="258"/>
      <c r="AH1047" s="258"/>
      <c r="AI1047" s="259"/>
      <c r="AJ1047" s="259"/>
      <c r="AK1047" s="259"/>
      <c r="AL1047" s="413"/>
      <c r="AM1047" s="259"/>
      <c r="AN1047" s="413"/>
    </row>
    <row r="1048" spans="1:41" customFormat="1" ht="15" x14ac:dyDescent="0.2">
      <c r="A1048" s="244" t="s">
        <v>226</v>
      </c>
      <c r="B1048" s="244"/>
      <c r="C1048" s="35" t="s">
        <v>62</v>
      </c>
      <c r="D1048" s="115" t="s">
        <v>51</v>
      </c>
      <c r="E1048" s="10"/>
      <c r="F1048" s="13"/>
      <c r="G1048" s="10"/>
      <c r="H1048" s="13"/>
      <c r="I1048" s="10"/>
      <c r="J1048" s="13"/>
      <c r="K1048" s="10"/>
      <c r="L1048" s="13"/>
      <c r="M1048" s="10"/>
      <c r="N1048" s="13"/>
      <c r="O1048" s="10"/>
      <c r="P1048" s="13"/>
      <c r="Q1048" s="10"/>
      <c r="R1048" s="13"/>
      <c r="S1048" s="10"/>
      <c r="T1048" s="13"/>
      <c r="U1048" s="10">
        <v>17</v>
      </c>
      <c r="V1048" s="13"/>
      <c r="W1048" s="10">
        <v>17</v>
      </c>
      <c r="X1048" s="13"/>
      <c r="Y1048" s="10"/>
      <c r="Z1048" s="13"/>
      <c r="AA1048" s="205"/>
      <c r="AB1048" s="200"/>
      <c r="AC1048" s="257"/>
      <c r="AD1048" s="205"/>
      <c r="AF1048" s="258"/>
      <c r="AH1048" s="258"/>
      <c r="AI1048" s="259"/>
      <c r="AJ1048" s="259"/>
      <c r="AK1048" s="259"/>
      <c r="AL1048" s="413"/>
      <c r="AM1048" s="259"/>
      <c r="AN1048" s="413"/>
    </row>
    <row r="1049" spans="1:41" customFormat="1" ht="30" x14ac:dyDescent="0.2">
      <c r="A1049" s="244" t="s">
        <v>227</v>
      </c>
      <c r="B1049" s="244"/>
      <c r="C1049" s="35" t="s">
        <v>63</v>
      </c>
      <c r="D1049" s="115" t="s">
        <v>51</v>
      </c>
      <c r="E1049" s="10"/>
      <c r="F1049" s="13"/>
      <c r="G1049" s="10"/>
      <c r="H1049" s="13"/>
      <c r="I1049" s="10">
        <v>82</v>
      </c>
      <c r="J1049" s="13" t="s">
        <v>169</v>
      </c>
      <c r="K1049" s="10">
        <v>126</v>
      </c>
      <c r="L1049" s="13" t="s">
        <v>169</v>
      </c>
      <c r="M1049" s="10"/>
      <c r="N1049" s="13"/>
      <c r="O1049" s="10">
        <v>28</v>
      </c>
      <c r="P1049" s="13" t="s">
        <v>169</v>
      </c>
      <c r="Q1049" s="10">
        <v>93</v>
      </c>
      <c r="R1049" s="13" t="s">
        <v>169</v>
      </c>
      <c r="S1049" s="10">
        <v>103</v>
      </c>
      <c r="T1049" s="13" t="s">
        <v>169</v>
      </c>
      <c r="U1049" s="10">
        <v>15</v>
      </c>
      <c r="V1049" s="13"/>
      <c r="W1049" s="10">
        <v>26</v>
      </c>
      <c r="X1049" s="13"/>
      <c r="Y1049" s="10"/>
      <c r="Z1049" s="13"/>
      <c r="AA1049" s="205" t="s">
        <v>477</v>
      </c>
      <c r="AB1049" s="200"/>
      <c r="AC1049" s="257"/>
      <c r="AD1049" s="205" t="s">
        <v>478</v>
      </c>
      <c r="AF1049" s="258"/>
      <c r="AH1049" s="258"/>
      <c r="AI1049" s="259"/>
      <c r="AJ1049" s="259"/>
      <c r="AK1049" s="259"/>
      <c r="AL1049" s="413"/>
      <c r="AM1049" s="259"/>
      <c r="AN1049" s="413"/>
    </row>
    <row r="1050" spans="1:41" customFormat="1" ht="15" x14ac:dyDescent="0.2">
      <c r="A1050" s="244" t="s">
        <v>228</v>
      </c>
      <c r="B1050" s="244"/>
      <c r="C1050" s="35" t="s">
        <v>64</v>
      </c>
      <c r="D1050" s="115" t="s">
        <v>51</v>
      </c>
      <c r="E1050" s="10"/>
      <c r="F1050" s="13"/>
      <c r="G1050" s="10"/>
      <c r="H1050" s="13"/>
      <c r="I1050" s="10"/>
      <c r="J1050" s="13"/>
      <c r="K1050" s="10"/>
      <c r="L1050" s="13"/>
      <c r="M1050" s="10"/>
      <c r="N1050" s="13"/>
      <c r="O1050" s="10"/>
      <c r="P1050" s="13"/>
      <c r="Q1050" s="10"/>
      <c r="R1050" s="13"/>
      <c r="S1050" s="10"/>
      <c r="T1050" s="13"/>
      <c r="U1050" s="10">
        <v>27</v>
      </c>
      <c r="V1050" s="13"/>
      <c r="W1050" s="10">
        <v>26</v>
      </c>
      <c r="X1050" s="13"/>
      <c r="Y1050" s="10"/>
      <c r="Z1050" s="13"/>
      <c r="AA1050" s="205"/>
      <c r="AB1050" s="200"/>
      <c r="AC1050" s="257"/>
      <c r="AD1050" s="205"/>
      <c r="AF1050" s="258"/>
      <c r="AH1050" s="258"/>
      <c r="AI1050" s="259"/>
      <c r="AJ1050" s="259"/>
      <c r="AK1050" s="259"/>
      <c r="AL1050" s="413"/>
      <c r="AM1050" s="259"/>
      <c r="AN1050" s="413"/>
    </row>
    <row r="1051" spans="1:41" customFormat="1" ht="15" x14ac:dyDescent="0.2">
      <c r="A1051" s="244" t="s">
        <v>229</v>
      </c>
      <c r="B1051" s="244"/>
      <c r="C1051" s="35" t="s">
        <v>65</v>
      </c>
      <c r="D1051" s="115" t="s">
        <v>51</v>
      </c>
      <c r="E1051" s="10"/>
      <c r="F1051" s="13"/>
      <c r="G1051" s="10"/>
      <c r="H1051" s="13"/>
      <c r="I1051" s="10"/>
      <c r="J1051" s="13"/>
      <c r="K1051" s="10"/>
      <c r="L1051" s="13"/>
      <c r="M1051" s="10"/>
      <c r="N1051" s="13"/>
      <c r="O1051" s="10"/>
      <c r="P1051" s="13"/>
      <c r="Q1051" s="10"/>
      <c r="R1051" s="13"/>
      <c r="S1051" s="10"/>
      <c r="T1051" s="13"/>
      <c r="U1051" s="10">
        <v>24</v>
      </c>
      <c r="V1051" s="13"/>
      <c r="W1051" s="10">
        <v>29</v>
      </c>
      <c r="X1051" s="13"/>
      <c r="Y1051" s="10"/>
      <c r="Z1051" s="13"/>
      <c r="AA1051" s="205"/>
      <c r="AB1051" s="200"/>
      <c r="AC1051" s="257"/>
      <c r="AD1051" s="205"/>
      <c r="AF1051" s="258"/>
      <c r="AH1051" s="258"/>
      <c r="AI1051" s="259"/>
      <c r="AJ1051" s="259"/>
      <c r="AK1051" s="259"/>
      <c r="AL1051" s="413"/>
      <c r="AM1051" s="259"/>
      <c r="AN1051" s="413"/>
    </row>
    <row r="1052" spans="1:41" customFormat="1" ht="15" x14ac:dyDescent="0.2">
      <c r="A1052" s="244" t="s">
        <v>230</v>
      </c>
      <c r="B1052" s="244"/>
      <c r="C1052" s="35" t="s">
        <v>66</v>
      </c>
      <c r="D1052" s="115" t="s">
        <v>51</v>
      </c>
      <c r="E1052" s="10"/>
      <c r="F1052" s="13"/>
      <c r="G1052" s="10"/>
      <c r="H1052" s="13"/>
      <c r="I1052" s="10"/>
      <c r="J1052" s="13"/>
      <c r="K1052" s="10"/>
      <c r="L1052" s="13"/>
      <c r="M1052" s="10"/>
      <c r="N1052" s="13"/>
      <c r="O1052" s="10"/>
      <c r="P1052" s="13"/>
      <c r="Q1052" s="10"/>
      <c r="R1052" s="13"/>
      <c r="S1052" s="10"/>
      <c r="T1052" s="13"/>
      <c r="U1052" s="10">
        <v>38</v>
      </c>
      <c r="V1052" s="13"/>
      <c r="W1052" s="10">
        <v>50</v>
      </c>
      <c r="X1052" s="13"/>
      <c r="Y1052" s="10"/>
      <c r="Z1052" s="13"/>
      <c r="AA1052" s="205"/>
      <c r="AB1052" s="200"/>
      <c r="AC1052" s="257"/>
      <c r="AD1052" s="205"/>
      <c r="AF1052" s="258"/>
      <c r="AH1052" s="258"/>
      <c r="AI1052" s="259"/>
      <c r="AJ1052" s="259"/>
      <c r="AK1052" s="259"/>
      <c r="AL1052" s="413"/>
      <c r="AM1052" s="259"/>
      <c r="AN1052" s="413"/>
    </row>
    <row r="1053" spans="1:41" customFormat="1" ht="30" x14ac:dyDescent="0.2">
      <c r="A1053" s="244" t="s">
        <v>231</v>
      </c>
      <c r="B1053" s="244"/>
      <c r="C1053" s="35" t="s">
        <v>67</v>
      </c>
      <c r="D1053" s="115" t="s">
        <v>51</v>
      </c>
      <c r="E1053" s="10"/>
      <c r="F1053" s="13"/>
      <c r="G1053" s="10"/>
      <c r="H1053" s="13"/>
      <c r="I1053" s="10">
        <v>61</v>
      </c>
      <c r="J1053" s="13" t="s">
        <v>169</v>
      </c>
      <c r="K1053" s="10">
        <v>98</v>
      </c>
      <c r="L1053" s="13" t="s">
        <v>169</v>
      </c>
      <c r="M1053" s="10"/>
      <c r="N1053" s="13"/>
      <c r="O1053" s="10">
        <v>44</v>
      </c>
      <c r="P1053" s="13" t="s">
        <v>169</v>
      </c>
      <c r="Q1053" s="10">
        <v>105</v>
      </c>
      <c r="R1053" s="13" t="s">
        <v>169</v>
      </c>
      <c r="S1053" s="10">
        <v>143</v>
      </c>
      <c r="T1053" s="13" t="s">
        <v>169</v>
      </c>
      <c r="U1053" s="10">
        <v>35</v>
      </c>
      <c r="V1053" s="13"/>
      <c r="W1053" s="10">
        <v>51</v>
      </c>
      <c r="X1053" s="13"/>
      <c r="Y1053" s="10"/>
      <c r="Z1053" s="13"/>
      <c r="AA1053" s="205" t="s">
        <v>479</v>
      </c>
      <c r="AB1053" s="200"/>
      <c r="AC1053" s="257"/>
      <c r="AD1053" s="205" t="s">
        <v>480</v>
      </c>
      <c r="AF1053" s="258"/>
      <c r="AH1053" s="258"/>
      <c r="AI1053" s="259"/>
      <c r="AJ1053" s="259"/>
      <c r="AK1053" s="259"/>
      <c r="AL1053" s="413"/>
      <c r="AM1053" s="259"/>
      <c r="AN1053" s="413"/>
    </row>
    <row r="1054" spans="1:41" customFormat="1" ht="15" x14ac:dyDescent="0.2">
      <c r="A1054" s="244" t="s">
        <v>232</v>
      </c>
      <c r="B1054" s="244"/>
      <c r="C1054" s="35" t="s">
        <v>68</v>
      </c>
      <c r="D1054" s="115" t="s">
        <v>51</v>
      </c>
      <c r="E1054" s="10"/>
      <c r="F1054" s="13"/>
      <c r="G1054" s="10"/>
      <c r="H1054" s="13"/>
      <c r="I1054" s="10"/>
      <c r="J1054" s="13"/>
      <c r="K1054" s="10"/>
      <c r="L1054" s="13"/>
      <c r="M1054" s="10"/>
      <c r="N1054" s="13"/>
      <c r="O1054" s="10"/>
      <c r="P1054" s="13"/>
      <c r="Q1054" s="10"/>
      <c r="R1054" s="13"/>
      <c r="S1054" s="10"/>
      <c r="T1054" s="13"/>
      <c r="U1054" s="10">
        <v>23</v>
      </c>
      <c r="V1054" s="13"/>
      <c r="W1054" s="10">
        <v>51</v>
      </c>
      <c r="X1054" s="13"/>
      <c r="Y1054" s="10"/>
      <c r="Z1054" s="13"/>
      <c r="AA1054" s="205"/>
      <c r="AB1054" s="200"/>
      <c r="AC1054" s="257"/>
      <c r="AD1054" s="205"/>
      <c r="AF1054" s="258"/>
      <c r="AH1054" s="258"/>
      <c r="AI1054" s="259"/>
      <c r="AJ1054" s="259"/>
      <c r="AK1054" s="259"/>
      <c r="AL1054" s="413"/>
      <c r="AM1054" s="259"/>
      <c r="AN1054" s="413"/>
    </row>
    <row r="1055" spans="1:41" customFormat="1" ht="30" x14ac:dyDescent="0.2">
      <c r="A1055" s="244" t="s">
        <v>233</v>
      </c>
      <c r="B1055" s="244"/>
      <c r="C1055" s="35" t="s">
        <v>69</v>
      </c>
      <c r="D1055" s="115" t="s">
        <v>51</v>
      </c>
      <c r="E1055" s="10"/>
      <c r="F1055" s="13"/>
      <c r="G1055" s="10"/>
      <c r="H1055" s="13"/>
      <c r="I1055" s="10">
        <v>53</v>
      </c>
      <c r="J1055" s="13" t="s">
        <v>169</v>
      </c>
      <c r="K1055" s="10">
        <v>45</v>
      </c>
      <c r="L1055" s="13" t="s">
        <v>169</v>
      </c>
      <c r="M1055" s="10"/>
      <c r="N1055" s="13"/>
      <c r="O1055" s="10">
        <v>22</v>
      </c>
      <c r="P1055" s="13" t="s">
        <v>169</v>
      </c>
      <c r="Q1055" s="10">
        <v>71</v>
      </c>
      <c r="R1055" s="13" t="s">
        <v>169</v>
      </c>
      <c r="S1055" s="10">
        <v>72</v>
      </c>
      <c r="T1055" s="13" t="s">
        <v>169</v>
      </c>
      <c r="U1055" s="10">
        <v>16</v>
      </c>
      <c r="V1055" s="13"/>
      <c r="W1055" s="10">
        <v>28</v>
      </c>
      <c r="X1055" s="13"/>
      <c r="Y1055" s="10"/>
      <c r="Z1055" s="13"/>
      <c r="AA1055" s="205" t="s">
        <v>481</v>
      </c>
      <c r="AB1055" s="200"/>
      <c r="AC1055" s="257"/>
      <c r="AD1055" s="205" t="s">
        <v>482</v>
      </c>
      <c r="AF1055" s="258"/>
      <c r="AH1055" s="258"/>
      <c r="AI1055" s="259"/>
      <c r="AJ1055" s="259"/>
      <c r="AK1055" s="259"/>
      <c r="AL1055" s="413"/>
      <c r="AM1055" s="259"/>
      <c r="AN1055" s="413"/>
    </row>
    <row r="1056" spans="1:41" customFormat="1" ht="30.75" thickBot="1" x14ac:dyDescent="0.25">
      <c r="A1056" s="244" t="s">
        <v>234</v>
      </c>
      <c r="B1056" s="244"/>
      <c r="C1056" s="35" t="s">
        <v>70</v>
      </c>
      <c r="D1056" s="115" t="s">
        <v>51</v>
      </c>
      <c r="E1056" s="10"/>
      <c r="F1056" s="13"/>
      <c r="G1056" s="10"/>
      <c r="H1056" s="13"/>
      <c r="I1056" s="10">
        <v>30</v>
      </c>
      <c r="J1056" s="13" t="s">
        <v>169</v>
      </c>
      <c r="K1056" s="10">
        <v>30</v>
      </c>
      <c r="L1056" s="13" t="s">
        <v>169</v>
      </c>
      <c r="M1056" s="10"/>
      <c r="N1056" s="13"/>
      <c r="O1056" s="10">
        <v>13</v>
      </c>
      <c r="P1056" s="13" t="s">
        <v>169</v>
      </c>
      <c r="Q1056" s="10">
        <v>0</v>
      </c>
      <c r="R1056" s="13" t="s">
        <v>169</v>
      </c>
      <c r="S1056" s="10">
        <v>20</v>
      </c>
      <c r="T1056" s="13" t="s">
        <v>169</v>
      </c>
      <c r="U1056" s="10">
        <v>26</v>
      </c>
      <c r="V1056" s="13"/>
      <c r="W1056" s="10">
        <v>31</v>
      </c>
      <c r="X1056" s="13"/>
      <c r="Y1056" s="10"/>
      <c r="Z1056" s="13"/>
      <c r="AA1056" s="205" t="s">
        <v>483</v>
      </c>
      <c r="AB1056" s="200"/>
      <c r="AC1056" s="257"/>
      <c r="AD1056" s="205" t="s">
        <v>484</v>
      </c>
      <c r="AF1056" s="258"/>
      <c r="AH1056" s="258"/>
      <c r="AI1056" s="259"/>
      <c r="AJ1056" s="259"/>
      <c r="AK1056" s="259"/>
      <c r="AL1056" s="413"/>
      <c r="AM1056" s="259"/>
      <c r="AN1056" s="413"/>
    </row>
    <row r="1057" spans="1:40" ht="59.25" customHeight="1" thickBot="1" x14ac:dyDescent="0.25">
      <c r="A1057" s="298"/>
      <c r="B1057" s="299"/>
      <c r="C1057" s="104" t="s">
        <v>134</v>
      </c>
      <c r="D1057" s="115" t="s">
        <v>51</v>
      </c>
      <c r="E1057" s="10"/>
      <c r="F1057" s="13"/>
      <c r="G1057" s="10"/>
      <c r="H1057" s="13"/>
      <c r="I1057" s="10"/>
      <c r="J1057" s="13"/>
      <c r="K1057" s="10"/>
      <c r="L1057" s="13"/>
      <c r="M1057" s="10"/>
      <c r="N1057" s="13"/>
      <c r="O1057" s="10"/>
      <c r="P1057" s="13"/>
      <c r="Q1057" s="10"/>
      <c r="R1057" s="13"/>
      <c r="S1057" s="10"/>
      <c r="T1057" s="13"/>
      <c r="U1057" s="10"/>
      <c r="V1057" s="13"/>
      <c r="W1057" s="10"/>
      <c r="X1057" s="13"/>
      <c r="Y1057" s="10"/>
      <c r="Z1057" s="13"/>
      <c r="AA1057" s="205"/>
      <c r="AB1057" s="196"/>
      <c r="AC1057" s="196"/>
      <c r="AD1057" s="205"/>
      <c r="AF1057" s="193"/>
      <c r="AH1057" s="193"/>
      <c r="AI1057" s="237"/>
      <c r="AJ1057" s="237"/>
      <c r="AK1057" s="237"/>
      <c r="AL1057" s="409"/>
      <c r="AM1057" s="438" t="s">
        <v>485</v>
      </c>
      <c r="AN1057" s="438" t="s">
        <v>486</v>
      </c>
    </row>
    <row r="1058" spans="1:40" s="23" customFormat="1" ht="15.75" x14ac:dyDescent="0.2">
      <c r="A1058" s="255"/>
      <c r="B1058" s="262"/>
      <c r="C1058" s="105"/>
      <c r="D1058" s="106"/>
      <c r="E1058" s="102" t="str" cm="1">
        <f t="array" ref="E1058">_xlfn.IFS(OR(E1059="",E1057=""),"",OR(E1059=0,E1057=0),"",E1059&gt;E1057,"T7-Error",E1059=E1057,"T7-Alert-",E1059&lt;E1057,"")</f>
        <v/>
      </c>
      <c r="F1058" s="101"/>
      <c r="G1058" s="102" t="str" cm="1">
        <f t="array" ref="G1058">_xlfn.IFS(OR(G1059="",G1057=""),"",OR(G1059=0,G1057=0),"",G1059&gt;G1057,"T7-Error",G1059=G1057,"T7-Alert-",G1059&lt;G1057,"")</f>
        <v/>
      </c>
      <c r="H1058" s="101"/>
      <c r="I1058" s="102" t="str" cm="1">
        <f t="array" ref="I1058">_xlfn.IFS(OR(I1059="",I1057=""),"",OR(I1059=0,I1057=0),"",I1059&gt;I1057,"T7-Error",I1059=I1057,"T7-Alert-",I1059&lt;I1057,"")</f>
        <v/>
      </c>
      <c r="J1058" s="101"/>
      <c r="K1058" s="102" t="str" cm="1">
        <f t="array" ref="K1058">_xlfn.IFS(OR(K1059="",K1057=""),"",OR(K1059=0,K1057=0),"",K1059&gt;K1057,"T7-Error",K1059=K1057,"T7-Alert-",K1059&lt;K1057,"")</f>
        <v/>
      </c>
      <c r="L1058" s="101"/>
      <c r="M1058" s="102" t="str" cm="1">
        <f t="array" ref="M1058">_xlfn.IFS(OR(M1059="",M1057=""),"",OR(M1059=0,M1057=0),"",M1059&gt;M1057,"T7-Error",M1059=M1057,"T7-Alert-",M1059&lt;M1057,"")</f>
        <v/>
      </c>
      <c r="N1058" s="101"/>
      <c r="O1058" s="102" t="str" cm="1">
        <f t="array" ref="O1058">_xlfn.IFS(OR(O1059="",O1057=""),"",OR(O1059=0,O1057=0),"",O1059&gt;O1057,"T7-Error",O1059=O1057,"T7-Alert-",O1059&lt;O1057,"")</f>
        <v/>
      </c>
      <c r="P1058" s="101"/>
      <c r="Q1058" s="102" t="str" cm="1">
        <f t="array" ref="Q1058">_xlfn.IFS(OR(Q1059="",Q1057=""),"",OR(Q1059=0,Q1057=0),"",Q1059&gt;Q1057,"T7-Error",Q1059=Q1057,"T7-Alert-",Q1059&lt;Q1057,"")</f>
        <v/>
      </c>
      <c r="R1058" s="101"/>
      <c r="S1058" s="102" t="str" cm="1">
        <f t="array" ref="S1058">_xlfn.IFS(OR(S1059="",S1057=""),"",OR(S1059=0,S1057=0),"",S1059&gt;S1057,"T7-Error",S1059=S1057,"T7-Alert-",S1059&lt;S1057,"")</f>
        <v/>
      </c>
      <c r="T1058" s="101"/>
      <c r="U1058" s="102" t="str" cm="1">
        <f t="array" ref="U1058">_xlfn.IFS(OR(U1059="",U1057=""),"",OR(U1059=0,U1057=0),"",U1059&gt;U1057,"T7-Error",U1059=U1057,"T7-Alert-",U1059&lt;U1057,"")</f>
        <v/>
      </c>
      <c r="V1058" s="101"/>
      <c r="W1058" s="102" t="str" cm="1">
        <f t="array" ref="W1058">_xlfn.IFS(OR(W1059="",W1057=""),"",OR(W1059=0,W1057=0),"",W1059&gt;W1057,"T7-Error",W1059=W1057,"T7-Alert-",W1059&lt;W1057,"")</f>
        <v/>
      </c>
      <c r="X1058" s="101"/>
      <c r="Y1058" s="102" t="str" cm="1">
        <f t="array" ref="Y1058">_xlfn.IFS(OR(Y1059="",Y1057=""),"",OR(Y1059=0,Y1057=0),"",Y1059&gt;Y1057,"T7-Error",Y1059=Y1057,"T7-Alert-",Y1059&lt;Y1057,"")</f>
        <v/>
      </c>
      <c r="Z1058" s="101"/>
      <c r="AA1058" s="201"/>
      <c r="AB1058" s="202"/>
      <c r="AC1058" s="202"/>
      <c r="AD1058" s="201"/>
      <c r="AF1058" s="192"/>
      <c r="AH1058" s="192"/>
      <c r="AI1058" s="236"/>
      <c r="AJ1058" s="236"/>
      <c r="AK1058" s="236"/>
      <c r="AL1058" s="408"/>
      <c r="AM1058" s="236"/>
      <c r="AN1058" s="408"/>
    </row>
    <row r="1059" spans="1:40" ht="15" x14ac:dyDescent="0.2">
      <c r="A1059" s="294"/>
      <c r="B1059" s="295"/>
      <c r="C1059" s="116" t="s">
        <v>322</v>
      </c>
      <c r="D1059" s="115" t="s">
        <v>487</v>
      </c>
      <c r="E1059" s="10"/>
      <c r="F1059" s="13"/>
      <c r="G1059" s="10"/>
      <c r="H1059" s="13"/>
      <c r="I1059" s="10"/>
      <c r="J1059" s="13"/>
      <c r="K1059" s="10"/>
      <c r="L1059" s="13"/>
      <c r="M1059" s="10"/>
      <c r="N1059" s="13"/>
      <c r="O1059" s="10"/>
      <c r="P1059" s="13"/>
      <c r="Q1059" s="10"/>
      <c r="R1059" s="13"/>
      <c r="S1059" s="10"/>
      <c r="T1059" s="13"/>
      <c r="U1059" s="10"/>
      <c r="V1059" s="13"/>
      <c r="W1059" s="10"/>
      <c r="X1059" s="13"/>
      <c r="Y1059" s="10"/>
      <c r="Z1059" s="13"/>
      <c r="AA1059" s="205"/>
      <c r="AB1059" s="196"/>
      <c r="AC1059" s="196"/>
      <c r="AD1059" s="205"/>
      <c r="AF1059" s="193"/>
      <c r="AH1059" s="193"/>
      <c r="AI1059" s="237"/>
      <c r="AJ1059" s="237"/>
      <c r="AK1059" s="237"/>
      <c r="AL1059" s="409"/>
      <c r="AM1059" s="237"/>
      <c r="AN1059" s="409"/>
    </row>
    <row r="1060" spans="1:40" ht="15.75" x14ac:dyDescent="0.25">
      <c r="A1060" s="290"/>
      <c r="B1060" s="291"/>
      <c r="C1060" s="105" t="s">
        <v>208</v>
      </c>
      <c r="D1060" s="33"/>
      <c r="E1060" s="136" t="str" cm="1">
        <f t="array" ref="E1060">_xlfn.IFS(AND(E1057="",E1061="",E1062=""),"",SUM(E1061:E1062)&lt;E1057*AND(F1061="",F1062="",E1061&lt;&gt;"",E1062&lt;&gt;""),"T4-Error",SUM(E1061:E1062)&gt;E1057,"T5-Error",AND(SUM(E1061:E1062)=E1057,F1057="",OR(E1061="",E1062="")),"T2-Error",OR(E1061="",E1062=""),"",SUM(E1061:E1062)&lt;E1057*OR(F1061="pa",F1062="pa"),"",AND(SUM(E1061:E1062)=E1057,F1057="pa",F1061&lt;&gt;"pa",F1062&lt;&gt;"pa"),"T3-Error",AND(SUM(E1061:E1062)=E1057,F1057="")*OR(F1061="pa",F1062="pa"),"T1-Error",SUM(E1061:E1062)=E1057,"")</f>
        <v/>
      </c>
      <c r="F1060" s="101"/>
      <c r="G1060" s="136" t="str" cm="1">
        <f t="array" ref="G1060">_xlfn.IFS(AND(G1057="",G1061="",G1062=""),"",SUM(G1061:G1062)&lt;G1057*AND(H1061="",H1062="",G1061&lt;&gt;"",G1062&lt;&gt;""),"T4-Error",SUM(G1061:G1062)&gt;G1057,"T5-Error",AND(SUM(G1061:G1062)=G1057,H1057="",OR(G1061="",G1062="")),"T2-Error",OR(G1061="",G1062=""),"",SUM(G1061:G1062)&lt;G1057*OR(H1061="pa",H1062="pa"),"",AND(SUM(G1061:G1062)=G1057,H1057="pa",H1061&lt;&gt;"pa",H1062&lt;&gt;"pa"),"T3-Error",AND(SUM(G1061:G1062)=G1057,H1057="")*OR(H1061="pa",H1062="pa"),"T1-Error",SUM(G1061:G1062)=G1057,"")</f>
        <v/>
      </c>
      <c r="H1060" s="101"/>
      <c r="I1060" s="136" t="str" cm="1">
        <f t="array" ref="I1060">_xlfn.IFS(AND(I1057="",I1061="",I1062=""),"",SUM(I1061:I1062)&lt;I1057*AND(J1061="",J1062="",I1061&lt;&gt;"",I1062&lt;&gt;""),"T4-Error",SUM(I1061:I1062)&gt;I1057,"T5-Error",AND(SUM(I1061:I1062)=I1057,J1057="",OR(I1061="",I1062="")),"T2-Error",OR(I1061="",I1062=""),"",SUM(I1061:I1062)&lt;I1057*OR(J1061="pa",J1062="pa"),"",AND(SUM(I1061:I1062)=I1057,J1057="pa",J1061&lt;&gt;"pa",J1062&lt;&gt;"pa"),"T3-Error",AND(SUM(I1061:I1062)=I1057,J1057="")*OR(J1061="pa",J1062="pa"),"T1-Error",SUM(I1061:I1062)=I1057,"")</f>
        <v/>
      </c>
      <c r="J1060" s="101"/>
      <c r="K1060" s="136" t="str" cm="1">
        <f t="array" ref="K1060">_xlfn.IFS(AND(K1057="",K1061="",K1062=""),"",SUM(K1061:K1062)&lt;K1057*AND(L1061="",L1062="",K1061&lt;&gt;"",K1062&lt;&gt;""),"T4-Error",SUM(K1061:K1062)&gt;K1057,"T5-Error",AND(SUM(K1061:K1062)=K1057,L1057="",OR(K1061="",K1062="")),"T2-Error",OR(K1061="",K1062=""),"",SUM(K1061:K1062)&lt;K1057*OR(L1061="pa",L1062="pa"),"",AND(SUM(K1061:K1062)=K1057,L1057="pa",L1061&lt;&gt;"pa",L1062&lt;&gt;"pa"),"T3-Error",AND(SUM(K1061:K1062)=K1057,L1057="")*OR(L1061="pa",L1062="pa"),"T1-Error",SUM(K1061:K1062)=K1057,"")</f>
        <v/>
      </c>
      <c r="L1060" s="101"/>
      <c r="M1060" s="136" t="str" cm="1">
        <f t="array" ref="M1060">_xlfn.IFS(AND(M1057="",M1061="",M1062=""),"",SUM(M1061:M1062)&lt;M1057*AND(N1061="",N1062="",M1061&lt;&gt;"",M1062&lt;&gt;""),"T4-Error",SUM(M1061:M1062)&gt;M1057,"T5-Error",AND(SUM(M1061:M1062)=M1057,N1057="",OR(M1061="",M1062="")),"T2-Error",OR(M1061="",M1062=""),"",SUM(M1061:M1062)&lt;M1057*OR(N1061="pa",N1062="pa"),"",AND(SUM(M1061:M1062)=M1057,N1057="pa",N1061&lt;&gt;"pa",N1062&lt;&gt;"pa"),"T3-Error",AND(SUM(M1061:M1062)=M1057,N1057="")*OR(N1061="pa",N1062="pa"),"T1-Error",SUM(M1061:M1062)=M1057,"")</f>
        <v/>
      </c>
      <c r="N1060" s="101"/>
      <c r="O1060" s="136" t="str" cm="1">
        <f t="array" ref="O1060">_xlfn.IFS(AND(O1057="",O1061="",O1062=""),"",SUM(O1061:O1062)&lt;O1057*AND(P1061="",P1062="",O1061&lt;&gt;"",O1062&lt;&gt;""),"T4-Error",SUM(O1061:O1062)&gt;O1057,"T5-Error",AND(SUM(O1061:O1062)=O1057,P1057="",OR(O1061="",O1062="")),"T2-Error",OR(O1061="",O1062=""),"",SUM(O1061:O1062)&lt;O1057*OR(P1061="pa",P1062="pa"),"",AND(SUM(O1061:O1062)=O1057,P1057="pa",P1061&lt;&gt;"pa",P1062&lt;&gt;"pa"),"T3-Error",AND(SUM(O1061:O1062)=O1057,P1057="")*OR(P1061="pa",P1062="pa"),"T1-Error",SUM(O1061:O1062)=O1057,"")</f>
        <v/>
      </c>
      <c r="P1060" s="101"/>
      <c r="Q1060" s="102" t="str" cm="1">
        <f t="array" ref="Q1060">_xlfn.IFS(AND(Q1057="",Q1061="",Q1062=""),"",SUM(Q1061:Q1062)&lt;Q1057*AND(R1061="",R1062="",Q1061&lt;&gt;"",Q1062&lt;&gt;""),"T4-Error",SUM(Q1061:Q1062)&gt;Q1057,"T5-Error",AND(SUM(Q1061:Q1062)=Q1057,R1057="",OR(Q1061="",Q1062="")),"T2-Error",OR(Q1061="",Q1062=""),"",SUM(Q1061:Q1062)&lt;Q1057*OR(R1061="pa",R1062="pa"),"",AND(SUM(Q1061:Q1062)=Q1057,R1057="pa",R1061&lt;&gt;"pa",R1062&lt;&gt;"pa"),"T3-Error",AND(SUM(Q1061:Q1062)=Q1057,R1057="")*OR(R1061="pa",R1062="pa"),"T1-Error",SUM(Q1061:Q1062)=Q1057,"")</f>
        <v/>
      </c>
      <c r="R1060" s="101"/>
      <c r="S1060" s="102" t="str" cm="1">
        <f t="array" ref="S1060">_xlfn.IFS(AND(S1057="",S1061="",S1062=""),"",SUM(S1061:S1062)&lt;S1057*AND(T1061="",T1062="",S1061&lt;&gt;"",S1062&lt;&gt;""),"T4-Error",SUM(S1061:S1062)&gt;S1057,"T5-Error",AND(SUM(S1061:S1062)=S1057,T1057="",OR(S1061="",S1062="")),"T2-Error",OR(S1061="",S1062=""),"",SUM(S1061:S1062)&lt;S1057*OR(T1061="pa",T1062="pa"),"",AND(SUM(S1061:S1062)=S1057,T1057="pa",T1061&lt;&gt;"pa",T1062&lt;&gt;"pa"),"T3-Error",AND(SUM(S1061:S1062)=S1057,T1057="")*OR(T1061="pa",T1062="pa"),"T1-Error",SUM(S1061:S1062)=S1057,"")</f>
        <v/>
      </c>
      <c r="T1060" s="101"/>
      <c r="U1060" s="102" t="str" cm="1">
        <f t="array" ref="U1060">_xlfn.IFS(AND(U1057="",U1061="",U1062=""),"",SUM(U1061:U1062)&lt;U1057*AND(V1061="",V1062="",U1061&lt;&gt;"",U1062&lt;&gt;""),"T4-Error",SUM(U1061:U1062)&gt;U1057,"T5-Error",AND(SUM(U1061:U1062)=U1057,V1057="",OR(U1061="",U1062="")),"T2-Error",OR(U1061="",U1062=""),"",SUM(U1061:U1062)&lt;U1057*OR(V1061="pa",V1062="pa"),"",AND(SUM(U1061:U1062)=U1057,V1057="pa",V1061&lt;&gt;"pa",V1062&lt;&gt;"pa"),"T3-Error",AND(SUM(U1061:U1062)=U1057,V1057="")*OR(V1061="pa",V1062="pa"),"T1-Error",SUM(U1061:U1062)=U1057,"")</f>
        <v/>
      </c>
      <c r="V1060" s="101"/>
      <c r="W1060" s="102" t="str" cm="1">
        <f t="array" ref="W1060">_xlfn.IFS(AND(W1057="",W1061="",W1062=""),"",SUM(W1061:W1062)&lt;W1057*AND(X1061="",X1062="",W1061&lt;&gt;"",W1062&lt;&gt;""),"T4-Error",SUM(W1061:W1062)&gt;W1057,"T5-Error",AND(SUM(W1061:W1062)=W1057,X1057="",OR(W1061="",W1062="")),"T2-Error",OR(W1061="",W1062=""),"",SUM(W1061:W1062)&lt;W1057*OR(X1061="pa",X1062="pa"),"",AND(SUM(W1061:W1062)=W1057,X1057="pa",X1061&lt;&gt;"pa",X1062&lt;&gt;"pa"),"T3-Error",AND(SUM(W1061:W1062)=W1057,X1057="")*OR(X1061="pa",X1062="pa"),"T1-Error",SUM(W1061:W1062)=W1057,"")</f>
        <v/>
      </c>
      <c r="X1060" s="101"/>
      <c r="Y1060" s="102" t="str" cm="1">
        <f t="array" ref="Y1060">_xlfn.IFS(AND(Y1057="",Y1061="",Y1062=""),"",SUM(Y1061:Y1062)&lt;Y1057*AND(Z1061="",Z1062="",Y1061&lt;&gt;"",Y1062&lt;&gt;""),"T4-Error",SUM(Y1061:Y1062)&gt;Y1057,"T5-Error",AND(SUM(Y1061:Y1062)=Y1057,Z1057="",OR(Y1061="",Y1062="")),"T2-Error",OR(Y1061="",Y1062=""),"",SUM(Y1061:Y1062)&lt;Y1057*OR(Z1061="pa",Z1062="pa"),"",AND(SUM(Y1061:Y1062)=Y1057,Z1057="pa",Z1061&lt;&gt;"pa",Z1062&lt;&gt;"pa"),"T3-Error",AND(SUM(Y1061:Y1062)=Y1057,Z1057="")*OR(Z1061="pa",Z1062="pa"),"T1-Error",SUM(Y1061:Y1062)=Y1057,"")</f>
        <v/>
      </c>
      <c r="Z1060" s="101"/>
      <c r="AA1060" s="206"/>
      <c r="AB1060" s="189"/>
      <c r="AC1060" s="196"/>
      <c r="AD1060" s="206"/>
      <c r="AF1060" s="193"/>
      <c r="AH1060" s="193"/>
      <c r="AI1060" s="237"/>
      <c r="AJ1060" s="237"/>
      <c r="AK1060" s="237"/>
      <c r="AL1060" s="409"/>
      <c r="AM1060" s="237"/>
      <c r="AN1060" s="409"/>
    </row>
    <row r="1061" spans="1:40" ht="15" x14ac:dyDescent="0.2">
      <c r="A1061" s="294" t="s">
        <v>401</v>
      </c>
      <c r="B1061" s="295"/>
      <c r="C1061" s="110" t="s">
        <v>408</v>
      </c>
      <c r="D1061" s="115" t="s">
        <v>487</v>
      </c>
      <c r="E1061" s="10"/>
      <c r="F1061" s="13"/>
      <c r="G1061" s="10"/>
      <c r="H1061" s="13"/>
      <c r="I1061" s="10"/>
      <c r="J1061" s="13"/>
      <c r="K1061" s="10"/>
      <c r="L1061" s="13"/>
      <c r="M1061" s="10"/>
      <c r="N1061" s="13"/>
      <c r="O1061" s="10"/>
      <c r="P1061" s="13"/>
      <c r="Q1061" s="10"/>
      <c r="R1061" s="13"/>
      <c r="S1061" s="10"/>
      <c r="T1061" s="13"/>
      <c r="U1061" s="10"/>
      <c r="V1061" s="13"/>
      <c r="W1061" s="10"/>
      <c r="X1061" s="13"/>
      <c r="Y1061" s="10"/>
      <c r="Z1061" s="13"/>
      <c r="AA1061" s="205"/>
      <c r="AB1061" s="196"/>
      <c r="AC1061" s="196"/>
      <c r="AD1061" s="205"/>
      <c r="AF1061" s="193"/>
      <c r="AH1061" s="193"/>
      <c r="AI1061" s="237"/>
      <c r="AJ1061" s="237"/>
      <c r="AK1061" s="237"/>
      <c r="AL1061" s="409"/>
      <c r="AM1061" s="237"/>
      <c r="AN1061" s="409"/>
    </row>
    <row r="1062" spans="1:40" ht="15" x14ac:dyDescent="0.2">
      <c r="A1062" s="296" t="s">
        <v>403</v>
      </c>
      <c r="B1062" s="297"/>
      <c r="C1062" s="110" t="s">
        <v>409</v>
      </c>
      <c r="D1062" s="115" t="s">
        <v>487</v>
      </c>
      <c r="E1062" s="10"/>
      <c r="F1062" s="13"/>
      <c r="G1062" s="10"/>
      <c r="H1062" s="13"/>
      <c r="I1062" s="10"/>
      <c r="J1062" s="13"/>
      <c r="K1062" s="10"/>
      <c r="L1062" s="13"/>
      <c r="M1062" s="10"/>
      <c r="N1062" s="13"/>
      <c r="O1062" s="10"/>
      <c r="P1062" s="13"/>
      <c r="Q1062" s="10"/>
      <c r="R1062" s="13"/>
      <c r="S1062" s="10"/>
      <c r="T1062" s="13"/>
      <c r="U1062" s="10"/>
      <c r="V1062" s="13"/>
      <c r="W1062" s="10"/>
      <c r="X1062" s="13"/>
      <c r="Y1062" s="10"/>
      <c r="Z1062" s="13"/>
      <c r="AA1062" s="205"/>
      <c r="AB1062" s="196"/>
      <c r="AC1062" s="196"/>
      <c r="AD1062" s="205"/>
      <c r="AF1062" s="193"/>
      <c r="AH1062" s="193"/>
      <c r="AI1062" s="237"/>
      <c r="AJ1062" s="237"/>
      <c r="AK1062" s="237"/>
      <c r="AL1062" s="409"/>
      <c r="AM1062" s="237"/>
      <c r="AN1062" s="409"/>
    </row>
    <row r="1063" spans="1:40" ht="15.75" x14ac:dyDescent="0.25">
      <c r="A1063" s="290"/>
      <c r="B1063" s="291"/>
      <c r="C1063" s="105" t="s">
        <v>52</v>
      </c>
      <c r="D1063" s="33"/>
      <c r="E1063" s="136" t="str" cm="1">
        <f t="array" ref="E1063">_xlfn.IFS(AND(E1057="",E1064="",E1065="",E1066="",E1067="",E1068="",E1069="",E1070="",E1071="",E1072="",E1073="",E1074="",E1075="",E1076="",E1077="",E1078="",E1079="",E1080="",E1081=""),"",SUM(E1064:E1081)&lt;E1057*AND(F1064="",F1065="",F1066="",F1067="",F1068="",F1069="",F1070="",F1071="",F1072="",F1073="",F1074="",F1075="",F1076="",F1077="",F1078="",F1079="",F1080="",F1081="",E1064&lt;&gt;"",E1065&lt;&gt;"",E1066&lt;&gt;"",E1067&lt;&gt;"",E1068&lt;&gt;"",E1069&lt;&gt;"",E1070&lt;&gt;"",E1071&lt;&gt;"",E1072&lt;&gt;"",E1073&lt;&gt;"",E1074&lt;&gt;"",E1075&lt;&gt;"",E1076&lt;&gt;"",E1077&lt;&gt;"",E1078&lt;&gt;"",E1079&lt;&gt;"",E1080&lt;&gt;"",E1081&lt;&gt;""),"T4-Error",SUM(E1064:E1081)&gt;E1057,"T5-Error",AND(SUM(E1064:E1081)=E1057,F1057="",OR(E1064="",E1065="",E1066="",E1067="",E1068="",E1069="",E1070="",E1071="",E1072="",E1073="",E1074="",E1075="",E1076="",E1077="",E1078="",E1079="",E1080="",E1081="")),"T2-Error",OR(E1064="",E1065="",E1066="",E1067="",E1068="",E1069="",E1070="",E1071="",E1072="",E1073="",E1074="",E1075="",E1076="",E1077="",E1078="",E1079="",E1080="",E1081=""),"",SUM(E1064:E1081)&lt;E1057*OR(F1064="pa",F1065="pa",F1066="pa",F1067="pa",F1068="pa",F1069="pa",F1070="pa",F1071="pa",F1072="pa",F1073="pa",F1074="pa",F1075="pa",F1076="pa",F1077="pa",F1078="pa",F1079="pa",F1080="pa",F1081="pa"),"",AND(SUM(E1064:E1081)=E1057,F1057="pa",F1064&lt;&gt;"pa",F1065&lt;&gt;"pa",F1066&lt;&gt;"pa",F1067&lt;&gt;"pa",F1068&lt;&gt;"pa",F1069&lt;&gt;"pa",F1070&lt;&gt;"pa",F1071&lt;&gt;"pa",F1072&lt;&gt;"pa",F1073&lt;&gt;"pa",F1074&lt;&gt;"pa",F1075&lt;&gt;"pa",F1076&lt;&gt;"pa",F1077&lt;&gt;"pa",F1078&lt;&gt;"pa",F1079&lt;&gt;"pa",F1080&lt;&gt;"pa",F1081&lt;&gt;"pa"),"T3-Error",AND(SUM(E1064:E1081)=E1057,F1057="")*OR(F1064="pa",F1065="pa",F1066="pa",F1067="pa",F1068="pa",F1069="pa",F1070="pa",F1071="pa",F1072="pa",F1073="pa",F1074="pa",F1075="pa",F1076="pa",F1077="pa",F1078="pa",F1079="pa",F1080="pa",F1081="pa"),"T1-Error",SUM(E1064:E1081)=E1057,"")</f>
        <v/>
      </c>
      <c r="F1063" s="101"/>
      <c r="G1063" s="136" t="str" cm="1">
        <f t="array" ref="G1063">_xlfn.IFS(AND(G1057="",G1064="",G1065="",G1066="",G1067="",G1068="",G1069="",G1070="",G1071="",G1072="",G1073="",G1074="",G1075="",G1076="",G1077="",G1078="",G1079="",G1080="",G1081=""),"",SUM(G1064:G1081)&lt;G1057*AND(H1064="",H1065="",H1066="",H1067="",H1068="",H1069="",H1070="",H1071="",H1072="",H1073="",H1074="",H1075="",H1076="",H1077="",H1078="",H1079="",H1080="",H1081="",G1064&lt;&gt;"",G1065&lt;&gt;"",G1066&lt;&gt;"",G1067&lt;&gt;"",G1068&lt;&gt;"",G1069&lt;&gt;"",G1070&lt;&gt;"",G1071&lt;&gt;"",G1072&lt;&gt;"",G1073&lt;&gt;"",G1074&lt;&gt;"",G1075&lt;&gt;"",G1076&lt;&gt;"",G1077&lt;&gt;"",G1078&lt;&gt;"",G1079&lt;&gt;"",G1080&lt;&gt;"",G1081&lt;&gt;""),"T4-Error",SUM(G1064:G1081)&gt;G1057,"T5-Error",AND(SUM(G1064:G1081)=G1057,H1057="",OR(G1064="",G1065="",G1066="",G1067="",G1068="",G1069="",G1070="",G1071="",G1072="",G1073="",G1074="",G1075="",G1076="",G1077="",G1078="",G1079="",G1080="",G1081="")),"T2-Error",OR(G1064="",G1065="",G1066="",G1067="",G1068="",G1069="",G1070="",G1071="",G1072="",G1073="",G1074="",G1075="",G1076="",G1077="",G1078="",G1079="",G1080="",G1081=""),"",SUM(G1064:G1081)&lt;G1057*OR(H1064="pa",H1065="pa",H1066="pa",H1067="pa",H1068="pa",H1069="pa",H1070="pa",H1071="pa",H1072="pa",H1073="pa",H1074="pa",H1075="pa",H1076="pa",H1077="pa",H1078="pa",H1079="pa",H1080="pa",H1081="pa"),"",AND(SUM(G1064:G1081)=G1057,H1057="pa",H1064&lt;&gt;"pa",H1065&lt;&gt;"pa",H1066&lt;&gt;"pa",H1067&lt;&gt;"pa",H1068&lt;&gt;"pa",H1069&lt;&gt;"pa",H1070&lt;&gt;"pa",H1071&lt;&gt;"pa",H1072&lt;&gt;"pa",H1073&lt;&gt;"pa",H1074&lt;&gt;"pa",H1075&lt;&gt;"pa",H1076&lt;&gt;"pa",H1077&lt;&gt;"pa",H1078&lt;&gt;"pa",H1079&lt;&gt;"pa",H1080&lt;&gt;"pa",H1081&lt;&gt;"pa"),"T3-Error",AND(SUM(G1064:G1081)=G1057,H1057="")*OR(H1064="pa",H1065="pa",H1066="pa",H1067="pa",H1068="pa",H1069="pa",H1070="pa",H1071="pa",H1072="pa",H1073="pa",H1074="pa",H1075="pa",H1076="pa",H1077="pa",H1078="pa",H1079="pa",H1080="pa",H1081="pa"),"T1-Error",SUM(G1064:G1081)=G1057,"")</f>
        <v/>
      </c>
      <c r="H1063" s="101"/>
      <c r="I1063" s="136" t="str" cm="1">
        <f t="array" ref="I1063">_xlfn.IFS(AND(I1057="",I1064="",I1065="",I1066="",I1067="",I1068="",I1069="",I1070="",I1071="",I1072="",I1073="",I1074="",I1075="",I1076="",I1077="",I1078="",I1079="",I1080="",I1081=""),"",SUM(I1064:I1081)&lt;I1057*AND(J1064="",J1065="",J1066="",J1067="",J1068="",J1069="",J1070="",J1071="",J1072="",J1073="",J1074="",J1075="",J1076="",J1077="",J1078="",J1079="",J1080="",J1081="",I1064&lt;&gt;"",I1065&lt;&gt;"",I1066&lt;&gt;"",I1067&lt;&gt;"",I1068&lt;&gt;"",I1069&lt;&gt;"",I1070&lt;&gt;"",I1071&lt;&gt;"",I1072&lt;&gt;"",I1073&lt;&gt;"",I1074&lt;&gt;"",I1075&lt;&gt;"",I1076&lt;&gt;"",I1077&lt;&gt;"",I1078&lt;&gt;"",I1079&lt;&gt;"",I1080&lt;&gt;"",I1081&lt;&gt;""),"T4-Error",SUM(I1064:I1081)&gt;I1057,"T5-Error",AND(SUM(I1064:I1081)=I1057,J1057="",OR(I1064="",I1065="",I1066="",I1067="",I1068="",I1069="",I1070="",I1071="",I1072="",I1073="",I1074="",I1075="",I1076="",I1077="",I1078="",I1079="",I1080="",I1081="")),"T2-Error",OR(I1064="",I1065="",I1066="",I1067="",I1068="",I1069="",I1070="",I1071="",I1072="",I1073="",I1074="",I1075="",I1076="",I1077="",I1078="",I1079="",I1080="",I1081=""),"",SUM(I1064:I1081)&lt;I1057*OR(J1064="pa",J1065="pa",J1066="pa",J1067="pa",J1068="pa",J1069="pa",J1070="pa",J1071="pa",J1072="pa",J1073="pa",J1074="pa",J1075="pa",J1076="pa",J1077="pa",J1078="pa",J1079="pa",J1080="pa",J1081="pa"),"",AND(SUM(I1064:I1081)=I1057,J1057="pa",J1064&lt;&gt;"pa",J1065&lt;&gt;"pa",J1066&lt;&gt;"pa",J1067&lt;&gt;"pa",J1068&lt;&gt;"pa",J1069&lt;&gt;"pa",J1070&lt;&gt;"pa",J1071&lt;&gt;"pa",J1072&lt;&gt;"pa",J1073&lt;&gt;"pa",J1074&lt;&gt;"pa",J1075&lt;&gt;"pa",J1076&lt;&gt;"pa",J1077&lt;&gt;"pa",J1078&lt;&gt;"pa",J1079&lt;&gt;"pa",J1080&lt;&gt;"pa",J1081&lt;&gt;"pa"),"T3-Error",AND(SUM(I1064:I1081)=I1057,J1057="")*OR(J1064="pa",J1065="pa",J1066="pa",J1067="pa",J1068="pa",J1069="pa",J1070="pa",J1071="pa",J1072="pa",J1073="pa",J1074="pa",J1075="pa",J1076="pa",J1077="pa",J1078="pa",J1079="pa",J1080="pa",J1081="pa"),"T1-Error",SUM(I1064:I1081)=I1057,"")</f>
        <v/>
      </c>
      <c r="J1063" s="101"/>
      <c r="K1063" s="136" t="str" cm="1">
        <f t="array" ref="K1063">_xlfn.IFS(AND(K1057="",K1064="",K1065="",K1066="",K1067="",K1068="",K1069="",K1070="",K1071="",K1072="",K1073="",K1074="",K1075="",K1076="",K1077="",K1078="",K1079="",K1080="",K1081=""),"",SUM(K1064:K1081)&lt;K1057*AND(L1064="",L1065="",L1066="",L1067="",L1068="",L1069="",L1070="",L1071="",L1072="",L1073="",L1074="",L1075="",L1076="",L1077="",L1078="",L1079="",L1080="",L1081="",K1064&lt;&gt;"",K1065&lt;&gt;"",K1066&lt;&gt;"",K1067&lt;&gt;"",K1068&lt;&gt;"",K1069&lt;&gt;"",K1070&lt;&gt;"",K1071&lt;&gt;"",K1072&lt;&gt;"",K1073&lt;&gt;"",K1074&lt;&gt;"",K1075&lt;&gt;"",K1076&lt;&gt;"",K1077&lt;&gt;"",K1078&lt;&gt;"",K1079&lt;&gt;"",K1080&lt;&gt;"",K1081&lt;&gt;""),"T4-Error",SUM(K1064:K1081)&gt;K1057,"T5-Error",AND(SUM(K1064:K1081)=K1057,L1057="",OR(K1064="",K1065="",K1066="",K1067="",K1068="",K1069="",K1070="",K1071="",K1072="",K1073="",K1074="",K1075="",K1076="",K1077="",K1078="",K1079="",K1080="",K1081="")),"T2-Error",OR(K1064="",K1065="",K1066="",K1067="",K1068="",K1069="",K1070="",K1071="",K1072="",K1073="",K1074="",K1075="",K1076="",K1077="",K1078="",K1079="",K1080="",K1081=""),"",SUM(K1064:K1081)&lt;K1057*OR(L1064="pa",L1065="pa",L1066="pa",L1067="pa",L1068="pa",L1069="pa",L1070="pa",L1071="pa",L1072="pa",L1073="pa",L1074="pa",L1075="pa",L1076="pa",L1077="pa",L1078="pa",L1079="pa",L1080="pa",L1081="pa"),"",AND(SUM(K1064:K1081)=K1057,L1057="pa",L1064&lt;&gt;"pa",L1065&lt;&gt;"pa",L1066&lt;&gt;"pa",L1067&lt;&gt;"pa",L1068&lt;&gt;"pa",L1069&lt;&gt;"pa",L1070&lt;&gt;"pa",L1071&lt;&gt;"pa",L1072&lt;&gt;"pa",L1073&lt;&gt;"pa",L1074&lt;&gt;"pa",L1075&lt;&gt;"pa",L1076&lt;&gt;"pa",L1077&lt;&gt;"pa",L1078&lt;&gt;"pa",L1079&lt;&gt;"pa",L1080&lt;&gt;"pa",L1081&lt;&gt;"pa"),"T3-Error",AND(SUM(K1064:K1081)=K1057,L1057="")*OR(L1064="pa",L1065="pa",L1066="pa",L1067="pa",L1068="pa",L1069="pa",L1070="pa",L1071="pa",L1072="pa",L1073="pa",L1074="pa",L1075="pa",L1076="pa",L1077="pa",L1078="pa",L1079="pa",L1080="pa",L1081="pa"),"T1-Error",SUM(K1064:K1081)=K1057,"")</f>
        <v/>
      </c>
      <c r="L1063" s="101"/>
      <c r="M1063" s="136" t="str" cm="1">
        <f t="array" ref="M1063">_xlfn.IFS(AND(M1057="",M1064="",M1065="",M1066="",M1067="",M1068="",M1069="",M1070="",M1071="",M1072="",M1073="",M1074="",M1075="",M1076="",M1077="",M1078="",M1079="",M1080="",M1081=""),"",SUM(M1064:M1081)&lt;M1057*AND(N1064="",N1065="",N1066="",N1067="",N1068="",N1069="",N1070="",N1071="",N1072="",N1073="",N1074="",N1075="",N1076="",N1077="",N1078="",N1079="",N1080="",N1081="",M1064&lt;&gt;"",M1065&lt;&gt;"",M1066&lt;&gt;"",M1067&lt;&gt;"",M1068&lt;&gt;"",M1069&lt;&gt;"",M1070&lt;&gt;"",M1071&lt;&gt;"",M1072&lt;&gt;"",M1073&lt;&gt;"",M1074&lt;&gt;"",M1075&lt;&gt;"",M1076&lt;&gt;"",M1077&lt;&gt;"",M1078&lt;&gt;"",M1079&lt;&gt;"",M1080&lt;&gt;"",M1081&lt;&gt;""),"T4-Error",SUM(M1064:M1081)&gt;M1057,"T5-Error",AND(SUM(M1064:M1081)=M1057,N1057="",OR(M1064="",M1065="",M1066="",M1067="",M1068="",M1069="",M1070="",M1071="",M1072="",M1073="",M1074="",M1075="",M1076="",M1077="",M1078="",M1079="",M1080="",M1081="")),"T2-Error",OR(M1064="",M1065="",M1066="",M1067="",M1068="",M1069="",M1070="",M1071="",M1072="",M1073="",M1074="",M1075="",M1076="",M1077="",M1078="",M1079="",M1080="",M1081=""),"",SUM(M1064:M1081)&lt;M1057*OR(N1064="pa",N1065="pa",N1066="pa",N1067="pa",N1068="pa",N1069="pa",N1070="pa",N1071="pa",N1072="pa",N1073="pa",N1074="pa",N1075="pa",N1076="pa",N1077="pa",N1078="pa",N1079="pa",N1080="pa",N1081="pa"),"",AND(SUM(M1064:M1081)=M1057,N1057="pa",N1064&lt;&gt;"pa",N1065&lt;&gt;"pa",N1066&lt;&gt;"pa",N1067&lt;&gt;"pa",N1068&lt;&gt;"pa",N1069&lt;&gt;"pa",N1070&lt;&gt;"pa",N1071&lt;&gt;"pa",N1072&lt;&gt;"pa",N1073&lt;&gt;"pa",N1074&lt;&gt;"pa",N1075&lt;&gt;"pa",N1076&lt;&gt;"pa",N1077&lt;&gt;"pa",N1078&lt;&gt;"pa",N1079&lt;&gt;"pa",N1080&lt;&gt;"pa",N1081&lt;&gt;"pa"),"T3-Error",AND(SUM(M1064:M1081)=M1057,N1057="")*OR(N1064="pa",N1065="pa",N1066="pa",N1067="pa",N1068="pa",N1069="pa",N1070="pa",N1071="pa",N1072="pa",N1073="pa",N1074="pa",N1075="pa",N1076="pa",N1077="pa",N1078="pa",N1079="pa",N1080="pa",N1081="pa"),"T1-Error",SUM(M1064:M1081)=M1057,"")</f>
        <v/>
      </c>
      <c r="N1063" s="101"/>
      <c r="O1063" s="136" t="str" cm="1">
        <f t="array" ref="O1063">_xlfn.IFS(AND(O1057="",O1064="",O1065="",O1066="",O1067="",O1068="",O1069="",O1070="",O1071="",O1072="",O1073="",O1074="",O1075="",O1076="",O1077="",O1078="",O1079="",O1080="",O1081=""),"",SUM(O1064:O1081)&lt;O1057*AND(P1064="",P1065="",P1066="",P1067="",P1068="",P1069="",P1070="",P1071="",P1072="",P1073="",P1074="",P1075="",P1076="",P1077="",P1078="",P1079="",P1080="",P1081="",O1064&lt;&gt;"",O1065&lt;&gt;"",O1066&lt;&gt;"",O1067&lt;&gt;"",O1068&lt;&gt;"",O1069&lt;&gt;"",O1070&lt;&gt;"",O1071&lt;&gt;"",O1072&lt;&gt;"",O1073&lt;&gt;"",O1074&lt;&gt;"",O1075&lt;&gt;"",O1076&lt;&gt;"",O1077&lt;&gt;"",O1078&lt;&gt;"",O1079&lt;&gt;"",O1080&lt;&gt;"",O1081&lt;&gt;""),"T4-Error",SUM(O1064:O1081)&gt;O1057,"T5-Error",AND(SUM(O1064:O1081)=O1057,P1057="",OR(O1064="",O1065="",O1066="",O1067="",O1068="",O1069="",O1070="",O1071="",O1072="",O1073="",O1074="",O1075="",O1076="",O1077="",O1078="",O1079="",O1080="",O1081="")),"T2-Error",OR(O1064="",O1065="",O1066="",O1067="",O1068="",O1069="",O1070="",O1071="",O1072="",O1073="",O1074="",O1075="",O1076="",O1077="",O1078="",O1079="",O1080="",O1081=""),"",SUM(O1064:O1081)&lt;O1057*OR(P1064="pa",P1065="pa",P1066="pa",P1067="pa",P1068="pa",P1069="pa",P1070="pa",P1071="pa",P1072="pa",P1073="pa",P1074="pa",P1075="pa",P1076="pa",P1077="pa",P1078="pa",P1079="pa",P1080="pa",P1081="pa"),"",AND(SUM(O1064:O1081)=O1057,P1057="pa",P1064&lt;&gt;"pa",P1065&lt;&gt;"pa",P1066&lt;&gt;"pa",P1067&lt;&gt;"pa",P1068&lt;&gt;"pa",P1069&lt;&gt;"pa",P1070&lt;&gt;"pa",P1071&lt;&gt;"pa",P1072&lt;&gt;"pa",P1073&lt;&gt;"pa",P1074&lt;&gt;"pa",P1075&lt;&gt;"pa",P1076&lt;&gt;"pa",P1077&lt;&gt;"pa",P1078&lt;&gt;"pa",P1079&lt;&gt;"pa",P1080&lt;&gt;"pa",P1081&lt;&gt;"pa"),"T3-Error",AND(SUM(O1064:O1081)=O1057,P1057="")*OR(P1064="pa",P1065="pa",P1066="pa",P1067="pa",P1068="pa",P1069="pa",P1070="pa",P1071="pa",P1072="pa",P1073="pa",P1074="pa",P1075="pa",P1076="pa",P1077="pa",P1078="pa",P1079="pa",P1080="pa",P1081="pa"),"T1-Error",SUM(O1064:O1081)=O1057,"")</f>
        <v/>
      </c>
      <c r="P1063" s="101"/>
      <c r="Q1063" s="102" t="str" cm="1">
        <f t="array" ref="Q1063">_xlfn.IFS(AND(Q1057="",Q1064="",Q1065="",Q1066="",Q1067="",Q1068="",Q1069="",Q1070="",Q1071="",Q1072="",Q1073="",Q1074="",Q1075="",Q1076="",Q1077="",Q1078="",Q1079="",Q1080="",Q1081=""),"",SUM(Q1064:Q1081)&lt;Q1057*AND(R1064="",R1065="",R1066="",R1067="",R1068="",R1069="",R1070="",R1071="",R1072="",R1073="",R1074="",R1075="",R1076="",R1077="",R1078="",R1079="",R1080="",R1081="",Q1064&lt;&gt;"",Q1065&lt;&gt;"",Q1066&lt;&gt;"",Q1067&lt;&gt;"",Q1068&lt;&gt;"",Q1069&lt;&gt;"",Q1070&lt;&gt;"",Q1071&lt;&gt;"",Q1072&lt;&gt;"",Q1073&lt;&gt;"",Q1074&lt;&gt;"",Q1075&lt;&gt;"",Q1076&lt;&gt;"",Q1077&lt;&gt;"",Q1078&lt;&gt;"",Q1079&lt;&gt;"",Q1080&lt;&gt;"",Q1081&lt;&gt;""),"T4-Error",SUM(Q1064:Q1081)&gt;Q1057,"T5-Error",AND(SUM(Q1064:Q1081)=Q1057,R1057="",OR(Q1064="",Q1065="",Q1066="",Q1067="",Q1068="",Q1069="",Q1070="",Q1071="",Q1072="",Q1073="",Q1074="",Q1075="",Q1076="",Q1077="",Q1078="",Q1079="",Q1080="",Q1081="")),"T2-Error",OR(Q1064="",Q1065="",Q1066="",Q1067="",Q1068="",Q1069="",Q1070="",Q1071="",Q1072="",Q1073="",Q1074="",Q1075="",Q1076="",Q1077="",Q1078="",Q1079="",Q1080="",Q1081=""),"",SUM(Q1064:Q1081)&lt;Q1057*OR(R1064="pa",R1065="pa",R1066="pa",R1067="pa",R1068="pa",R1069="pa",R1070="pa",R1071="pa",R1072="pa",R1073="pa",R1074="pa",R1075="pa",R1076="pa",R1077="pa",R1078="pa",R1079="pa",R1080="pa",R1081="pa"),"",AND(SUM(Q1064:Q1081)=Q1057,R1057="pa",R1064&lt;&gt;"pa",R1065&lt;&gt;"pa",R1066&lt;&gt;"pa",R1067&lt;&gt;"pa",R1068&lt;&gt;"pa",R1069&lt;&gt;"pa",R1070&lt;&gt;"pa",R1071&lt;&gt;"pa",R1072&lt;&gt;"pa",R1073&lt;&gt;"pa",R1074&lt;&gt;"pa",R1075&lt;&gt;"pa",R1076&lt;&gt;"pa",R1077&lt;&gt;"pa",R1078&lt;&gt;"pa",R1079&lt;&gt;"pa",R1080&lt;&gt;"pa",R1081&lt;&gt;"pa"),"T3-Error",AND(SUM(Q1064:Q1081)=Q1057,R1057="")*OR(R1064="pa",R1065="pa",R1066="pa",R1067="pa",R1068="pa",R1069="pa",R1070="pa",R1071="pa",R1072="pa",R1073="pa",R1074="pa",R1075="pa",R1076="pa",R1077="pa",R1078="pa",R1079="pa",R1080="pa",R1081="pa"),"T1-Error",SUM(Q1064:Q1081)=Q1057,"")</f>
        <v/>
      </c>
      <c r="R1063" s="101"/>
      <c r="S1063" s="102" t="str" cm="1">
        <f t="array" ref="S1063">_xlfn.IFS(AND(S1057="",S1064="",S1065="",S1066="",S1067="",S1068="",S1069="",S1070="",S1071="",S1072="",S1073="",S1074="",S1075="",S1076="",S1077="",S1078="",S1079="",S1080="",S1081=""),"",SUM(S1064:S1081)&lt;S1057*AND(T1064="",T1065="",T1066="",T1067="",T1068="",T1069="",T1070="",T1071="",T1072="",T1073="",T1074="",T1075="",T1076="",T1077="",T1078="",T1079="",T1080="",T1081="",S1064&lt;&gt;"",S1065&lt;&gt;"",S1066&lt;&gt;"",S1067&lt;&gt;"",S1068&lt;&gt;"",S1069&lt;&gt;"",S1070&lt;&gt;"",S1071&lt;&gt;"",S1072&lt;&gt;"",S1073&lt;&gt;"",S1074&lt;&gt;"",S1075&lt;&gt;"",S1076&lt;&gt;"",S1077&lt;&gt;"",S1078&lt;&gt;"",S1079&lt;&gt;"",S1080&lt;&gt;"",S1081&lt;&gt;""),"T4-Error",SUM(S1064:S1081)&gt;S1057,"T5-Error",AND(SUM(S1064:S1081)=S1057,T1057="",OR(S1064="",S1065="",S1066="",S1067="",S1068="",S1069="",S1070="",S1071="",S1072="",S1073="",S1074="",S1075="",S1076="",S1077="",S1078="",S1079="",S1080="",S1081="")),"T2-Error",OR(S1064="",S1065="",S1066="",S1067="",S1068="",S1069="",S1070="",S1071="",S1072="",S1073="",S1074="",S1075="",S1076="",S1077="",S1078="",S1079="",S1080="",S1081=""),"",SUM(S1064:S1081)&lt;S1057*OR(T1064="pa",T1065="pa",T1066="pa",T1067="pa",T1068="pa",T1069="pa",T1070="pa",T1071="pa",T1072="pa",T1073="pa",T1074="pa",T1075="pa",T1076="pa",T1077="pa",T1078="pa",T1079="pa",T1080="pa",T1081="pa"),"",AND(SUM(S1064:S1081)=S1057,T1057="pa",T1064&lt;&gt;"pa",T1065&lt;&gt;"pa",T1066&lt;&gt;"pa",T1067&lt;&gt;"pa",T1068&lt;&gt;"pa",T1069&lt;&gt;"pa",T1070&lt;&gt;"pa",T1071&lt;&gt;"pa",T1072&lt;&gt;"pa",T1073&lt;&gt;"pa",T1074&lt;&gt;"pa",T1075&lt;&gt;"pa",T1076&lt;&gt;"pa",T1077&lt;&gt;"pa",T1078&lt;&gt;"pa",T1079&lt;&gt;"pa",T1080&lt;&gt;"pa",T1081&lt;&gt;"pa"),"T3-Error",AND(SUM(S1064:S1081)=S1057,T1057="")*OR(T1064="pa",T1065="pa",T1066="pa",T1067="pa",T1068="pa",T1069="pa",T1070="pa",T1071="pa",T1072="pa",T1073="pa",T1074="pa",T1075="pa",T1076="pa",T1077="pa",T1078="pa",T1079="pa",T1080="pa",T1081="pa"),"T1-Error",SUM(S1064:S1081)=S1057,"")</f>
        <v/>
      </c>
      <c r="T1063" s="101"/>
      <c r="U1063" s="102" t="str" cm="1">
        <f t="array" ref="U1063">_xlfn.IFS(AND(U1057="",U1064="",U1065="",U1066="",U1067="",U1068="",U1069="",U1070="",U1071="",U1072="",U1073="",U1074="",U1075="",U1076="",U1077="",U1078="",U1079="",U1080="",U1081=""),"",SUM(U1064:U1081)&lt;U1057*AND(V1064="",V1065="",V1066="",V1067="",V1068="",V1069="",V1070="",V1071="",V1072="",V1073="",V1074="",V1075="",V1076="",V1077="",V1078="",V1079="",V1080="",V1081="",U1064&lt;&gt;"",U1065&lt;&gt;"",U1066&lt;&gt;"",U1067&lt;&gt;"",U1068&lt;&gt;"",U1069&lt;&gt;"",U1070&lt;&gt;"",U1071&lt;&gt;"",U1072&lt;&gt;"",U1073&lt;&gt;"",U1074&lt;&gt;"",U1075&lt;&gt;"",U1076&lt;&gt;"",U1077&lt;&gt;"",U1078&lt;&gt;"",U1079&lt;&gt;"",U1080&lt;&gt;"",U1081&lt;&gt;""),"T4-Error",SUM(U1064:U1081)&gt;U1057,"T5-Error",AND(SUM(U1064:U1081)=U1057,V1057="",OR(U1064="",U1065="",U1066="",U1067="",U1068="",U1069="",U1070="",U1071="",U1072="",U1073="",U1074="",U1075="",U1076="",U1077="",U1078="",U1079="",U1080="",U1081="")),"T2-Error",OR(U1064="",U1065="",U1066="",U1067="",U1068="",U1069="",U1070="",U1071="",U1072="",U1073="",U1074="",U1075="",U1076="",U1077="",U1078="",U1079="",U1080="",U1081=""),"",SUM(U1064:U1081)&lt;U1057*OR(V1064="pa",V1065="pa",V1066="pa",V1067="pa",V1068="pa",V1069="pa",V1070="pa",V1071="pa",V1072="pa",V1073="pa",V1074="pa",V1075="pa",V1076="pa",V1077="pa",V1078="pa",V1079="pa",V1080="pa",V1081="pa"),"",AND(SUM(U1064:U1081)=U1057,V1057="pa",V1064&lt;&gt;"pa",V1065&lt;&gt;"pa",V1066&lt;&gt;"pa",V1067&lt;&gt;"pa",V1068&lt;&gt;"pa",V1069&lt;&gt;"pa",V1070&lt;&gt;"pa",V1071&lt;&gt;"pa",V1072&lt;&gt;"pa",V1073&lt;&gt;"pa",V1074&lt;&gt;"pa",V1075&lt;&gt;"pa",V1076&lt;&gt;"pa",V1077&lt;&gt;"pa",V1078&lt;&gt;"pa",V1079&lt;&gt;"pa",V1080&lt;&gt;"pa",V1081&lt;&gt;"pa"),"T3-Error",AND(SUM(U1064:U1081)=U1057,V1057="")*OR(V1064="pa",V1065="pa",V1066="pa",V1067="pa",V1068="pa",V1069="pa",V1070="pa",V1071="pa",V1072="pa",V1073="pa",V1074="pa",V1075="pa",V1076="pa",V1077="pa",V1078="pa",V1079="pa",V1080="pa",V1081="pa"),"T1-Error",SUM(U1064:U1081)=U1057,"")</f>
        <v/>
      </c>
      <c r="V1063" s="101"/>
      <c r="W1063" s="102" t="str" cm="1">
        <f t="array" ref="W1063">_xlfn.IFS(AND(W1057="",W1064="",W1065="",W1066="",W1067="",W1068="",W1069="",W1070="",W1071="",W1072="",W1073="",W1074="",W1075="",W1076="",W1077="",W1078="",W1079="",W1080="",W1081=""),"",SUM(W1064:W1081)&lt;W1057*AND(X1064="",X1065="",X1066="",X1067="",X1068="",X1069="",X1070="",X1071="",X1072="",X1073="",X1074="",X1075="",X1076="",X1077="",X1078="",X1079="",X1080="",X1081="",W1064&lt;&gt;"",W1065&lt;&gt;"",W1066&lt;&gt;"",W1067&lt;&gt;"",W1068&lt;&gt;"",W1069&lt;&gt;"",W1070&lt;&gt;"",W1071&lt;&gt;"",W1072&lt;&gt;"",W1073&lt;&gt;"",W1074&lt;&gt;"",W1075&lt;&gt;"",W1076&lt;&gt;"",W1077&lt;&gt;"",W1078&lt;&gt;"",W1079&lt;&gt;"",W1080&lt;&gt;"",W1081&lt;&gt;""),"T4-Error",SUM(W1064:W1081)&gt;W1057,"T5-Error",AND(SUM(W1064:W1081)=W1057,X1057="",OR(W1064="",W1065="",W1066="",W1067="",W1068="",W1069="",W1070="",W1071="",W1072="",W1073="",W1074="",W1075="",W1076="",W1077="",W1078="",W1079="",W1080="",W1081="")),"T2-Error",OR(W1064="",W1065="",W1066="",W1067="",W1068="",W1069="",W1070="",W1071="",W1072="",W1073="",W1074="",W1075="",W1076="",W1077="",W1078="",W1079="",W1080="",W1081=""),"",SUM(W1064:W1081)&lt;W1057*OR(X1064="pa",X1065="pa",X1066="pa",X1067="pa",X1068="pa",X1069="pa",X1070="pa",X1071="pa",X1072="pa",X1073="pa",X1074="pa",X1075="pa",X1076="pa",X1077="pa",X1078="pa",X1079="pa",X1080="pa",X1081="pa"),"",AND(SUM(W1064:W1081)=W1057,X1057="pa",X1064&lt;&gt;"pa",X1065&lt;&gt;"pa",X1066&lt;&gt;"pa",X1067&lt;&gt;"pa",X1068&lt;&gt;"pa",X1069&lt;&gt;"pa",X1070&lt;&gt;"pa",X1071&lt;&gt;"pa",X1072&lt;&gt;"pa",X1073&lt;&gt;"pa",X1074&lt;&gt;"pa",X1075&lt;&gt;"pa",X1076&lt;&gt;"pa",X1077&lt;&gt;"pa",X1078&lt;&gt;"pa",X1079&lt;&gt;"pa",X1080&lt;&gt;"pa",X1081&lt;&gt;"pa"),"T3-Error",AND(SUM(W1064:W1081)=W1057,X1057="")*OR(X1064="pa",X1065="pa",X1066="pa",X1067="pa",X1068="pa",X1069="pa",X1070="pa",X1071="pa",X1072="pa",X1073="pa",X1074="pa",X1075="pa",X1076="pa",X1077="pa",X1078="pa",X1079="pa",X1080="pa",X1081="pa"),"T1-Error",SUM(W1064:W1081)=W1057,"")</f>
        <v/>
      </c>
      <c r="X1063" s="101"/>
      <c r="Y1063" s="102" t="str" cm="1">
        <f t="array" ref="Y1063">_xlfn.IFS(AND(Y1057="",Y1064="",Y1065="",Y1066="",Y1067="",Y1068="",Y1069="",Y1070="",Y1071="",Y1072="",Y1073="",Y1074="",Y1075="",Y1076="",Y1077="",Y1078="",Y1079="",Y1080="",Y1081=""),"",SUM(Y1064:Y1081)&lt;Y1057*AND(Z1064="",Z1065="",Z1066="",Z1067="",Z1068="",Z1069="",Z1070="",Z1071="",Z1072="",Z1073="",Z1074="",Z1075="",Z1076="",Z1077="",Z1078="",Z1079="",Z1080="",Z1081="",Y1064&lt;&gt;"",Y1065&lt;&gt;"",Y1066&lt;&gt;"",Y1067&lt;&gt;"",Y1068&lt;&gt;"",Y1069&lt;&gt;"",Y1070&lt;&gt;"",Y1071&lt;&gt;"",Y1072&lt;&gt;"",Y1073&lt;&gt;"",Y1074&lt;&gt;"",Y1075&lt;&gt;"",Y1076&lt;&gt;"",Y1077&lt;&gt;"",Y1078&lt;&gt;"",Y1079&lt;&gt;"",Y1080&lt;&gt;"",Y1081&lt;&gt;""),"T4-Error",SUM(Y1064:Y1081)&gt;Y1057,"T5-Error",AND(SUM(Y1064:Y1081)=Y1057,Z1057="",OR(Y1064="",Y1065="",Y1066="",Y1067="",Y1068="",Y1069="",Y1070="",Y1071="",Y1072="",Y1073="",Y1074="",Y1075="",Y1076="",Y1077="",Y1078="",Y1079="",Y1080="",Y1081="")),"T2-Error",OR(Y1064="",Y1065="",Y1066="",Y1067="",Y1068="",Y1069="",Y1070="",Y1071="",Y1072="",Y1073="",Y1074="",Y1075="",Y1076="",Y1077="",Y1078="",Y1079="",Y1080="",Y1081=""),"",SUM(Y1064:Y1081)&lt;Y1057*OR(Z1064="pa",Z1065="pa",Z1066="pa",Z1067="pa",Z1068="pa",Z1069="pa",Z1070="pa",Z1071="pa",Z1072="pa",Z1073="pa",Z1074="pa",Z1075="pa",Z1076="pa",Z1077="pa",Z1078="pa",Z1079="pa",Z1080="pa",Z1081="pa"),"",AND(SUM(Y1064:Y1081)=Y1057,Z1057="pa",Z1064&lt;&gt;"pa",Z1065&lt;&gt;"pa",Z1066&lt;&gt;"pa",Z1067&lt;&gt;"pa",Z1068&lt;&gt;"pa",Z1069&lt;&gt;"pa",Z1070&lt;&gt;"pa",Z1071&lt;&gt;"pa",Z1072&lt;&gt;"pa",Z1073&lt;&gt;"pa",Z1074&lt;&gt;"pa",Z1075&lt;&gt;"pa",Z1076&lt;&gt;"pa",Z1077&lt;&gt;"pa",Z1078&lt;&gt;"pa",Z1079&lt;&gt;"pa",Z1080&lt;&gt;"pa",Z1081&lt;&gt;"pa"),"T3-Error",AND(SUM(Y1064:Y1081)=Y1057,Z1057="")*OR(Z1064="pa",Z1065="pa",Z1066="pa",Z1067="pa",Z1068="pa",Z1069="pa",Z1070="pa",Z1071="pa",Z1072="pa",Z1073="pa",Z1074="pa",Z1075="pa",Z1076="pa",Z1077="pa",Z1078="pa",Z1079="pa",Z1080="pa",Z1081="pa"),"T1-Error",SUM(Y1064:Y1081)=Y1057,"")</f>
        <v/>
      </c>
      <c r="Z1063" s="101"/>
      <c r="AA1063" s="206"/>
      <c r="AB1063" s="189"/>
      <c r="AC1063" s="196"/>
      <c r="AD1063" s="206"/>
      <c r="AF1063" s="193"/>
      <c r="AH1063" s="193"/>
      <c r="AI1063" s="237"/>
      <c r="AJ1063" s="237"/>
      <c r="AK1063" s="237"/>
      <c r="AL1063" s="409"/>
      <c r="AM1063" s="237"/>
      <c r="AN1063" s="409"/>
    </row>
    <row r="1064" spans="1:40" customFormat="1" ht="15" x14ac:dyDescent="0.2">
      <c r="A1064" s="248" t="s">
        <v>217</v>
      </c>
      <c r="B1064" s="248"/>
      <c r="C1064" s="34" t="s">
        <v>53</v>
      </c>
      <c r="D1064" s="24" t="s">
        <v>51</v>
      </c>
      <c r="E1064" s="10"/>
      <c r="F1064" s="13"/>
      <c r="G1064" s="10"/>
      <c r="H1064" s="13"/>
      <c r="I1064" s="10"/>
      <c r="J1064" s="13"/>
      <c r="K1064" s="10"/>
      <c r="L1064" s="13"/>
      <c r="M1064" s="10"/>
      <c r="N1064" s="13"/>
      <c r="O1064" s="10"/>
      <c r="P1064" s="13"/>
      <c r="Q1064" s="10"/>
      <c r="R1064" s="13"/>
      <c r="S1064" s="10"/>
      <c r="T1064" s="13"/>
      <c r="U1064" s="10"/>
      <c r="V1064" s="13"/>
      <c r="W1064" s="10"/>
      <c r="X1064" s="13"/>
      <c r="Y1064" s="10"/>
      <c r="Z1064" s="13"/>
      <c r="AA1064" s="205"/>
      <c r="AB1064" s="200"/>
      <c r="AC1064" s="257"/>
      <c r="AD1064" s="205"/>
      <c r="AF1064" s="258"/>
      <c r="AH1064" s="258"/>
      <c r="AI1064" s="259"/>
      <c r="AJ1064" s="259"/>
      <c r="AK1064" s="259"/>
      <c r="AL1064" s="413"/>
      <c r="AM1064" s="259"/>
      <c r="AN1064" s="413"/>
    </row>
    <row r="1065" spans="1:40" customFormat="1" ht="15" x14ac:dyDescent="0.2">
      <c r="A1065" s="244" t="s">
        <v>218</v>
      </c>
      <c r="B1065" s="244"/>
      <c r="C1065" s="35" t="s">
        <v>54</v>
      </c>
      <c r="D1065" s="24" t="s">
        <v>51</v>
      </c>
      <c r="E1065" s="10"/>
      <c r="F1065" s="13"/>
      <c r="G1065" s="10"/>
      <c r="H1065" s="13"/>
      <c r="I1065" s="10"/>
      <c r="J1065" s="13"/>
      <c r="K1065" s="10"/>
      <c r="L1065" s="13"/>
      <c r="M1065" s="10"/>
      <c r="N1065" s="13"/>
      <c r="O1065" s="10"/>
      <c r="P1065" s="13"/>
      <c r="Q1065" s="10"/>
      <c r="R1065" s="13"/>
      <c r="S1065" s="10"/>
      <c r="T1065" s="13"/>
      <c r="U1065" s="10"/>
      <c r="V1065" s="13"/>
      <c r="W1065" s="10"/>
      <c r="X1065" s="13"/>
      <c r="Y1065" s="10"/>
      <c r="Z1065" s="13"/>
      <c r="AA1065" s="205"/>
      <c r="AB1065" s="200"/>
      <c r="AC1065" s="257"/>
      <c r="AD1065" s="205"/>
      <c r="AF1065" s="258"/>
      <c r="AH1065" s="258"/>
      <c r="AI1065" s="259"/>
      <c r="AJ1065" s="259"/>
      <c r="AK1065" s="259"/>
      <c r="AL1065" s="413"/>
      <c r="AM1065" s="259"/>
      <c r="AN1065" s="413"/>
    </row>
    <row r="1066" spans="1:40" customFormat="1" ht="15" x14ac:dyDescent="0.2">
      <c r="A1066" s="244" t="s">
        <v>219</v>
      </c>
      <c r="B1066" s="244"/>
      <c r="C1066" s="35" t="s">
        <v>55</v>
      </c>
      <c r="D1066" s="24" t="s">
        <v>51</v>
      </c>
      <c r="E1066" s="10"/>
      <c r="F1066" s="13"/>
      <c r="G1066" s="10"/>
      <c r="H1066" s="13"/>
      <c r="I1066" s="10"/>
      <c r="J1066" s="13"/>
      <c r="K1066" s="10"/>
      <c r="L1066" s="13"/>
      <c r="M1066" s="10"/>
      <c r="N1066" s="13"/>
      <c r="O1066" s="10"/>
      <c r="P1066" s="13"/>
      <c r="Q1066" s="10"/>
      <c r="R1066" s="13"/>
      <c r="S1066" s="10"/>
      <c r="T1066" s="13"/>
      <c r="U1066" s="10"/>
      <c r="V1066" s="13"/>
      <c r="W1066" s="10"/>
      <c r="X1066" s="13"/>
      <c r="Y1066" s="10"/>
      <c r="Z1066" s="13"/>
      <c r="AA1066" s="205"/>
      <c r="AB1066" s="200"/>
      <c r="AC1066" s="257"/>
      <c r="AD1066" s="205"/>
      <c r="AF1066" s="258"/>
      <c r="AH1066" s="258"/>
      <c r="AI1066" s="259"/>
      <c r="AJ1066" s="259"/>
      <c r="AK1066" s="259"/>
      <c r="AL1066" s="413"/>
      <c r="AM1066" s="259"/>
      <c r="AN1066" s="413"/>
    </row>
    <row r="1067" spans="1:40" customFormat="1" ht="15" x14ac:dyDescent="0.2">
      <c r="A1067" s="244" t="s">
        <v>220</v>
      </c>
      <c r="B1067" s="244"/>
      <c r="C1067" s="35" t="s">
        <v>56</v>
      </c>
      <c r="D1067" s="24" t="s">
        <v>51</v>
      </c>
      <c r="E1067" s="10"/>
      <c r="F1067" s="13"/>
      <c r="G1067" s="10"/>
      <c r="H1067" s="13"/>
      <c r="I1067" s="10"/>
      <c r="J1067" s="13"/>
      <c r="K1067" s="10"/>
      <c r="L1067" s="13"/>
      <c r="M1067" s="10"/>
      <c r="N1067" s="13"/>
      <c r="O1067" s="10"/>
      <c r="P1067" s="13"/>
      <c r="Q1067" s="10"/>
      <c r="R1067" s="13"/>
      <c r="S1067" s="10"/>
      <c r="T1067" s="13"/>
      <c r="U1067" s="10"/>
      <c r="V1067" s="13"/>
      <c r="W1067" s="10"/>
      <c r="X1067" s="13"/>
      <c r="Y1067" s="10"/>
      <c r="Z1067" s="13"/>
      <c r="AA1067" s="205"/>
      <c r="AB1067" s="200"/>
      <c r="AC1067" s="257"/>
      <c r="AD1067" s="205"/>
      <c r="AF1067" s="258"/>
      <c r="AH1067" s="258"/>
      <c r="AI1067" s="259"/>
      <c r="AJ1067" s="259"/>
      <c r="AK1067" s="259"/>
      <c r="AL1067" s="413"/>
      <c r="AM1067" s="259"/>
      <c r="AN1067" s="413"/>
    </row>
    <row r="1068" spans="1:40" customFormat="1" ht="15" x14ac:dyDescent="0.2">
      <c r="A1068" s="244" t="s">
        <v>221</v>
      </c>
      <c r="B1068" s="244"/>
      <c r="C1068" s="35" t="s">
        <v>57</v>
      </c>
      <c r="D1068" s="24" t="s">
        <v>51</v>
      </c>
      <c r="E1068" s="10"/>
      <c r="F1068" s="13"/>
      <c r="G1068" s="10"/>
      <c r="H1068" s="13"/>
      <c r="I1068" s="10"/>
      <c r="J1068" s="13"/>
      <c r="K1068" s="10"/>
      <c r="L1068" s="13"/>
      <c r="M1068" s="10"/>
      <c r="N1068" s="13"/>
      <c r="O1068" s="10"/>
      <c r="P1068" s="13"/>
      <c r="Q1068" s="10"/>
      <c r="R1068" s="13"/>
      <c r="S1068" s="10"/>
      <c r="T1068" s="13"/>
      <c r="U1068" s="10"/>
      <c r="V1068" s="13"/>
      <c r="W1068" s="10"/>
      <c r="X1068" s="13"/>
      <c r="Y1068" s="10"/>
      <c r="Z1068" s="13"/>
      <c r="AA1068" s="205"/>
      <c r="AB1068" s="200"/>
      <c r="AC1068" s="257"/>
      <c r="AD1068" s="205"/>
      <c r="AF1068" s="258"/>
      <c r="AH1068" s="258"/>
      <c r="AI1068" s="259"/>
      <c r="AJ1068" s="259"/>
      <c r="AK1068" s="259"/>
      <c r="AL1068" s="413"/>
      <c r="AM1068" s="259"/>
      <c r="AN1068" s="413"/>
    </row>
    <row r="1069" spans="1:40" customFormat="1" ht="15" x14ac:dyDescent="0.2">
      <c r="A1069" s="244" t="s">
        <v>222</v>
      </c>
      <c r="B1069" s="244"/>
      <c r="C1069" s="35" t="s">
        <v>58</v>
      </c>
      <c r="D1069" s="24" t="s">
        <v>51</v>
      </c>
      <c r="E1069" s="10"/>
      <c r="F1069" s="13"/>
      <c r="G1069" s="10"/>
      <c r="H1069" s="13"/>
      <c r="I1069" s="10"/>
      <c r="J1069" s="13"/>
      <c r="K1069" s="10"/>
      <c r="L1069" s="13"/>
      <c r="M1069" s="10"/>
      <c r="N1069" s="13"/>
      <c r="O1069" s="10"/>
      <c r="P1069" s="13"/>
      <c r="Q1069" s="10"/>
      <c r="R1069" s="13"/>
      <c r="S1069" s="10"/>
      <c r="T1069" s="13"/>
      <c r="U1069" s="10"/>
      <c r="V1069" s="13"/>
      <c r="W1069" s="10"/>
      <c r="X1069" s="13"/>
      <c r="Y1069" s="10"/>
      <c r="Z1069" s="13"/>
      <c r="AA1069" s="205"/>
      <c r="AB1069" s="200"/>
      <c r="AC1069" s="257"/>
      <c r="AD1069" s="205"/>
      <c r="AF1069" s="258"/>
      <c r="AH1069" s="258"/>
      <c r="AI1069" s="259"/>
      <c r="AJ1069" s="259"/>
      <c r="AK1069" s="259"/>
      <c r="AL1069" s="413"/>
      <c r="AM1069" s="259"/>
      <c r="AN1069" s="413"/>
    </row>
    <row r="1070" spans="1:40" customFormat="1" ht="15" x14ac:dyDescent="0.2">
      <c r="A1070" s="244" t="s">
        <v>223</v>
      </c>
      <c r="B1070" s="244"/>
      <c r="C1070" s="35" t="s">
        <v>59</v>
      </c>
      <c r="D1070" s="24" t="s">
        <v>51</v>
      </c>
      <c r="E1070" s="10"/>
      <c r="F1070" s="13"/>
      <c r="G1070" s="10"/>
      <c r="H1070" s="13"/>
      <c r="I1070" s="10"/>
      <c r="J1070" s="13"/>
      <c r="K1070" s="10"/>
      <c r="L1070" s="13"/>
      <c r="M1070" s="10"/>
      <c r="N1070" s="13"/>
      <c r="O1070" s="10"/>
      <c r="P1070" s="13"/>
      <c r="Q1070" s="10"/>
      <c r="R1070" s="13"/>
      <c r="S1070" s="10"/>
      <c r="T1070" s="13"/>
      <c r="U1070" s="10"/>
      <c r="V1070" s="13"/>
      <c r="W1070" s="10"/>
      <c r="X1070" s="13"/>
      <c r="Y1070" s="10"/>
      <c r="Z1070" s="13"/>
      <c r="AA1070" s="205"/>
      <c r="AB1070" s="200"/>
      <c r="AC1070" s="257"/>
      <c r="AD1070" s="205"/>
      <c r="AF1070" s="258"/>
      <c r="AH1070" s="258"/>
      <c r="AI1070" s="259"/>
      <c r="AJ1070" s="259"/>
      <c r="AK1070" s="259"/>
      <c r="AL1070" s="413"/>
      <c r="AM1070" s="259"/>
      <c r="AN1070" s="413"/>
    </row>
    <row r="1071" spans="1:40" customFormat="1" ht="15" x14ac:dyDescent="0.2">
      <c r="A1071" s="244" t="s">
        <v>224</v>
      </c>
      <c r="B1071" s="244"/>
      <c r="C1071" s="35" t="s">
        <v>60</v>
      </c>
      <c r="D1071" s="24" t="s">
        <v>51</v>
      </c>
      <c r="E1071" s="10"/>
      <c r="F1071" s="13"/>
      <c r="G1071" s="10"/>
      <c r="H1071" s="13"/>
      <c r="I1071" s="10"/>
      <c r="J1071" s="13"/>
      <c r="K1071" s="10"/>
      <c r="L1071" s="13"/>
      <c r="M1071" s="10"/>
      <c r="N1071" s="13"/>
      <c r="O1071" s="10"/>
      <c r="P1071" s="13"/>
      <c r="Q1071" s="10"/>
      <c r="R1071" s="13"/>
      <c r="S1071" s="10"/>
      <c r="T1071" s="13"/>
      <c r="U1071" s="10"/>
      <c r="V1071" s="13"/>
      <c r="W1071" s="10"/>
      <c r="X1071" s="13"/>
      <c r="Y1071" s="10"/>
      <c r="Z1071" s="13"/>
      <c r="AA1071" s="205"/>
      <c r="AB1071" s="200"/>
      <c r="AC1071" s="257"/>
      <c r="AD1071" s="205"/>
      <c r="AF1071" s="258"/>
      <c r="AH1071" s="258"/>
      <c r="AI1071" s="259"/>
      <c r="AJ1071" s="259"/>
      <c r="AK1071" s="259"/>
      <c r="AL1071" s="413"/>
      <c r="AM1071" s="259"/>
      <c r="AN1071" s="413"/>
    </row>
    <row r="1072" spans="1:40" customFormat="1" ht="15" x14ac:dyDescent="0.2">
      <c r="A1072" s="244" t="s">
        <v>225</v>
      </c>
      <c r="B1072" s="244"/>
      <c r="C1072" s="35" t="s">
        <v>61</v>
      </c>
      <c r="D1072" s="24" t="s">
        <v>51</v>
      </c>
      <c r="E1072" s="10"/>
      <c r="F1072" s="13"/>
      <c r="G1072" s="10"/>
      <c r="H1072" s="13"/>
      <c r="I1072" s="10"/>
      <c r="J1072" s="13"/>
      <c r="K1072" s="10"/>
      <c r="L1072" s="13"/>
      <c r="M1072" s="10"/>
      <c r="N1072" s="13"/>
      <c r="O1072" s="10"/>
      <c r="P1072" s="13"/>
      <c r="Q1072" s="10"/>
      <c r="R1072" s="13"/>
      <c r="S1072" s="10"/>
      <c r="T1072" s="13"/>
      <c r="U1072" s="10"/>
      <c r="V1072" s="13"/>
      <c r="W1072" s="10"/>
      <c r="X1072" s="13"/>
      <c r="Y1072" s="10"/>
      <c r="Z1072" s="13"/>
      <c r="AA1072" s="205"/>
      <c r="AB1072" s="200"/>
      <c r="AC1072" s="257"/>
      <c r="AD1072" s="205"/>
      <c r="AF1072" s="258"/>
      <c r="AH1072" s="258"/>
      <c r="AI1072" s="259"/>
      <c r="AJ1072" s="259"/>
      <c r="AK1072" s="259"/>
      <c r="AL1072" s="413"/>
      <c r="AM1072" s="259"/>
      <c r="AN1072" s="413"/>
    </row>
    <row r="1073" spans="1:40" customFormat="1" ht="15" x14ac:dyDescent="0.2">
      <c r="A1073" s="244" t="s">
        <v>226</v>
      </c>
      <c r="B1073" s="244"/>
      <c r="C1073" s="35" t="s">
        <v>62</v>
      </c>
      <c r="D1073" s="24" t="s">
        <v>51</v>
      </c>
      <c r="E1073" s="10"/>
      <c r="F1073" s="13"/>
      <c r="G1073" s="10"/>
      <c r="H1073" s="13"/>
      <c r="I1073" s="10"/>
      <c r="J1073" s="13"/>
      <c r="K1073" s="10"/>
      <c r="L1073" s="13"/>
      <c r="M1073" s="10"/>
      <c r="N1073" s="13"/>
      <c r="O1073" s="10"/>
      <c r="P1073" s="13"/>
      <c r="Q1073" s="10"/>
      <c r="R1073" s="13"/>
      <c r="S1073" s="10"/>
      <c r="T1073" s="13"/>
      <c r="U1073" s="10"/>
      <c r="V1073" s="13"/>
      <c r="W1073" s="10"/>
      <c r="X1073" s="13"/>
      <c r="Y1073" s="10"/>
      <c r="Z1073" s="13"/>
      <c r="AA1073" s="205"/>
      <c r="AB1073" s="200"/>
      <c r="AC1073" s="257"/>
      <c r="AD1073" s="205"/>
      <c r="AF1073" s="258"/>
      <c r="AH1073" s="258"/>
      <c r="AI1073" s="259"/>
      <c r="AJ1073" s="259"/>
      <c r="AK1073" s="259"/>
      <c r="AL1073" s="413"/>
      <c r="AM1073" s="259"/>
      <c r="AN1073" s="413"/>
    </row>
    <row r="1074" spans="1:40" customFormat="1" ht="15" x14ac:dyDescent="0.2">
      <c r="A1074" s="244" t="s">
        <v>227</v>
      </c>
      <c r="B1074" s="244"/>
      <c r="C1074" s="35" t="s">
        <v>63</v>
      </c>
      <c r="D1074" s="24" t="s">
        <v>51</v>
      </c>
      <c r="E1074" s="10"/>
      <c r="F1074" s="13"/>
      <c r="G1074" s="10"/>
      <c r="H1074" s="13"/>
      <c r="I1074" s="10"/>
      <c r="J1074" s="13"/>
      <c r="K1074" s="10"/>
      <c r="L1074" s="13"/>
      <c r="M1074" s="10"/>
      <c r="N1074" s="13"/>
      <c r="O1074" s="10"/>
      <c r="P1074" s="13"/>
      <c r="Q1074" s="10"/>
      <c r="R1074" s="13"/>
      <c r="S1074" s="10"/>
      <c r="T1074" s="13"/>
      <c r="U1074" s="10"/>
      <c r="V1074" s="13"/>
      <c r="W1074" s="10"/>
      <c r="X1074" s="13"/>
      <c r="Y1074" s="10"/>
      <c r="Z1074" s="13"/>
      <c r="AA1074" s="205"/>
      <c r="AB1074" s="200"/>
      <c r="AC1074" s="257"/>
      <c r="AD1074" s="205"/>
      <c r="AF1074" s="258"/>
      <c r="AH1074" s="258"/>
      <c r="AI1074" s="259"/>
      <c r="AJ1074" s="259"/>
      <c r="AK1074" s="259"/>
      <c r="AL1074" s="413"/>
      <c r="AM1074" s="259"/>
      <c r="AN1074" s="413"/>
    </row>
    <row r="1075" spans="1:40" customFormat="1" ht="15" x14ac:dyDescent="0.2">
      <c r="A1075" s="244" t="s">
        <v>228</v>
      </c>
      <c r="B1075" s="244"/>
      <c r="C1075" s="35" t="s">
        <v>64</v>
      </c>
      <c r="D1075" s="24" t="s">
        <v>51</v>
      </c>
      <c r="E1075" s="10"/>
      <c r="F1075" s="13"/>
      <c r="G1075" s="10"/>
      <c r="H1075" s="13"/>
      <c r="I1075" s="10"/>
      <c r="J1075" s="13"/>
      <c r="K1075" s="10"/>
      <c r="L1075" s="13"/>
      <c r="M1075" s="10"/>
      <c r="N1075" s="13"/>
      <c r="O1075" s="10"/>
      <c r="P1075" s="13"/>
      <c r="Q1075" s="10"/>
      <c r="R1075" s="13"/>
      <c r="S1075" s="10"/>
      <c r="T1075" s="13"/>
      <c r="U1075" s="10"/>
      <c r="V1075" s="13"/>
      <c r="W1075" s="10"/>
      <c r="X1075" s="13"/>
      <c r="Y1075" s="10"/>
      <c r="Z1075" s="13"/>
      <c r="AA1075" s="205"/>
      <c r="AB1075" s="200"/>
      <c r="AC1075" s="257"/>
      <c r="AD1075" s="205"/>
      <c r="AF1075" s="258"/>
      <c r="AH1075" s="258"/>
      <c r="AI1075" s="259"/>
      <c r="AJ1075" s="259"/>
      <c r="AK1075" s="259"/>
      <c r="AL1075" s="413"/>
      <c r="AM1075" s="259"/>
      <c r="AN1075" s="413"/>
    </row>
    <row r="1076" spans="1:40" customFormat="1" ht="15" x14ac:dyDescent="0.2">
      <c r="A1076" s="244" t="s">
        <v>229</v>
      </c>
      <c r="B1076" s="244"/>
      <c r="C1076" s="35" t="s">
        <v>65</v>
      </c>
      <c r="D1076" s="24" t="s">
        <v>51</v>
      </c>
      <c r="E1076" s="10"/>
      <c r="F1076" s="13"/>
      <c r="G1076" s="10"/>
      <c r="H1076" s="13"/>
      <c r="I1076" s="10"/>
      <c r="J1076" s="13"/>
      <c r="K1076" s="10"/>
      <c r="L1076" s="13"/>
      <c r="M1076" s="10"/>
      <c r="N1076" s="13"/>
      <c r="O1076" s="10"/>
      <c r="P1076" s="13"/>
      <c r="Q1076" s="10"/>
      <c r="R1076" s="13"/>
      <c r="S1076" s="10"/>
      <c r="T1076" s="13"/>
      <c r="U1076" s="10"/>
      <c r="V1076" s="13"/>
      <c r="W1076" s="10"/>
      <c r="X1076" s="13"/>
      <c r="Y1076" s="10"/>
      <c r="Z1076" s="13"/>
      <c r="AA1076" s="205"/>
      <c r="AB1076" s="200"/>
      <c r="AC1076" s="257"/>
      <c r="AD1076" s="205"/>
      <c r="AF1076" s="258"/>
      <c r="AH1076" s="258"/>
      <c r="AI1076" s="259"/>
      <c r="AJ1076" s="259"/>
      <c r="AK1076" s="259"/>
      <c r="AL1076" s="413"/>
      <c r="AM1076" s="259"/>
      <c r="AN1076" s="413"/>
    </row>
    <row r="1077" spans="1:40" customFormat="1" ht="15" x14ac:dyDescent="0.2">
      <c r="A1077" s="244" t="s">
        <v>230</v>
      </c>
      <c r="B1077" s="244"/>
      <c r="C1077" s="35" t="s">
        <v>66</v>
      </c>
      <c r="D1077" s="24" t="s">
        <v>51</v>
      </c>
      <c r="E1077" s="10"/>
      <c r="F1077" s="13"/>
      <c r="G1077" s="10"/>
      <c r="H1077" s="13"/>
      <c r="I1077" s="10"/>
      <c r="J1077" s="13"/>
      <c r="K1077" s="10"/>
      <c r="L1077" s="13"/>
      <c r="M1077" s="10"/>
      <c r="N1077" s="13"/>
      <c r="O1077" s="10"/>
      <c r="P1077" s="13"/>
      <c r="Q1077" s="10"/>
      <c r="R1077" s="13"/>
      <c r="S1077" s="10"/>
      <c r="T1077" s="13"/>
      <c r="U1077" s="10"/>
      <c r="V1077" s="13"/>
      <c r="W1077" s="10"/>
      <c r="X1077" s="13"/>
      <c r="Y1077" s="10"/>
      <c r="Z1077" s="13"/>
      <c r="AA1077" s="205"/>
      <c r="AB1077" s="200"/>
      <c r="AC1077" s="257"/>
      <c r="AD1077" s="205"/>
      <c r="AF1077" s="258"/>
      <c r="AH1077" s="258"/>
      <c r="AI1077" s="259"/>
      <c r="AJ1077" s="259"/>
      <c r="AK1077" s="259"/>
      <c r="AL1077" s="413"/>
      <c r="AM1077" s="259"/>
      <c r="AN1077" s="413"/>
    </row>
    <row r="1078" spans="1:40" customFormat="1" ht="15" x14ac:dyDescent="0.2">
      <c r="A1078" s="244" t="s">
        <v>231</v>
      </c>
      <c r="B1078" s="244"/>
      <c r="C1078" s="35" t="s">
        <v>67</v>
      </c>
      <c r="D1078" s="24" t="s">
        <v>51</v>
      </c>
      <c r="E1078" s="10"/>
      <c r="F1078" s="13"/>
      <c r="G1078" s="10"/>
      <c r="H1078" s="13"/>
      <c r="I1078" s="10"/>
      <c r="J1078" s="13"/>
      <c r="K1078" s="10"/>
      <c r="L1078" s="13"/>
      <c r="M1078" s="10"/>
      <c r="N1078" s="13"/>
      <c r="O1078" s="10"/>
      <c r="P1078" s="13"/>
      <c r="Q1078" s="10"/>
      <c r="R1078" s="13"/>
      <c r="S1078" s="10"/>
      <c r="T1078" s="13"/>
      <c r="U1078" s="10"/>
      <c r="V1078" s="13"/>
      <c r="W1078" s="10"/>
      <c r="X1078" s="13"/>
      <c r="Y1078" s="10"/>
      <c r="Z1078" s="13"/>
      <c r="AA1078" s="205"/>
      <c r="AB1078" s="200"/>
      <c r="AC1078" s="257"/>
      <c r="AD1078" s="205"/>
      <c r="AF1078" s="258"/>
      <c r="AH1078" s="258"/>
      <c r="AI1078" s="259"/>
      <c r="AJ1078" s="259"/>
      <c r="AK1078" s="259"/>
      <c r="AL1078" s="413"/>
      <c r="AM1078" s="259"/>
      <c r="AN1078" s="413"/>
    </row>
    <row r="1079" spans="1:40" customFormat="1" ht="15" x14ac:dyDescent="0.2">
      <c r="A1079" s="244" t="s">
        <v>232</v>
      </c>
      <c r="B1079" s="244"/>
      <c r="C1079" s="35" t="s">
        <v>68</v>
      </c>
      <c r="D1079" s="24" t="s">
        <v>51</v>
      </c>
      <c r="E1079" s="10"/>
      <c r="F1079" s="13"/>
      <c r="G1079" s="10"/>
      <c r="H1079" s="13"/>
      <c r="I1079" s="10"/>
      <c r="J1079" s="13"/>
      <c r="K1079" s="10"/>
      <c r="L1079" s="13"/>
      <c r="M1079" s="10"/>
      <c r="N1079" s="13"/>
      <c r="O1079" s="10"/>
      <c r="P1079" s="13"/>
      <c r="Q1079" s="10"/>
      <c r="R1079" s="13"/>
      <c r="S1079" s="10"/>
      <c r="T1079" s="13"/>
      <c r="U1079" s="10"/>
      <c r="V1079" s="13"/>
      <c r="W1079" s="10"/>
      <c r="X1079" s="13"/>
      <c r="Y1079" s="10"/>
      <c r="Z1079" s="13"/>
      <c r="AA1079" s="205"/>
      <c r="AB1079" s="200"/>
      <c r="AC1079" s="257"/>
      <c r="AD1079" s="205"/>
      <c r="AF1079" s="258"/>
      <c r="AH1079" s="258"/>
      <c r="AI1079" s="259"/>
      <c r="AJ1079" s="259"/>
      <c r="AK1079" s="259"/>
      <c r="AL1079" s="413"/>
      <c r="AM1079" s="259"/>
      <c r="AN1079" s="413"/>
    </row>
    <row r="1080" spans="1:40" customFormat="1" ht="15" x14ac:dyDescent="0.2">
      <c r="A1080" s="244" t="s">
        <v>233</v>
      </c>
      <c r="B1080" s="244"/>
      <c r="C1080" s="35" t="s">
        <v>69</v>
      </c>
      <c r="D1080" s="24" t="s">
        <v>51</v>
      </c>
      <c r="E1080" s="10"/>
      <c r="F1080" s="13"/>
      <c r="G1080" s="10"/>
      <c r="H1080" s="13"/>
      <c r="I1080" s="10"/>
      <c r="J1080" s="13"/>
      <c r="K1080" s="10"/>
      <c r="L1080" s="13"/>
      <c r="M1080" s="10"/>
      <c r="N1080" s="13"/>
      <c r="O1080" s="10"/>
      <c r="P1080" s="13"/>
      <c r="Q1080" s="10"/>
      <c r="R1080" s="13"/>
      <c r="S1080" s="10"/>
      <c r="T1080" s="13"/>
      <c r="U1080" s="10"/>
      <c r="V1080" s="13"/>
      <c r="W1080" s="10"/>
      <c r="X1080" s="13"/>
      <c r="Y1080" s="10"/>
      <c r="Z1080" s="13"/>
      <c r="AA1080" s="205"/>
      <c r="AB1080" s="200"/>
      <c r="AC1080" s="257"/>
      <c r="AD1080" s="205"/>
      <c r="AF1080" s="258"/>
      <c r="AH1080" s="258"/>
      <c r="AI1080" s="259"/>
      <c r="AJ1080" s="259"/>
      <c r="AK1080" s="259"/>
      <c r="AL1080" s="413"/>
      <c r="AM1080" s="259"/>
      <c r="AN1080" s="413"/>
    </row>
    <row r="1081" spans="1:40" customFormat="1" ht="15.75" thickBot="1" x14ac:dyDescent="0.25">
      <c r="A1081" s="244" t="s">
        <v>234</v>
      </c>
      <c r="B1081" s="244"/>
      <c r="C1081" s="35" t="s">
        <v>70</v>
      </c>
      <c r="D1081" s="24" t="s">
        <v>51</v>
      </c>
      <c r="E1081" s="10"/>
      <c r="F1081" s="13"/>
      <c r="G1081" s="10"/>
      <c r="H1081" s="13"/>
      <c r="I1081" s="10"/>
      <c r="J1081" s="13"/>
      <c r="K1081" s="10"/>
      <c r="L1081" s="13"/>
      <c r="M1081" s="10"/>
      <c r="N1081" s="13"/>
      <c r="O1081" s="10"/>
      <c r="P1081" s="13"/>
      <c r="Q1081" s="10"/>
      <c r="R1081" s="13"/>
      <c r="S1081" s="10"/>
      <c r="T1081" s="13"/>
      <c r="U1081" s="10"/>
      <c r="V1081" s="13"/>
      <c r="W1081" s="10"/>
      <c r="X1081" s="13"/>
      <c r="Y1081" s="10"/>
      <c r="Z1081" s="13"/>
      <c r="AA1081" s="205"/>
      <c r="AB1081" s="200"/>
      <c r="AC1081" s="257"/>
      <c r="AD1081" s="205"/>
      <c r="AF1081" s="258"/>
      <c r="AH1081" s="258"/>
      <c r="AI1081" s="259"/>
      <c r="AJ1081" s="259"/>
      <c r="AK1081" s="259"/>
      <c r="AL1081" s="413"/>
      <c r="AM1081" s="259"/>
      <c r="AN1081" s="413"/>
    </row>
    <row r="1082" spans="1:40" ht="345.75" thickBot="1" x14ac:dyDescent="0.25">
      <c r="A1082" s="298"/>
      <c r="B1082" s="299"/>
      <c r="C1082" s="104" t="s">
        <v>135</v>
      </c>
      <c r="D1082" s="115" t="s">
        <v>51</v>
      </c>
      <c r="E1082" s="10"/>
      <c r="F1082" s="13"/>
      <c r="G1082" s="10"/>
      <c r="H1082" s="13"/>
      <c r="I1082" s="10">
        <v>104</v>
      </c>
      <c r="J1082" s="13" t="s">
        <v>166</v>
      </c>
      <c r="K1082" s="10">
        <v>315</v>
      </c>
      <c r="L1082" s="13" t="s">
        <v>166</v>
      </c>
      <c r="M1082" s="10"/>
      <c r="N1082" s="13"/>
      <c r="O1082" s="10"/>
      <c r="P1082" s="13"/>
      <c r="Q1082" s="10">
        <v>257</v>
      </c>
      <c r="R1082" s="13" t="s">
        <v>166</v>
      </c>
      <c r="S1082" s="10">
        <v>374</v>
      </c>
      <c r="T1082" s="13" t="s">
        <v>166</v>
      </c>
      <c r="U1082" s="10">
        <v>741</v>
      </c>
      <c r="V1082" s="13" t="s">
        <v>166</v>
      </c>
      <c r="W1082" s="10">
        <v>843</v>
      </c>
      <c r="X1082" s="13"/>
      <c r="Y1082" s="10"/>
      <c r="Z1082" s="13"/>
      <c r="AA1082" s="205" t="s">
        <v>488</v>
      </c>
      <c r="AB1082" s="196"/>
      <c r="AC1082" s="196"/>
      <c r="AD1082" s="437" t="s">
        <v>489</v>
      </c>
      <c r="AF1082" s="220" t="s">
        <v>490</v>
      </c>
      <c r="AH1082" s="220" t="s">
        <v>491</v>
      </c>
      <c r="AI1082" s="237"/>
      <c r="AJ1082" s="237"/>
      <c r="AK1082" s="238" t="s">
        <v>492</v>
      </c>
      <c r="AL1082" s="421" t="s">
        <v>493</v>
      </c>
      <c r="AM1082" s="438" t="s">
        <v>494</v>
      </c>
      <c r="AN1082" s="438" t="s">
        <v>495</v>
      </c>
    </row>
    <row r="1083" spans="1:40" s="23" customFormat="1" ht="15.75" x14ac:dyDescent="0.2">
      <c r="A1083" s="255"/>
      <c r="B1083" s="262"/>
      <c r="C1083" s="105"/>
      <c r="D1083" s="106"/>
      <c r="E1083" s="102" t="str" cm="1">
        <f t="array" ref="E1083">_xlfn.IFS(OR(E1084="",E1082=""),"",OR(E1084=0,E1082=0),"",E1084&gt;E1082,"T7-Error",E1084=E1082,"T7-Alert-",E1084&lt;E1082,"")</f>
        <v/>
      </c>
      <c r="F1083" s="101"/>
      <c r="G1083" s="102" t="str" cm="1">
        <f t="array" ref="G1083">_xlfn.IFS(OR(G1084="",G1082=""),"",OR(G1084=0,G1082=0),"",G1084&gt;G1082,"T7-Error",G1084=G1082,"T7-Alert-",G1084&lt;G1082,"")</f>
        <v/>
      </c>
      <c r="H1083" s="101"/>
      <c r="I1083" s="102" t="str" cm="1">
        <f t="array" ref="I1083">_xlfn.IFS(OR(I1084="",I1082=""),"",OR(I1084=0,I1082=0),"",I1084&gt;I1082,"T7-Error",I1084=I1082,"T7-Alert-",I1084&lt;I1082,"")</f>
        <v/>
      </c>
      <c r="J1083" s="101"/>
      <c r="K1083" s="102" t="str" cm="1">
        <f t="array" ref="K1083">_xlfn.IFS(OR(K1084="",K1082=""),"",OR(K1084=0,K1082=0),"",K1084&gt;K1082,"T7-Error",K1084=K1082,"T7-Alert-",K1084&lt;K1082,"")</f>
        <v/>
      </c>
      <c r="L1083" s="101"/>
      <c r="M1083" s="102" t="str" cm="1">
        <f t="array" ref="M1083">_xlfn.IFS(OR(M1084="",M1082=""),"",OR(M1084=0,M1082=0),"",M1084&gt;M1082,"T7-Error",M1084=M1082,"T7-Alert-",M1084&lt;M1082,"")</f>
        <v/>
      </c>
      <c r="N1083" s="101"/>
      <c r="O1083" s="102" t="str" cm="1">
        <f t="array" ref="O1083">_xlfn.IFS(OR(O1084="",O1082=""),"",OR(O1084=0,O1082=0),"",O1084&gt;O1082,"T7-Error",O1084=O1082,"T7-Alert-",O1084&lt;O1082,"")</f>
        <v/>
      </c>
      <c r="P1083" s="101"/>
      <c r="Q1083" s="102" t="str" cm="1">
        <f t="array" ref="Q1083">_xlfn.IFS(OR(Q1084="",Q1082=""),"",OR(Q1084=0,Q1082=0),"",Q1084&gt;Q1082,"T7-Error",Q1084=Q1082,"T7-Alert-",Q1084&lt;Q1082,"")</f>
        <v/>
      </c>
      <c r="R1083" s="101"/>
      <c r="S1083" s="102" t="str" cm="1">
        <f t="array" ref="S1083">_xlfn.IFS(OR(S1084="",S1082=""),"",OR(S1084=0,S1082=0),"",S1084&gt;S1082,"T7-Error",S1084=S1082,"T7-Alert-",S1084&lt;S1082,"")</f>
        <v/>
      </c>
      <c r="T1083" s="101"/>
      <c r="U1083" s="102" t="str" cm="1">
        <f t="array" ref="U1083">_xlfn.IFS(OR(U1084="",U1082=""),"",OR(U1084=0,U1082=0),"",U1084&gt;U1082,"T7-Error",U1084=U1082,"T7-Alert-",U1084&lt;U1082,"")</f>
        <v/>
      </c>
      <c r="V1083" s="101"/>
      <c r="W1083" s="102" t="str" cm="1">
        <f t="array" ref="W1083">_xlfn.IFS(OR(W1084="",W1082=""),"",OR(W1084=0,W1082=0),"",W1084&gt;W1082,"T7-Error",W1084=W1082,"T7-Alert-",W1084&lt;W1082,"")</f>
        <v/>
      </c>
      <c r="X1083" s="101"/>
      <c r="Y1083" s="102" t="str" cm="1">
        <f t="array" ref="Y1083">_xlfn.IFS(OR(Y1084="",Y1082=""),"",OR(Y1084=0,Y1082=0),"",Y1084&gt;Y1082,"T7-Error",Y1084=Y1082,"T7-Alert-",Y1084&lt;Y1082,"")</f>
        <v/>
      </c>
      <c r="Z1083" s="101"/>
      <c r="AA1083" s="201"/>
      <c r="AB1083" s="202"/>
      <c r="AC1083" s="202"/>
      <c r="AD1083" s="201"/>
      <c r="AF1083" s="192"/>
      <c r="AH1083" s="192"/>
      <c r="AI1083" s="236"/>
      <c r="AJ1083" s="236"/>
      <c r="AK1083" s="236"/>
      <c r="AL1083" s="408"/>
      <c r="AM1083" s="236"/>
      <c r="AN1083" s="408"/>
    </row>
    <row r="1084" spans="1:40" ht="15" x14ac:dyDescent="0.2">
      <c r="A1084" s="294"/>
      <c r="B1084" s="295"/>
      <c r="C1084" s="116" t="s">
        <v>322</v>
      </c>
      <c r="D1084" s="115" t="s">
        <v>487</v>
      </c>
      <c r="E1084" s="10"/>
      <c r="F1084" s="13"/>
      <c r="G1084" s="10"/>
      <c r="H1084" s="13"/>
      <c r="I1084" s="10"/>
      <c r="J1084" s="13"/>
      <c r="K1084" s="10"/>
      <c r="L1084" s="13"/>
      <c r="M1084" s="10"/>
      <c r="N1084" s="13"/>
      <c r="O1084" s="10"/>
      <c r="P1084" s="13"/>
      <c r="Q1084" s="10"/>
      <c r="R1084" s="13"/>
      <c r="S1084" s="10"/>
      <c r="T1084" s="13"/>
      <c r="U1084" s="10"/>
      <c r="V1084" s="13"/>
      <c r="W1084" s="10"/>
      <c r="X1084" s="13"/>
      <c r="Y1084" s="10"/>
      <c r="Z1084" s="13"/>
      <c r="AA1084" s="205"/>
      <c r="AB1084" s="196"/>
      <c r="AC1084" s="196"/>
      <c r="AD1084" s="205"/>
      <c r="AF1084" s="193"/>
      <c r="AH1084" s="193"/>
      <c r="AI1084" s="237"/>
      <c r="AJ1084" s="237"/>
      <c r="AK1084" s="237"/>
      <c r="AL1084" s="409"/>
      <c r="AM1084" s="237"/>
      <c r="AN1084" s="409"/>
    </row>
    <row r="1085" spans="1:40" ht="15.75" x14ac:dyDescent="0.25">
      <c r="A1085" s="290"/>
      <c r="B1085" s="291"/>
      <c r="C1085" s="105" t="s">
        <v>208</v>
      </c>
      <c r="D1085" s="33"/>
      <c r="E1085" s="136" t="str" cm="1">
        <f t="array" ref="E1085">_xlfn.IFS(AND(E1082="",E1086="",E1087=""),"",SUM(E1086:E1087)&lt;E1082*AND(F1086="",F1087="",E1086&lt;&gt;"",E1087&lt;&gt;""),"T4-Error",SUM(E1086:E1087)&gt;E1082,"T5-Error",AND(SUM(E1086:E1087)=E1082,F1082="",OR(E1086="",E1087="")),"T2-Error",OR(E1086="",E1087=""),"",SUM(E1086:E1087)&lt;E1082*OR(F1086="pa",F1087="pa"),"",AND(SUM(E1086:E1087)=E1082,F1082="pa",F1086&lt;&gt;"pa",F1087&lt;&gt;"pa"),"T3-Error",AND(SUM(E1086:E1087)=E1082,F1082="")*OR(F1086="pa",F1087="pa"),"T1-Error",SUM(E1086:E1087)=E1082,"")</f>
        <v/>
      </c>
      <c r="F1085" s="101"/>
      <c r="G1085" s="136" t="str" cm="1">
        <f t="array" ref="G1085">_xlfn.IFS(AND(G1082="",G1086="",G1087=""),"",SUM(G1086:G1087)&lt;G1082*AND(H1086="",H1087="",G1086&lt;&gt;"",G1087&lt;&gt;""),"T4-Error",SUM(G1086:G1087)&gt;G1082,"T5-Error",AND(SUM(G1086:G1087)=G1082,H1082="",OR(G1086="",G1087="")),"T2-Error",OR(G1086="",G1087=""),"",SUM(G1086:G1087)&lt;G1082*OR(H1086="pa",H1087="pa"),"",AND(SUM(G1086:G1087)=G1082,H1082="pa",H1086&lt;&gt;"pa",H1087&lt;&gt;"pa"),"T3-Error",AND(SUM(G1086:G1087)=G1082,H1082="")*OR(H1086="pa",H1087="pa"),"T1-Error",SUM(G1086:G1087)=G1082,"")</f>
        <v/>
      </c>
      <c r="H1085" s="101"/>
      <c r="I1085" s="136" t="str" cm="1">
        <f t="array" ref="I1085">_xlfn.IFS(AND(I1082="",I1086="",I1087=""),"",SUM(I1086:I1087)&lt;I1082*AND(J1086="",J1087="",I1086&lt;&gt;"",I1087&lt;&gt;""),"T4-Error",SUM(I1086:I1087)&gt;I1082,"T5-Error",AND(SUM(I1086:I1087)=I1082,J1082="",OR(I1086="",I1087="")),"T2-Error",OR(I1086="",I1087=""),"",SUM(I1086:I1087)&lt;I1082*OR(J1086="pa",J1087="pa"),"",AND(SUM(I1086:I1087)=I1082,J1082="pa",J1086&lt;&gt;"pa",J1087&lt;&gt;"pa"),"T3-Error",AND(SUM(I1086:I1087)=I1082,J1082="")*OR(J1086="pa",J1087="pa"),"T1-Error",SUM(I1086:I1087)=I1082,"")</f>
        <v/>
      </c>
      <c r="J1085" s="101"/>
      <c r="K1085" s="136" t="str" cm="1">
        <f t="array" ref="K1085">_xlfn.IFS(AND(K1082="",K1086="",K1087=""),"",SUM(K1086:K1087)&lt;K1082*AND(L1086="",L1087="",K1086&lt;&gt;"",K1087&lt;&gt;""),"T4-Error",SUM(K1086:K1087)&gt;K1082,"T5-Error",AND(SUM(K1086:K1087)=K1082,L1082="",OR(K1086="",K1087="")),"T2-Error",OR(K1086="",K1087=""),"",SUM(K1086:K1087)&lt;K1082*OR(L1086="pa",L1087="pa"),"",AND(SUM(K1086:K1087)=K1082,L1082="pa",L1086&lt;&gt;"pa",L1087&lt;&gt;"pa"),"T3-Error",AND(SUM(K1086:K1087)=K1082,L1082="")*OR(L1086="pa",L1087="pa"),"T1-Error",SUM(K1086:K1087)=K1082,"")</f>
        <v/>
      </c>
      <c r="L1085" s="101"/>
      <c r="M1085" s="136" t="str" cm="1">
        <f t="array" ref="M1085">_xlfn.IFS(AND(M1082="",M1086="",M1087=""),"",SUM(M1086:M1087)&lt;M1082*AND(N1086="",N1087="",M1086&lt;&gt;"",M1087&lt;&gt;""),"T4-Error",SUM(M1086:M1087)&gt;M1082,"T5-Error",AND(SUM(M1086:M1087)=M1082,N1082="",OR(M1086="",M1087="")),"T2-Error",OR(M1086="",M1087=""),"",SUM(M1086:M1087)&lt;M1082*OR(N1086="pa",N1087="pa"),"",AND(SUM(M1086:M1087)=M1082,N1082="pa",N1086&lt;&gt;"pa",N1087&lt;&gt;"pa"),"T3-Error",AND(SUM(M1086:M1087)=M1082,N1082="")*OR(N1086="pa",N1087="pa"),"T1-Error",SUM(M1086:M1087)=M1082,"")</f>
        <v/>
      </c>
      <c r="N1085" s="101"/>
      <c r="O1085" s="136" t="str" cm="1">
        <f t="array" ref="O1085">_xlfn.IFS(AND(O1082="",O1086="",O1087=""),"",SUM(O1086:O1087)&lt;O1082*AND(P1086="",P1087="",O1086&lt;&gt;"",O1087&lt;&gt;""),"T4-Error",SUM(O1086:O1087)&gt;O1082,"T5-Error",AND(SUM(O1086:O1087)=O1082,P1082="",OR(O1086="",O1087="")),"T2-Error",OR(O1086="",O1087=""),"",SUM(O1086:O1087)&lt;O1082*OR(P1086="pa",P1087="pa"),"",AND(SUM(O1086:O1087)=O1082,P1082="pa",P1086&lt;&gt;"pa",P1087&lt;&gt;"pa"),"T3-Error",AND(SUM(O1086:O1087)=O1082,P1082="")*OR(P1086="pa",P1087="pa"),"T1-Error",SUM(O1086:O1087)=O1082,"")</f>
        <v/>
      </c>
      <c r="P1085" s="101"/>
      <c r="Q1085" s="102" t="str" cm="1">
        <f t="array" ref="Q1085">_xlfn.IFS(AND(Q1082="",Q1086="",Q1087=""),"",SUM(Q1086:Q1087)&lt;Q1082*AND(R1086="",R1087="",Q1086&lt;&gt;"",Q1087&lt;&gt;""),"T4-Error",SUM(Q1086:Q1087)&gt;Q1082,"T5-Error",AND(SUM(Q1086:Q1087)=Q1082,R1082="",OR(Q1086="",Q1087="")),"T2-Error",OR(Q1086="",Q1087=""),"",SUM(Q1086:Q1087)&lt;Q1082*OR(R1086="pa",R1087="pa"),"",AND(SUM(Q1086:Q1087)=Q1082,R1082="pa",R1086&lt;&gt;"pa",R1087&lt;&gt;"pa"),"T3-Error",AND(SUM(Q1086:Q1087)=Q1082,R1082="")*OR(R1086="pa",R1087="pa"),"T1-Error",SUM(Q1086:Q1087)=Q1082,"")</f>
        <v/>
      </c>
      <c r="R1085" s="101"/>
      <c r="S1085" s="102" t="str" cm="1">
        <f t="array" ref="S1085">_xlfn.IFS(AND(S1082="",S1086="",S1087=""),"",SUM(S1086:S1087)&lt;S1082*AND(T1086="",T1087="",S1086&lt;&gt;"",S1087&lt;&gt;""),"T4-Error",SUM(S1086:S1087)&gt;S1082,"T5-Error",AND(SUM(S1086:S1087)=S1082,T1082="",OR(S1086="",S1087="")),"T2-Error",OR(S1086="",S1087=""),"",SUM(S1086:S1087)&lt;S1082*OR(T1086="pa",T1087="pa"),"",AND(SUM(S1086:S1087)=S1082,T1082="pa",T1086&lt;&gt;"pa",T1087&lt;&gt;"pa"),"T3-Error",AND(SUM(S1086:S1087)=S1082,T1082="")*OR(T1086="pa",T1087="pa"),"T1-Error",SUM(S1086:S1087)=S1082,"")</f>
        <v/>
      </c>
      <c r="T1085" s="101"/>
      <c r="U1085" s="102" t="str" cm="1">
        <f t="array" ref="U1085">_xlfn.IFS(AND(U1082="",U1086="",U1087=""),"",SUM(U1086:U1087)&lt;U1082*AND(V1086="",V1087="",U1086&lt;&gt;"",U1087&lt;&gt;""),"T4-Error",SUM(U1086:U1087)&gt;U1082,"T5-Error",AND(SUM(U1086:U1087)=U1082,V1082="",OR(U1086="",U1087="")),"T2-Error",OR(U1086="",U1087=""),"",SUM(U1086:U1087)&lt;U1082*OR(V1086="pa",V1087="pa"),"",AND(SUM(U1086:U1087)=U1082,V1082="pa",V1086&lt;&gt;"pa",V1087&lt;&gt;"pa"),"T3-Error",AND(SUM(U1086:U1087)=U1082,V1082="")*OR(V1086="pa",V1087="pa"),"T1-Error",SUM(U1086:U1087)=U1082,"")</f>
        <v/>
      </c>
      <c r="V1085" s="101"/>
      <c r="W1085" s="102" t="str" cm="1">
        <f t="array" ref="W1085">_xlfn.IFS(AND(W1082="",W1086="",W1087=""),"",SUM(W1086:W1087)&lt;W1082*AND(X1086="",X1087="",W1086&lt;&gt;"",W1087&lt;&gt;""),"T4-Error",SUM(W1086:W1087)&gt;W1082,"T5-Error",AND(SUM(W1086:W1087)=W1082,X1082="",OR(W1086="",W1087="")),"T2-Error",OR(W1086="",W1087=""),"",SUM(W1086:W1087)&lt;W1082*OR(X1086="pa",X1087="pa"),"",AND(SUM(W1086:W1087)=W1082,X1082="pa",X1086&lt;&gt;"pa",X1087&lt;&gt;"pa"),"T3-Error",AND(SUM(W1086:W1087)=W1082,X1082="")*OR(X1086="pa",X1087="pa"),"T1-Error",SUM(W1086:W1087)=W1082,"")</f>
        <v/>
      </c>
      <c r="X1085" s="101"/>
      <c r="Y1085" s="102" t="str" cm="1">
        <f t="array" ref="Y1085">_xlfn.IFS(AND(Y1082="",Y1086="",Y1087=""),"",SUM(Y1086:Y1087)&lt;Y1082*AND(Z1086="",Z1087="",Y1086&lt;&gt;"",Y1087&lt;&gt;""),"T4-Error",SUM(Y1086:Y1087)&gt;Y1082,"T5-Error",AND(SUM(Y1086:Y1087)=Y1082,Z1082="",OR(Y1086="",Y1087="")),"T2-Error",OR(Y1086="",Y1087=""),"",SUM(Y1086:Y1087)&lt;Y1082*OR(Z1086="pa",Z1087="pa"),"",AND(SUM(Y1086:Y1087)=Y1082,Z1082="pa",Z1086&lt;&gt;"pa",Z1087&lt;&gt;"pa"),"T3-Error",AND(SUM(Y1086:Y1087)=Y1082,Z1082="")*OR(Z1086="pa",Z1087="pa"),"T1-Error",SUM(Y1086:Y1087)=Y1082,"")</f>
        <v/>
      </c>
      <c r="Z1085" s="101"/>
      <c r="AA1085" s="206"/>
      <c r="AB1085" s="189"/>
      <c r="AC1085" s="196"/>
      <c r="AD1085" s="206"/>
      <c r="AF1085" s="193"/>
      <c r="AH1085" s="193"/>
      <c r="AI1085" s="237"/>
      <c r="AJ1085" s="237"/>
      <c r="AK1085" s="237"/>
      <c r="AL1085" s="409"/>
      <c r="AM1085" s="237"/>
      <c r="AN1085" s="409"/>
    </row>
    <row r="1086" spans="1:40" ht="30" x14ac:dyDescent="0.2">
      <c r="A1086" s="294" t="s">
        <v>401</v>
      </c>
      <c r="B1086" s="295"/>
      <c r="C1086" s="110" t="s">
        <v>408</v>
      </c>
      <c r="D1086" s="115" t="s">
        <v>487</v>
      </c>
      <c r="E1086" s="10"/>
      <c r="F1086" s="13"/>
      <c r="G1086" s="10"/>
      <c r="H1086" s="13"/>
      <c r="I1086" s="10">
        <v>66</v>
      </c>
      <c r="J1086" s="13" t="s">
        <v>166</v>
      </c>
      <c r="K1086" s="10">
        <v>208</v>
      </c>
      <c r="L1086" s="13" t="s">
        <v>166</v>
      </c>
      <c r="M1086" s="10"/>
      <c r="N1086" s="13"/>
      <c r="O1086" s="10"/>
      <c r="P1086" s="13"/>
      <c r="Q1086" s="10">
        <v>156</v>
      </c>
      <c r="R1086" s="13" t="s">
        <v>166</v>
      </c>
      <c r="S1086" s="10">
        <v>260</v>
      </c>
      <c r="T1086" s="13" t="s">
        <v>166</v>
      </c>
      <c r="U1086" s="10">
        <v>433</v>
      </c>
      <c r="V1086" s="13" t="s">
        <v>166</v>
      </c>
      <c r="W1086" s="10">
        <v>540</v>
      </c>
      <c r="X1086" s="13"/>
      <c r="Y1086" s="10"/>
      <c r="Z1086" s="13"/>
      <c r="AA1086" s="205"/>
      <c r="AB1086" s="196"/>
      <c r="AC1086" s="196"/>
      <c r="AD1086" s="205" t="s">
        <v>496</v>
      </c>
      <c r="AF1086" s="193"/>
      <c r="AH1086" s="193"/>
      <c r="AI1086" s="237"/>
      <c r="AJ1086" s="237"/>
      <c r="AK1086" s="237"/>
      <c r="AL1086" s="409"/>
      <c r="AM1086" s="237"/>
      <c r="AN1086" s="409"/>
    </row>
    <row r="1087" spans="1:40" ht="30" x14ac:dyDescent="0.2">
      <c r="A1087" s="296" t="s">
        <v>403</v>
      </c>
      <c r="B1087" s="297"/>
      <c r="C1087" s="110" t="s">
        <v>409</v>
      </c>
      <c r="D1087" s="115" t="s">
        <v>487</v>
      </c>
      <c r="E1087" s="10"/>
      <c r="F1087" s="13"/>
      <c r="G1087" s="10"/>
      <c r="H1087" s="13"/>
      <c r="I1087" s="10">
        <v>38</v>
      </c>
      <c r="J1087" s="13" t="s">
        <v>166</v>
      </c>
      <c r="K1087" s="10">
        <v>107</v>
      </c>
      <c r="L1087" s="13" t="s">
        <v>166</v>
      </c>
      <c r="M1087" s="10"/>
      <c r="N1087" s="13"/>
      <c r="O1087" s="10"/>
      <c r="P1087" s="13"/>
      <c r="Q1087" s="10">
        <v>101</v>
      </c>
      <c r="R1087" s="13" t="s">
        <v>166</v>
      </c>
      <c r="S1087" s="10">
        <v>114</v>
      </c>
      <c r="T1087" s="13" t="s">
        <v>166</v>
      </c>
      <c r="U1087" s="10">
        <v>308</v>
      </c>
      <c r="V1087" s="13" t="s">
        <v>166</v>
      </c>
      <c r="W1087" s="10">
        <v>303</v>
      </c>
      <c r="X1087" s="13"/>
      <c r="Y1087" s="10"/>
      <c r="Z1087" s="13"/>
      <c r="AA1087" s="205"/>
      <c r="AB1087" s="196"/>
      <c r="AC1087" s="196"/>
      <c r="AD1087" s="205" t="s">
        <v>496</v>
      </c>
      <c r="AF1087" s="193"/>
      <c r="AH1087" s="193"/>
      <c r="AI1087" s="237"/>
      <c r="AJ1087" s="237"/>
      <c r="AK1087" s="237"/>
      <c r="AL1087" s="409"/>
      <c r="AM1087" s="237"/>
      <c r="AN1087" s="409"/>
    </row>
    <row r="1088" spans="1:40" ht="28.5" x14ac:dyDescent="0.25">
      <c r="A1088" s="290"/>
      <c r="B1088" s="291"/>
      <c r="C1088" s="105" t="s">
        <v>52</v>
      </c>
      <c r="D1088" s="33"/>
      <c r="E1088" s="136" t="str" cm="1">
        <f t="array" ref="E1088">_xlfn.IFS(AND(E1082="",E1089="",E1090="",E1091="",E1092="",E1093="",E1094="",E1095="",E1096="",E1097="",E1098="",E1099="",E1100="",E1101="",E1102="",E1103="",E1104="",E1105="",E1106=""),"",SUM(E1089:E1106)&lt;E1082*AND(F1089="",F1090="",F1091="",F1092="",F1093="",F1094="",F1095="",F1096="",F1097="",F1098="",F1099="",F1100="",F1101="",F1102="",F1103="",F1104="",F1105="",F1106="",E1089&lt;&gt;"",E1090&lt;&gt;"",E1091&lt;&gt;"",E1092&lt;&gt;"",E1093&lt;&gt;"",E1094&lt;&gt;"",E1095&lt;&gt;"",E1096&lt;&gt;"",E1097&lt;&gt;"",E1098&lt;&gt;"",E1099&lt;&gt;"",E1100&lt;&gt;"",E1101&lt;&gt;"",E1102&lt;&gt;"",E1103&lt;&gt;"",E1104&lt;&gt;"",E1105&lt;&gt;"",E1106&lt;&gt;""),"T4-Error",SUM(E1089:E1106)&gt;E1082,"T5-Error",AND(SUM(E1089:E1106)=E1082,F1082="",OR(E1089="",E1090="",E1091="",E1092="",E1093="",E1094="",E1095="",E1096="",E1097="",E1098="",E1099="",E1100="",E1101="",E1102="",E1103="",E1104="",E1105="",E1106="")),"T2-Error",OR(E1089="",E1090="",E1091="",E1092="",E1093="",E1094="",E1095="",E1096="",E1097="",E1098="",E1099="",E1100="",E1101="",E1102="",E1103="",E1104="",E1105="",E1106=""),"",SUM(E1089:E1106)&lt;E1082*OR(F1089="pa",F1090="pa",F1091="pa",F1092="pa",F1093="pa",F1094="pa",F1095="pa",F1096="pa",F1097="pa",F1098="pa",F1099="pa",F1100="pa",F1101="pa",F1102="pa",F1103="pa",F1104="pa",F1105="pa",F1106="pa"),"",AND(SUM(E1089:E1106)=E1082,F1082="pa",F1089&lt;&gt;"pa",F1090&lt;&gt;"pa",F1091&lt;&gt;"pa",F1092&lt;&gt;"pa",F1093&lt;&gt;"pa",F1094&lt;&gt;"pa",F1095&lt;&gt;"pa",F1096&lt;&gt;"pa",F1097&lt;&gt;"pa",F1098&lt;&gt;"pa",F1099&lt;&gt;"pa",F1100&lt;&gt;"pa",F1101&lt;&gt;"pa",F1102&lt;&gt;"pa",F1103&lt;&gt;"pa",F1104&lt;&gt;"pa",F1105&lt;&gt;"pa",F1106&lt;&gt;"pa"),"T3-Error",AND(SUM(E1089:E1106)=E1082,F1082="")*OR(F1089="pa",F1090="pa",F1091="pa",F1092="pa",F1093="pa",F1094="pa",F1095="pa",F1096="pa",F1097="pa",F1098="pa",F1099="pa",F1100="pa",F1101="pa",F1102="pa",F1103="pa",F1104="pa",F1105="pa",F1106="pa"),"T1-Error",SUM(E1089:E1106)=E1082,"")</f>
        <v/>
      </c>
      <c r="F1088" s="101"/>
      <c r="G1088" s="136" t="str" cm="1">
        <f t="array" ref="G1088">_xlfn.IFS(AND(G1082="",G1089="",G1090="",G1091="",G1092="",G1093="",G1094="",G1095="",G1096="",G1097="",G1098="",G1099="",G1100="",G1101="",G1102="",G1103="",G1104="",G1105="",G1106=""),"",SUM(G1089:G1106)&lt;G1082*AND(H1089="",H1090="",H1091="",H1092="",H1093="",H1094="",H1095="",H1096="",H1097="",H1098="",H1099="",H1100="",H1101="",H1102="",H1103="",H1104="",H1105="",H1106="",G1089&lt;&gt;"",G1090&lt;&gt;"",G1091&lt;&gt;"",G1092&lt;&gt;"",G1093&lt;&gt;"",G1094&lt;&gt;"",G1095&lt;&gt;"",G1096&lt;&gt;"",G1097&lt;&gt;"",G1098&lt;&gt;"",G1099&lt;&gt;"",G1100&lt;&gt;"",G1101&lt;&gt;"",G1102&lt;&gt;"",G1103&lt;&gt;"",G1104&lt;&gt;"",G1105&lt;&gt;"",G1106&lt;&gt;""),"T4-Error",SUM(G1089:G1106)&gt;G1082,"T5-Error",AND(SUM(G1089:G1106)=G1082,H1082="",OR(G1089="",G1090="",G1091="",G1092="",G1093="",G1094="",G1095="",G1096="",G1097="",G1098="",G1099="",G1100="",G1101="",G1102="",G1103="",G1104="",G1105="",G1106="")),"T2-Error",OR(G1089="",G1090="",G1091="",G1092="",G1093="",G1094="",G1095="",G1096="",G1097="",G1098="",G1099="",G1100="",G1101="",G1102="",G1103="",G1104="",G1105="",G1106=""),"",SUM(G1089:G1106)&lt;G1082*OR(H1089="pa",H1090="pa",H1091="pa",H1092="pa",H1093="pa",H1094="pa",H1095="pa",H1096="pa",H1097="pa",H1098="pa",H1099="pa",H1100="pa",H1101="pa",H1102="pa",H1103="pa",H1104="pa",H1105="pa",H1106="pa"),"",AND(SUM(G1089:G1106)=G1082,H1082="pa",H1089&lt;&gt;"pa",H1090&lt;&gt;"pa",H1091&lt;&gt;"pa",H1092&lt;&gt;"pa",H1093&lt;&gt;"pa",H1094&lt;&gt;"pa",H1095&lt;&gt;"pa",H1096&lt;&gt;"pa",H1097&lt;&gt;"pa",H1098&lt;&gt;"pa",H1099&lt;&gt;"pa",H1100&lt;&gt;"pa",H1101&lt;&gt;"pa",H1102&lt;&gt;"pa",H1103&lt;&gt;"pa",H1104&lt;&gt;"pa",H1105&lt;&gt;"pa",H1106&lt;&gt;"pa"),"T3-Error",AND(SUM(G1089:G1106)=G1082,H1082="")*OR(H1089="pa",H1090="pa",H1091="pa",H1092="pa",H1093="pa",H1094="pa",H1095="pa",H1096="pa",H1097="pa",H1098="pa",H1099="pa",H1100="pa",H1101="pa",H1102="pa",H1103="pa",H1104="pa",H1105="pa",H1106="pa"),"T1-Error",SUM(G1089:G1106)=G1082,"")</f>
        <v/>
      </c>
      <c r="H1088" s="101"/>
      <c r="I1088" s="136" t="str" cm="1">
        <f t="array" ref="I1088">_xlfn.IFS(AND(I1082="",I1089="",I1090="",I1091="",I1092="",I1093="",I1094="",I1095="",I1096="",I1097="",I1098="",I1099="",I1100="",I1101="",I1102="",I1103="",I1104="",I1105="",I1106=""),"",SUM(I1089:I1106)&lt;I1082*AND(J1089="",J1090="",J1091="",J1092="",J1093="",J1094="",J1095="",J1096="",J1097="",J1098="",J1099="",J1100="",J1101="",J1102="",J1103="",J1104="",J1105="",J1106="",I1089&lt;&gt;"",I1090&lt;&gt;"",I1091&lt;&gt;"",I1092&lt;&gt;"",I1093&lt;&gt;"",I1094&lt;&gt;"",I1095&lt;&gt;"",I1096&lt;&gt;"",I1097&lt;&gt;"",I1098&lt;&gt;"",I1099&lt;&gt;"",I1100&lt;&gt;"",I1101&lt;&gt;"",I1102&lt;&gt;"",I1103&lt;&gt;"",I1104&lt;&gt;"",I1105&lt;&gt;"",I1106&lt;&gt;""),"T4-Error",SUM(I1089:I1106)&gt;I1082,"T5-Error",AND(SUM(I1089:I1106)=I1082,J1082="",OR(I1089="",I1090="",I1091="",I1092="",I1093="",I1094="",I1095="",I1096="",I1097="",I1098="",I1099="",I1100="",I1101="",I1102="",I1103="",I1104="",I1105="",I1106="")),"T2-Error",OR(I1089="",I1090="",I1091="",I1092="",I1093="",I1094="",I1095="",I1096="",I1097="",I1098="",I1099="",I1100="",I1101="",I1102="",I1103="",I1104="",I1105="",I1106=""),"",SUM(I1089:I1106)&lt;I1082*OR(J1089="pa",J1090="pa",J1091="pa",J1092="pa",J1093="pa",J1094="pa",J1095="pa",J1096="pa",J1097="pa",J1098="pa",J1099="pa",J1100="pa",J1101="pa",J1102="pa",J1103="pa",J1104="pa",J1105="pa",J1106="pa"),"",AND(SUM(I1089:I1106)=I1082,J1082="pa",J1089&lt;&gt;"pa",J1090&lt;&gt;"pa",J1091&lt;&gt;"pa",J1092&lt;&gt;"pa",J1093&lt;&gt;"pa",J1094&lt;&gt;"pa",J1095&lt;&gt;"pa",J1096&lt;&gt;"pa",J1097&lt;&gt;"pa",J1098&lt;&gt;"pa",J1099&lt;&gt;"pa",J1100&lt;&gt;"pa",J1101&lt;&gt;"pa",J1102&lt;&gt;"pa",J1103&lt;&gt;"pa",J1104&lt;&gt;"pa",J1105&lt;&gt;"pa",J1106&lt;&gt;"pa"),"T3-Error",AND(SUM(I1089:I1106)=I1082,J1082="")*OR(J1089="pa",J1090="pa",J1091="pa",J1092="pa",J1093="pa",J1094="pa",J1095="pa",J1096="pa",J1097="pa",J1098="pa",J1099="pa",J1100="pa",J1101="pa",J1102="pa",J1103="pa",J1104="pa",J1105="pa",J1106="pa"),"T1-Error",SUM(I1089:I1106)=I1082,"")</f>
        <v/>
      </c>
      <c r="J1088" s="101"/>
      <c r="K1088" s="136" t="str" cm="1">
        <f t="array" ref="K1088">_xlfn.IFS(AND(K1082="",K1089="",K1090="",K1091="",K1092="",K1093="",K1094="",K1095="",K1096="",K1097="",K1098="",K1099="",K1100="",K1101="",K1102="",K1103="",K1104="",K1105="",K1106=""),"",SUM(K1089:K1106)&lt;K1082*AND(L1089="",L1090="",L1091="",L1092="",L1093="",L1094="",L1095="",L1096="",L1097="",L1098="",L1099="",L1100="",L1101="",L1102="",L1103="",L1104="",L1105="",L1106="",K1089&lt;&gt;"",K1090&lt;&gt;"",K1091&lt;&gt;"",K1092&lt;&gt;"",K1093&lt;&gt;"",K1094&lt;&gt;"",K1095&lt;&gt;"",K1096&lt;&gt;"",K1097&lt;&gt;"",K1098&lt;&gt;"",K1099&lt;&gt;"",K1100&lt;&gt;"",K1101&lt;&gt;"",K1102&lt;&gt;"",K1103&lt;&gt;"",K1104&lt;&gt;"",K1105&lt;&gt;"",K1106&lt;&gt;""),"T4-Error",SUM(K1089:K1106)&gt;K1082,"T5-Error",AND(SUM(K1089:K1106)=K1082,L1082="",OR(K1089="",K1090="",K1091="",K1092="",K1093="",K1094="",K1095="",K1096="",K1097="",K1098="",K1099="",K1100="",K1101="",K1102="",K1103="",K1104="",K1105="",K1106="")),"T2-Error",OR(K1089="",K1090="",K1091="",K1092="",K1093="",K1094="",K1095="",K1096="",K1097="",K1098="",K1099="",K1100="",K1101="",K1102="",K1103="",K1104="",K1105="",K1106=""),"",SUM(K1089:K1106)&lt;K1082*OR(L1089="pa",L1090="pa",L1091="pa",L1092="pa",L1093="pa",L1094="pa",L1095="pa",L1096="pa",L1097="pa",L1098="pa",L1099="pa",L1100="pa",L1101="pa",L1102="pa",L1103="pa",L1104="pa",L1105="pa",L1106="pa"),"",AND(SUM(K1089:K1106)=K1082,L1082="pa",L1089&lt;&gt;"pa",L1090&lt;&gt;"pa",L1091&lt;&gt;"pa",L1092&lt;&gt;"pa",L1093&lt;&gt;"pa",L1094&lt;&gt;"pa",L1095&lt;&gt;"pa",L1096&lt;&gt;"pa",L1097&lt;&gt;"pa",L1098&lt;&gt;"pa",L1099&lt;&gt;"pa",L1100&lt;&gt;"pa",L1101&lt;&gt;"pa",L1102&lt;&gt;"pa",L1103&lt;&gt;"pa",L1104&lt;&gt;"pa",L1105&lt;&gt;"pa",L1106&lt;&gt;"pa"),"T3-Error",AND(SUM(K1089:K1106)=K1082,L1082="")*OR(L1089="pa",L1090="pa",L1091="pa",L1092="pa",L1093="pa",L1094="pa",L1095="pa",L1096="pa",L1097="pa",L1098="pa",L1099="pa",L1100="pa",L1101="pa",L1102="pa",L1103="pa",L1104="pa",L1105="pa",L1106="pa"),"T1-Error",SUM(K1089:K1106)=K1082,"")</f>
        <v>T5-Error</v>
      </c>
      <c r="L1088" s="101"/>
      <c r="M1088" s="136" t="str" cm="1">
        <f t="array" ref="M1088">_xlfn.IFS(AND(M1082="",M1089="",M1090="",M1091="",M1092="",M1093="",M1094="",M1095="",M1096="",M1097="",M1098="",M1099="",M1100="",M1101="",M1102="",M1103="",M1104="",M1105="",M1106=""),"",SUM(M1089:M1106)&lt;M1082*AND(N1089="",N1090="",N1091="",N1092="",N1093="",N1094="",N1095="",N1096="",N1097="",N1098="",N1099="",N1100="",N1101="",N1102="",N1103="",N1104="",N1105="",N1106="",M1089&lt;&gt;"",M1090&lt;&gt;"",M1091&lt;&gt;"",M1092&lt;&gt;"",M1093&lt;&gt;"",M1094&lt;&gt;"",M1095&lt;&gt;"",M1096&lt;&gt;"",M1097&lt;&gt;"",M1098&lt;&gt;"",M1099&lt;&gt;"",M1100&lt;&gt;"",M1101&lt;&gt;"",M1102&lt;&gt;"",M1103&lt;&gt;"",M1104&lt;&gt;"",M1105&lt;&gt;"",M1106&lt;&gt;""),"T4-Error",SUM(M1089:M1106)&gt;M1082,"T5-Error",AND(SUM(M1089:M1106)=M1082,N1082="",OR(M1089="",M1090="",M1091="",M1092="",M1093="",M1094="",M1095="",M1096="",M1097="",M1098="",M1099="",M1100="",M1101="",M1102="",M1103="",M1104="",M1105="",M1106="")),"T2-Error",OR(M1089="",M1090="",M1091="",M1092="",M1093="",M1094="",M1095="",M1096="",M1097="",M1098="",M1099="",M1100="",M1101="",M1102="",M1103="",M1104="",M1105="",M1106=""),"",SUM(M1089:M1106)&lt;M1082*OR(N1089="pa",N1090="pa",N1091="pa",N1092="pa",N1093="pa",N1094="pa",N1095="pa",N1096="pa",N1097="pa",N1098="pa",N1099="pa",N1100="pa",N1101="pa",N1102="pa",N1103="pa",N1104="pa",N1105="pa",N1106="pa"),"",AND(SUM(M1089:M1106)=M1082,N1082="pa",N1089&lt;&gt;"pa",N1090&lt;&gt;"pa",N1091&lt;&gt;"pa",N1092&lt;&gt;"pa",N1093&lt;&gt;"pa",N1094&lt;&gt;"pa",N1095&lt;&gt;"pa",N1096&lt;&gt;"pa",N1097&lt;&gt;"pa",N1098&lt;&gt;"pa",N1099&lt;&gt;"pa",N1100&lt;&gt;"pa",N1101&lt;&gt;"pa",N1102&lt;&gt;"pa",N1103&lt;&gt;"pa",N1104&lt;&gt;"pa",N1105&lt;&gt;"pa",N1106&lt;&gt;"pa"),"T3-Error",AND(SUM(M1089:M1106)=M1082,N1082="")*OR(N1089="pa",N1090="pa",N1091="pa",N1092="pa",N1093="pa",N1094="pa",N1095="pa",N1096="pa",N1097="pa",N1098="pa",N1099="pa",N1100="pa",N1101="pa",N1102="pa",N1103="pa",N1104="pa",N1105="pa",N1106="pa"),"T1-Error",SUM(M1089:M1106)=M1082,"")</f>
        <v/>
      </c>
      <c r="N1088" s="101"/>
      <c r="O1088" s="136" t="str" cm="1">
        <f t="array" ref="O1088">_xlfn.IFS(AND(O1082="",O1089="",O1090="",O1091="",O1092="",O1093="",O1094="",O1095="",O1096="",O1097="",O1098="",O1099="",O1100="",O1101="",O1102="",O1103="",O1104="",O1105="",O1106=""),"",SUM(O1089:O1106)&lt;O1082*AND(P1089="",P1090="",P1091="",P1092="",P1093="",P1094="",P1095="",P1096="",P1097="",P1098="",P1099="",P1100="",P1101="",P1102="",P1103="",P1104="",P1105="",P1106="",O1089&lt;&gt;"",O1090&lt;&gt;"",O1091&lt;&gt;"",O1092&lt;&gt;"",O1093&lt;&gt;"",O1094&lt;&gt;"",O1095&lt;&gt;"",O1096&lt;&gt;"",O1097&lt;&gt;"",O1098&lt;&gt;"",O1099&lt;&gt;"",O1100&lt;&gt;"",O1101&lt;&gt;"",O1102&lt;&gt;"",O1103&lt;&gt;"",O1104&lt;&gt;"",O1105&lt;&gt;"",O1106&lt;&gt;""),"T4-Error",SUM(O1089:O1106)&gt;O1082,"T5-Error",AND(SUM(O1089:O1106)=O1082,P1082="",OR(O1089="",O1090="",O1091="",O1092="",O1093="",O1094="",O1095="",O1096="",O1097="",O1098="",O1099="",O1100="",O1101="",O1102="",O1103="",O1104="",O1105="",O1106="")),"T2-Error",OR(O1089="",O1090="",O1091="",O1092="",O1093="",O1094="",O1095="",O1096="",O1097="",O1098="",O1099="",O1100="",O1101="",O1102="",O1103="",O1104="",O1105="",O1106=""),"",SUM(O1089:O1106)&lt;O1082*OR(P1089="pa",P1090="pa",P1091="pa",P1092="pa",P1093="pa",P1094="pa",P1095="pa",P1096="pa",P1097="pa",P1098="pa",P1099="pa",P1100="pa",P1101="pa",P1102="pa",P1103="pa",P1104="pa",P1105="pa",P1106="pa"),"",AND(SUM(O1089:O1106)=O1082,P1082="pa",P1089&lt;&gt;"pa",P1090&lt;&gt;"pa",P1091&lt;&gt;"pa",P1092&lt;&gt;"pa",P1093&lt;&gt;"pa",P1094&lt;&gt;"pa",P1095&lt;&gt;"pa",P1096&lt;&gt;"pa",P1097&lt;&gt;"pa",P1098&lt;&gt;"pa",P1099&lt;&gt;"pa",P1100&lt;&gt;"pa",P1101&lt;&gt;"pa",P1102&lt;&gt;"pa",P1103&lt;&gt;"pa",P1104&lt;&gt;"pa",P1105&lt;&gt;"pa",P1106&lt;&gt;"pa"),"T3-Error",AND(SUM(O1089:O1106)=O1082,P1082="")*OR(P1089="pa",P1090="pa",P1091="pa",P1092="pa",P1093="pa",P1094="pa",P1095="pa",P1096="pa",P1097="pa",P1098="pa",P1099="pa",P1100="pa",P1101="pa",P1102="pa",P1103="pa",P1104="pa",P1105="pa",P1106="pa"),"T1-Error",SUM(O1089:O1106)=O1082,"")</f>
        <v/>
      </c>
      <c r="P1088" s="101"/>
      <c r="Q1088" s="102" t="str" cm="1">
        <f t="array" ref="Q1088">_xlfn.IFS(AND(Q1082="",Q1089="",Q1090="",Q1091="",Q1092="",Q1093="",Q1094="",Q1095="",Q1096="",Q1097="",Q1098="",Q1099="",Q1100="",Q1101="",Q1102="",Q1103="",Q1104="",Q1105="",Q1106=""),"",SUM(Q1089:Q1106)&lt;Q1082*AND(R1089="",R1090="",R1091="",R1092="",R1093="",R1094="",R1095="",R1096="",R1097="",R1098="",R1099="",R1100="",R1101="",R1102="",R1103="",R1104="",R1105="",R1106="",Q1089&lt;&gt;"",Q1090&lt;&gt;"",Q1091&lt;&gt;"",Q1092&lt;&gt;"",Q1093&lt;&gt;"",Q1094&lt;&gt;"",Q1095&lt;&gt;"",Q1096&lt;&gt;"",Q1097&lt;&gt;"",Q1098&lt;&gt;"",Q1099&lt;&gt;"",Q1100&lt;&gt;"",Q1101&lt;&gt;"",Q1102&lt;&gt;"",Q1103&lt;&gt;"",Q1104&lt;&gt;"",Q1105&lt;&gt;"",Q1106&lt;&gt;""),"T4-Error",SUM(Q1089:Q1106)&gt;Q1082,"T5-Error",AND(SUM(Q1089:Q1106)=Q1082,R1082="",OR(Q1089="",Q1090="",Q1091="",Q1092="",Q1093="",Q1094="",Q1095="",Q1096="",Q1097="",Q1098="",Q1099="",Q1100="",Q1101="",Q1102="",Q1103="",Q1104="",Q1105="",Q1106="")),"T2-Error",OR(Q1089="",Q1090="",Q1091="",Q1092="",Q1093="",Q1094="",Q1095="",Q1096="",Q1097="",Q1098="",Q1099="",Q1100="",Q1101="",Q1102="",Q1103="",Q1104="",Q1105="",Q1106=""),"",SUM(Q1089:Q1106)&lt;Q1082*OR(R1089="pa",R1090="pa",R1091="pa",R1092="pa",R1093="pa",R1094="pa",R1095="pa",R1096="pa",R1097="pa",R1098="pa",R1099="pa",R1100="pa",R1101="pa",R1102="pa",R1103="pa",R1104="pa",R1105="pa",R1106="pa"),"",AND(SUM(Q1089:Q1106)=Q1082,R1082="pa",R1089&lt;&gt;"pa",R1090&lt;&gt;"pa",R1091&lt;&gt;"pa",R1092&lt;&gt;"pa",R1093&lt;&gt;"pa",R1094&lt;&gt;"pa",R1095&lt;&gt;"pa",R1096&lt;&gt;"pa",R1097&lt;&gt;"pa",R1098&lt;&gt;"pa",R1099&lt;&gt;"pa",R1100&lt;&gt;"pa",R1101&lt;&gt;"pa",R1102&lt;&gt;"pa",R1103&lt;&gt;"pa",R1104&lt;&gt;"pa",R1105&lt;&gt;"pa",R1106&lt;&gt;"pa"),"T3-Error",AND(SUM(Q1089:Q1106)=Q1082,R1082="")*OR(R1089="pa",R1090="pa",R1091="pa",R1092="pa",R1093="pa",R1094="pa",R1095="pa",R1096="pa",R1097="pa",R1098="pa",R1099="pa",R1100="pa",R1101="pa",R1102="pa",R1103="pa",R1104="pa",R1105="pa",R1106="pa"),"T1-Error",SUM(Q1089:Q1106)=Q1082,"")</f>
        <v/>
      </c>
      <c r="R1088" s="101"/>
      <c r="S1088" s="102" t="str" cm="1">
        <f t="array" ref="S1088">_xlfn.IFS(AND(S1082="",S1089="",S1090="",S1091="",S1092="",S1093="",S1094="",S1095="",S1096="",S1097="",S1098="",S1099="",S1100="",S1101="",S1102="",S1103="",S1104="",S1105="",S1106=""),"",SUM(S1089:S1106)&lt;S1082*AND(T1089="",T1090="",T1091="",T1092="",T1093="",T1094="",T1095="",T1096="",T1097="",T1098="",T1099="",T1100="",T1101="",T1102="",T1103="",T1104="",T1105="",T1106="",S1089&lt;&gt;"",S1090&lt;&gt;"",S1091&lt;&gt;"",S1092&lt;&gt;"",S1093&lt;&gt;"",S1094&lt;&gt;"",S1095&lt;&gt;"",S1096&lt;&gt;"",S1097&lt;&gt;"",S1098&lt;&gt;"",S1099&lt;&gt;"",S1100&lt;&gt;"",S1101&lt;&gt;"",S1102&lt;&gt;"",S1103&lt;&gt;"",S1104&lt;&gt;"",S1105&lt;&gt;"",S1106&lt;&gt;""),"T4-Error",SUM(S1089:S1106)&gt;S1082,"T5-Error",AND(SUM(S1089:S1106)=S1082,T1082="",OR(S1089="",S1090="",S1091="",S1092="",S1093="",S1094="",S1095="",S1096="",S1097="",S1098="",S1099="",S1100="",S1101="",S1102="",S1103="",S1104="",S1105="",S1106="")),"T2-Error",OR(S1089="",S1090="",S1091="",S1092="",S1093="",S1094="",S1095="",S1096="",S1097="",S1098="",S1099="",S1100="",S1101="",S1102="",S1103="",S1104="",S1105="",S1106=""),"",SUM(S1089:S1106)&lt;S1082*OR(T1089="pa",T1090="pa",T1091="pa",T1092="pa",T1093="pa",T1094="pa",T1095="pa",T1096="pa",T1097="pa",T1098="pa",T1099="pa",T1100="pa",T1101="pa",T1102="pa",T1103="pa",T1104="pa",T1105="pa",T1106="pa"),"",AND(SUM(S1089:S1106)=S1082,T1082="pa",T1089&lt;&gt;"pa",T1090&lt;&gt;"pa",T1091&lt;&gt;"pa",T1092&lt;&gt;"pa",T1093&lt;&gt;"pa",T1094&lt;&gt;"pa",T1095&lt;&gt;"pa",T1096&lt;&gt;"pa",T1097&lt;&gt;"pa",T1098&lt;&gt;"pa",T1099&lt;&gt;"pa",T1100&lt;&gt;"pa",T1101&lt;&gt;"pa",T1102&lt;&gt;"pa",T1103&lt;&gt;"pa",T1104&lt;&gt;"pa",T1105&lt;&gt;"pa",T1106&lt;&gt;"pa"),"T3-Error",AND(SUM(S1089:S1106)=S1082,T1082="")*OR(T1089="pa",T1090="pa",T1091="pa",T1092="pa",T1093="pa",T1094="pa",T1095="pa",T1096="pa",T1097="pa",T1098="pa",T1099="pa",T1100="pa",T1101="pa",T1102="pa",T1103="pa",T1104="pa",T1105="pa",T1106="pa"),"T1-Error",SUM(S1089:S1106)=S1082,"")</f>
        <v/>
      </c>
      <c r="T1088" s="101"/>
      <c r="U1088" s="102" t="str" cm="1">
        <f t="array" ref="U1088">_xlfn.IFS(AND(U1082="",U1089="",U1090="",U1091="",U1092="",U1093="",U1094="",U1095="",U1096="",U1097="",U1098="",U1099="",U1100="",U1101="",U1102="",U1103="",U1104="",U1105="",U1106=""),"",SUM(U1089:U1106)&lt;U1082*AND(V1089="",V1090="",V1091="",V1092="",V1093="",V1094="",V1095="",V1096="",V1097="",V1098="",V1099="",V1100="",V1101="",V1102="",V1103="",V1104="",V1105="",V1106="",U1089&lt;&gt;"",U1090&lt;&gt;"",U1091&lt;&gt;"",U1092&lt;&gt;"",U1093&lt;&gt;"",U1094&lt;&gt;"",U1095&lt;&gt;"",U1096&lt;&gt;"",U1097&lt;&gt;"",U1098&lt;&gt;"",U1099&lt;&gt;"",U1100&lt;&gt;"",U1101&lt;&gt;"",U1102&lt;&gt;"",U1103&lt;&gt;"",U1104&lt;&gt;"",U1105&lt;&gt;"",U1106&lt;&gt;""),"T4-Error",SUM(U1089:U1106)&gt;U1082,"T5-Error",AND(SUM(U1089:U1106)=U1082,V1082="",OR(U1089="",U1090="",U1091="",U1092="",U1093="",U1094="",U1095="",U1096="",U1097="",U1098="",U1099="",U1100="",U1101="",U1102="",U1103="",U1104="",U1105="",U1106="")),"T2-Error",OR(U1089="",U1090="",U1091="",U1092="",U1093="",U1094="",U1095="",U1096="",U1097="",U1098="",U1099="",U1100="",U1101="",U1102="",U1103="",U1104="",U1105="",U1106=""),"",SUM(U1089:U1106)&lt;U1082*OR(V1089="pa",V1090="pa",V1091="pa",V1092="pa",V1093="pa",V1094="pa",V1095="pa",V1096="pa",V1097="pa",V1098="pa",V1099="pa",V1100="pa",V1101="pa",V1102="pa",V1103="pa",V1104="pa",V1105="pa",V1106="pa"),"",AND(SUM(U1089:U1106)=U1082,V1082="pa",V1089&lt;&gt;"pa",V1090&lt;&gt;"pa",V1091&lt;&gt;"pa",V1092&lt;&gt;"pa",V1093&lt;&gt;"pa",V1094&lt;&gt;"pa",V1095&lt;&gt;"pa",V1096&lt;&gt;"pa",V1097&lt;&gt;"pa",V1098&lt;&gt;"pa",V1099&lt;&gt;"pa",V1100&lt;&gt;"pa",V1101&lt;&gt;"pa",V1102&lt;&gt;"pa",V1103&lt;&gt;"pa",V1104&lt;&gt;"pa",V1105&lt;&gt;"pa",V1106&lt;&gt;"pa"),"T3-Error",AND(SUM(U1089:U1106)=U1082,V1082="")*OR(V1089="pa",V1090="pa",V1091="pa",V1092="pa",V1093="pa",V1094="pa",V1095="pa",V1096="pa",V1097="pa",V1098="pa",V1099="pa",V1100="pa",V1101="pa",V1102="pa",V1103="pa",V1104="pa",V1105="pa",V1106="pa"),"T1-Error",SUM(U1089:U1106)=U1082,"")</f>
        <v/>
      </c>
      <c r="V1088" s="101"/>
      <c r="W1088" s="102" t="str" cm="1">
        <f t="array" ref="W1088">_xlfn.IFS(AND(W1082="",W1089="",W1090="",W1091="",W1092="",W1093="",W1094="",W1095="",W1096="",W1097="",W1098="",W1099="",W1100="",W1101="",W1102="",W1103="",W1104="",W1105="",W1106=""),"",SUM(W1089:W1106)&lt;W1082*AND(X1089="",X1090="",X1091="",X1092="",X1093="",X1094="",X1095="",X1096="",X1097="",X1098="",X1099="",X1100="",X1101="",X1102="",X1103="",X1104="",X1105="",X1106="",W1089&lt;&gt;"",W1090&lt;&gt;"",W1091&lt;&gt;"",W1092&lt;&gt;"",W1093&lt;&gt;"",W1094&lt;&gt;"",W1095&lt;&gt;"",W1096&lt;&gt;"",W1097&lt;&gt;"",W1098&lt;&gt;"",W1099&lt;&gt;"",W1100&lt;&gt;"",W1101&lt;&gt;"",W1102&lt;&gt;"",W1103&lt;&gt;"",W1104&lt;&gt;"",W1105&lt;&gt;"",W1106&lt;&gt;""),"T4-Error",SUM(W1089:W1106)&gt;W1082,"T5-Error",AND(SUM(W1089:W1106)=W1082,X1082="",OR(W1089="",W1090="",W1091="",W1092="",W1093="",W1094="",W1095="",W1096="",W1097="",W1098="",W1099="",W1100="",W1101="",W1102="",W1103="",W1104="",W1105="",W1106="")),"T2-Error",OR(W1089="",W1090="",W1091="",W1092="",W1093="",W1094="",W1095="",W1096="",W1097="",W1098="",W1099="",W1100="",W1101="",W1102="",W1103="",W1104="",W1105="",W1106=""),"",SUM(W1089:W1106)&lt;W1082*OR(X1089="pa",X1090="pa",X1091="pa",X1092="pa",X1093="pa",X1094="pa",X1095="pa",X1096="pa",X1097="pa",X1098="pa",X1099="pa",X1100="pa",X1101="pa",X1102="pa",X1103="pa",X1104="pa",X1105="pa",X1106="pa"),"",AND(SUM(W1089:W1106)=W1082,X1082="pa",X1089&lt;&gt;"pa",X1090&lt;&gt;"pa",X1091&lt;&gt;"pa",X1092&lt;&gt;"pa",X1093&lt;&gt;"pa",X1094&lt;&gt;"pa",X1095&lt;&gt;"pa",X1096&lt;&gt;"pa",X1097&lt;&gt;"pa",X1098&lt;&gt;"pa",X1099&lt;&gt;"pa",X1100&lt;&gt;"pa",X1101&lt;&gt;"pa",X1102&lt;&gt;"pa",X1103&lt;&gt;"pa",X1104&lt;&gt;"pa",X1105&lt;&gt;"pa",X1106&lt;&gt;"pa"),"T3-Error",AND(SUM(W1089:W1106)=W1082,X1082="")*OR(X1089="pa",X1090="pa",X1091="pa",X1092="pa",X1093="pa",X1094="pa",X1095="pa",X1096="pa",X1097="pa",X1098="pa",X1099="pa",X1100="pa",X1101="pa",X1102="pa",X1103="pa",X1104="pa",X1105="pa",X1106="pa"),"T1-Error",SUM(W1089:W1106)=W1082,"")</f>
        <v>T2-Error</v>
      </c>
      <c r="X1088" s="101"/>
      <c r="Y1088" s="102" t="str" cm="1">
        <f t="array" ref="Y1088">_xlfn.IFS(AND(Y1082="",Y1089="",Y1090="",Y1091="",Y1092="",Y1093="",Y1094="",Y1095="",Y1096="",Y1097="",Y1098="",Y1099="",Y1100="",Y1101="",Y1102="",Y1103="",Y1104="",Y1105="",Y1106=""),"",SUM(Y1089:Y1106)&lt;Y1082*AND(Z1089="",Z1090="",Z1091="",Z1092="",Z1093="",Z1094="",Z1095="",Z1096="",Z1097="",Z1098="",Z1099="",Z1100="",Z1101="",Z1102="",Z1103="",Z1104="",Z1105="",Z1106="",Y1089&lt;&gt;"",Y1090&lt;&gt;"",Y1091&lt;&gt;"",Y1092&lt;&gt;"",Y1093&lt;&gt;"",Y1094&lt;&gt;"",Y1095&lt;&gt;"",Y1096&lt;&gt;"",Y1097&lt;&gt;"",Y1098&lt;&gt;"",Y1099&lt;&gt;"",Y1100&lt;&gt;"",Y1101&lt;&gt;"",Y1102&lt;&gt;"",Y1103&lt;&gt;"",Y1104&lt;&gt;"",Y1105&lt;&gt;"",Y1106&lt;&gt;""),"T4-Error",SUM(Y1089:Y1106)&gt;Y1082,"T5-Error",AND(SUM(Y1089:Y1106)=Y1082,Z1082="",OR(Y1089="",Y1090="",Y1091="",Y1092="",Y1093="",Y1094="",Y1095="",Y1096="",Y1097="",Y1098="",Y1099="",Y1100="",Y1101="",Y1102="",Y1103="",Y1104="",Y1105="",Y1106="")),"T2-Error",OR(Y1089="",Y1090="",Y1091="",Y1092="",Y1093="",Y1094="",Y1095="",Y1096="",Y1097="",Y1098="",Y1099="",Y1100="",Y1101="",Y1102="",Y1103="",Y1104="",Y1105="",Y1106=""),"",SUM(Y1089:Y1106)&lt;Y1082*OR(Z1089="pa",Z1090="pa",Z1091="pa",Z1092="pa",Z1093="pa",Z1094="pa",Z1095="pa",Z1096="pa",Z1097="pa",Z1098="pa",Z1099="pa",Z1100="pa",Z1101="pa",Z1102="pa",Z1103="pa",Z1104="pa",Z1105="pa",Z1106="pa"),"",AND(SUM(Y1089:Y1106)=Y1082,Z1082="pa",Z1089&lt;&gt;"pa",Z1090&lt;&gt;"pa",Z1091&lt;&gt;"pa",Z1092&lt;&gt;"pa",Z1093&lt;&gt;"pa",Z1094&lt;&gt;"pa",Z1095&lt;&gt;"pa",Z1096&lt;&gt;"pa",Z1097&lt;&gt;"pa",Z1098&lt;&gt;"pa",Z1099&lt;&gt;"pa",Z1100&lt;&gt;"pa",Z1101&lt;&gt;"pa",Z1102&lt;&gt;"pa",Z1103&lt;&gt;"pa",Z1104&lt;&gt;"pa",Z1105&lt;&gt;"pa",Z1106&lt;&gt;"pa"),"T3-Error",AND(SUM(Y1089:Y1106)=Y1082,Z1082="")*OR(Z1089="pa",Z1090="pa",Z1091="pa",Z1092="pa",Z1093="pa",Z1094="pa",Z1095="pa",Z1096="pa",Z1097="pa",Z1098="pa",Z1099="pa",Z1100="pa",Z1101="pa",Z1102="pa",Z1103="pa",Z1104="pa",Z1105="pa",Z1106="pa"),"T1-Error",SUM(Y1089:Y1106)=Y1082,"")</f>
        <v/>
      </c>
      <c r="Z1088" s="101"/>
      <c r="AA1088" s="206" t="s">
        <v>497</v>
      </c>
      <c r="AB1088" s="189"/>
      <c r="AC1088" s="196"/>
      <c r="AD1088" s="206"/>
      <c r="AF1088" s="219" t="s">
        <v>498</v>
      </c>
      <c r="AH1088" s="219"/>
      <c r="AI1088" s="237"/>
      <c r="AJ1088" s="237"/>
      <c r="AK1088" s="237"/>
      <c r="AL1088" s="409"/>
      <c r="AM1088" s="237"/>
      <c r="AN1088" s="409"/>
    </row>
    <row r="1089" spans="1:40" customFormat="1" ht="15" x14ac:dyDescent="0.2">
      <c r="A1089" s="248" t="s">
        <v>217</v>
      </c>
      <c r="B1089" s="248"/>
      <c r="C1089" s="34" t="s">
        <v>53</v>
      </c>
      <c r="D1089" s="24" t="s">
        <v>51</v>
      </c>
      <c r="E1089" s="10"/>
      <c r="F1089" s="13"/>
      <c r="G1089" s="10"/>
      <c r="H1089" s="13"/>
      <c r="I1089" s="10"/>
      <c r="J1089" s="13"/>
      <c r="K1089" s="10"/>
      <c r="L1089" s="13"/>
      <c r="M1089" s="10"/>
      <c r="N1089" s="13"/>
      <c r="O1089" s="10"/>
      <c r="P1089" s="13"/>
      <c r="Q1089" s="10"/>
      <c r="R1089" s="13"/>
      <c r="S1089" s="10"/>
      <c r="T1089" s="13"/>
      <c r="U1089" s="10"/>
      <c r="V1089" s="13"/>
      <c r="W1089" s="10"/>
      <c r="X1089" s="13"/>
      <c r="Y1089" s="10"/>
      <c r="Z1089" s="13"/>
      <c r="AA1089" s="205"/>
      <c r="AB1089" s="200"/>
      <c r="AC1089" s="257"/>
      <c r="AD1089" s="205"/>
      <c r="AF1089" s="258"/>
      <c r="AH1089" s="258"/>
      <c r="AI1089" s="259"/>
      <c r="AJ1089" s="259"/>
      <c r="AK1089" s="259"/>
      <c r="AL1089" s="413"/>
      <c r="AM1089" s="259"/>
      <c r="AN1089" s="413"/>
    </row>
    <row r="1090" spans="1:40" customFormat="1" ht="15" x14ac:dyDescent="0.2">
      <c r="A1090" s="244" t="s">
        <v>218</v>
      </c>
      <c r="B1090" s="244"/>
      <c r="C1090" s="35" t="s">
        <v>54</v>
      </c>
      <c r="D1090" s="24" t="s">
        <v>51</v>
      </c>
      <c r="E1090" s="10"/>
      <c r="F1090" s="13"/>
      <c r="G1090" s="10"/>
      <c r="H1090" s="13"/>
      <c r="I1090" s="10"/>
      <c r="J1090" s="13"/>
      <c r="K1090" s="10"/>
      <c r="L1090" s="13"/>
      <c r="M1090" s="10"/>
      <c r="N1090" s="13"/>
      <c r="O1090" s="10"/>
      <c r="P1090" s="13"/>
      <c r="Q1090" s="10"/>
      <c r="R1090" s="13"/>
      <c r="S1090" s="10"/>
      <c r="T1090" s="13"/>
      <c r="U1090" s="10"/>
      <c r="V1090" s="13"/>
      <c r="W1090" s="10"/>
      <c r="X1090" s="13"/>
      <c r="Y1090" s="10"/>
      <c r="Z1090" s="13"/>
      <c r="AA1090" s="205"/>
      <c r="AB1090" s="200"/>
      <c r="AC1090" s="257"/>
      <c r="AD1090" s="205"/>
      <c r="AF1090" s="258"/>
      <c r="AH1090" s="258"/>
      <c r="AI1090" s="259"/>
      <c r="AJ1090" s="259"/>
      <c r="AK1090" s="259"/>
      <c r="AL1090" s="413"/>
      <c r="AM1090" s="259"/>
      <c r="AN1090" s="413"/>
    </row>
    <row r="1091" spans="1:40" customFormat="1" ht="15" x14ac:dyDescent="0.2">
      <c r="A1091" s="244" t="s">
        <v>219</v>
      </c>
      <c r="B1091" s="244"/>
      <c r="C1091" s="35" t="s">
        <v>55</v>
      </c>
      <c r="D1091" s="24" t="s">
        <v>51</v>
      </c>
      <c r="E1091" s="10"/>
      <c r="F1091" s="13"/>
      <c r="G1091" s="10"/>
      <c r="H1091" s="13"/>
      <c r="I1091" s="10"/>
      <c r="J1091" s="13"/>
      <c r="K1091" s="10"/>
      <c r="L1091" s="13"/>
      <c r="M1091" s="10"/>
      <c r="N1091" s="13"/>
      <c r="O1091" s="10"/>
      <c r="P1091" s="13"/>
      <c r="Q1091" s="10"/>
      <c r="R1091" s="13"/>
      <c r="S1091" s="10"/>
      <c r="T1091" s="13"/>
      <c r="U1091" s="10"/>
      <c r="V1091" s="13"/>
      <c r="W1091" s="10"/>
      <c r="X1091" s="13"/>
      <c r="Y1091" s="10"/>
      <c r="Z1091" s="13"/>
      <c r="AA1091" s="205"/>
      <c r="AB1091" s="200"/>
      <c r="AC1091" s="257"/>
      <c r="AD1091" s="205"/>
      <c r="AF1091" s="258"/>
      <c r="AH1091" s="258"/>
      <c r="AI1091" s="259"/>
      <c r="AJ1091" s="259"/>
      <c r="AK1091" s="259"/>
      <c r="AL1091" s="413"/>
      <c r="AM1091" s="259"/>
      <c r="AN1091" s="413"/>
    </row>
    <row r="1092" spans="1:40" customFormat="1" ht="15" x14ac:dyDescent="0.2">
      <c r="A1092" s="244" t="s">
        <v>220</v>
      </c>
      <c r="B1092" s="244"/>
      <c r="C1092" s="35" t="s">
        <v>56</v>
      </c>
      <c r="D1092" s="24" t="s">
        <v>51</v>
      </c>
      <c r="E1092" s="10"/>
      <c r="F1092" s="13"/>
      <c r="G1092" s="10"/>
      <c r="H1092" s="13"/>
      <c r="I1092" s="10"/>
      <c r="J1092" s="13"/>
      <c r="K1092" s="10"/>
      <c r="L1092" s="13"/>
      <c r="M1092" s="10"/>
      <c r="N1092" s="13"/>
      <c r="O1092" s="10"/>
      <c r="P1092" s="13"/>
      <c r="Q1092" s="10"/>
      <c r="R1092" s="13"/>
      <c r="S1092" s="10"/>
      <c r="T1092" s="13"/>
      <c r="U1092" s="10"/>
      <c r="V1092" s="13"/>
      <c r="W1092" s="10"/>
      <c r="X1092" s="13"/>
      <c r="Y1092" s="10"/>
      <c r="Z1092" s="13"/>
      <c r="AA1092" s="205"/>
      <c r="AB1092" s="200"/>
      <c r="AC1092" s="257"/>
      <c r="AD1092" s="205"/>
      <c r="AF1092" s="258"/>
      <c r="AH1092" s="258"/>
      <c r="AI1092" s="259"/>
      <c r="AJ1092" s="259"/>
      <c r="AK1092" s="259"/>
      <c r="AL1092" s="413"/>
      <c r="AM1092" s="259"/>
      <c r="AN1092" s="413"/>
    </row>
    <row r="1093" spans="1:40" customFormat="1" ht="15" x14ac:dyDescent="0.2">
      <c r="A1093" s="244" t="s">
        <v>221</v>
      </c>
      <c r="B1093" s="244"/>
      <c r="C1093" s="35" t="s">
        <v>57</v>
      </c>
      <c r="D1093" s="24" t="s">
        <v>51</v>
      </c>
      <c r="E1093" s="10"/>
      <c r="F1093" s="13"/>
      <c r="G1093" s="10"/>
      <c r="H1093" s="13"/>
      <c r="I1093" s="10"/>
      <c r="J1093" s="13"/>
      <c r="K1093" s="10"/>
      <c r="L1093" s="13"/>
      <c r="M1093" s="10"/>
      <c r="N1093" s="13"/>
      <c r="O1093" s="10"/>
      <c r="P1093" s="13"/>
      <c r="Q1093" s="10"/>
      <c r="R1093" s="13"/>
      <c r="S1093" s="10"/>
      <c r="T1093" s="13"/>
      <c r="U1093" s="10"/>
      <c r="V1093" s="13"/>
      <c r="W1093" s="10"/>
      <c r="X1093" s="13"/>
      <c r="Y1093" s="10"/>
      <c r="Z1093" s="13"/>
      <c r="AA1093" s="205"/>
      <c r="AB1093" s="200"/>
      <c r="AC1093" s="257"/>
      <c r="AD1093" s="205"/>
      <c r="AF1093" s="258"/>
      <c r="AH1093" s="258"/>
      <c r="AI1093" s="259"/>
      <c r="AJ1093" s="259"/>
      <c r="AK1093" s="259"/>
      <c r="AL1093" s="413"/>
      <c r="AM1093" s="259"/>
      <c r="AN1093" s="413"/>
    </row>
    <row r="1094" spans="1:40" customFormat="1" ht="15" x14ac:dyDescent="0.2">
      <c r="A1094" s="244" t="s">
        <v>222</v>
      </c>
      <c r="B1094" s="244"/>
      <c r="C1094" s="35" t="s">
        <v>58</v>
      </c>
      <c r="D1094" s="24" t="s">
        <v>51</v>
      </c>
      <c r="E1094" s="10"/>
      <c r="F1094" s="13"/>
      <c r="G1094" s="10"/>
      <c r="H1094" s="13"/>
      <c r="I1094" s="10"/>
      <c r="J1094" s="13"/>
      <c r="K1094" s="10"/>
      <c r="L1094" s="13"/>
      <c r="M1094" s="10"/>
      <c r="N1094" s="13"/>
      <c r="O1094" s="10"/>
      <c r="P1094" s="13"/>
      <c r="Q1094" s="10"/>
      <c r="R1094" s="13"/>
      <c r="S1094" s="10"/>
      <c r="T1094" s="13"/>
      <c r="U1094" s="10"/>
      <c r="V1094" s="13"/>
      <c r="W1094" s="10"/>
      <c r="X1094" s="13"/>
      <c r="Y1094" s="10"/>
      <c r="Z1094" s="13"/>
      <c r="AA1094" s="205"/>
      <c r="AB1094" s="200"/>
      <c r="AC1094" s="257"/>
      <c r="AD1094" s="205"/>
      <c r="AF1094" s="258"/>
      <c r="AH1094" s="258"/>
      <c r="AI1094" s="259"/>
      <c r="AJ1094" s="259"/>
      <c r="AK1094" s="259"/>
      <c r="AL1094" s="413"/>
      <c r="AM1094" s="259"/>
      <c r="AN1094" s="413"/>
    </row>
    <row r="1095" spans="1:40" customFormat="1" ht="15" x14ac:dyDescent="0.2">
      <c r="A1095" s="244" t="s">
        <v>223</v>
      </c>
      <c r="B1095" s="244"/>
      <c r="C1095" s="35" t="s">
        <v>59</v>
      </c>
      <c r="D1095" s="24" t="s">
        <v>51</v>
      </c>
      <c r="E1095" s="10"/>
      <c r="F1095" s="13"/>
      <c r="G1095" s="10"/>
      <c r="H1095" s="13"/>
      <c r="I1095" s="10"/>
      <c r="J1095" s="13"/>
      <c r="K1095" s="10"/>
      <c r="L1095" s="13"/>
      <c r="M1095" s="10"/>
      <c r="N1095" s="13"/>
      <c r="O1095" s="10"/>
      <c r="P1095" s="13"/>
      <c r="Q1095" s="10"/>
      <c r="R1095" s="13"/>
      <c r="S1095" s="10"/>
      <c r="T1095" s="13"/>
      <c r="U1095" s="10"/>
      <c r="V1095" s="13"/>
      <c r="W1095" s="10"/>
      <c r="X1095" s="13"/>
      <c r="Y1095" s="10"/>
      <c r="Z1095" s="13"/>
      <c r="AA1095" s="205"/>
      <c r="AB1095" s="200"/>
      <c r="AC1095" s="257"/>
      <c r="AD1095" s="205"/>
      <c r="AF1095" s="258"/>
      <c r="AH1095" s="258"/>
      <c r="AI1095" s="259"/>
      <c r="AJ1095" s="259"/>
      <c r="AK1095" s="259"/>
      <c r="AL1095" s="413"/>
      <c r="AM1095" s="259"/>
      <c r="AN1095" s="413"/>
    </row>
    <row r="1096" spans="1:40" customFormat="1" ht="15" x14ac:dyDescent="0.2">
      <c r="A1096" s="244" t="s">
        <v>224</v>
      </c>
      <c r="B1096" s="244"/>
      <c r="C1096" s="35" t="s">
        <v>60</v>
      </c>
      <c r="D1096" s="24" t="s">
        <v>51</v>
      </c>
      <c r="E1096" s="10"/>
      <c r="F1096" s="13"/>
      <c r="G1096" s="10"/>
      <c r="H1096" s="13"/>
      <c r="I1096" s="10"/>
      <c r="J1096" s="13"/>
      <c r="K1096" s="10"/>
      <c r="L1096" s="13"/>
      <c r="M1096" s="10"/>
      <c r="N1096" s="13"/>
      <c r="O1096" s="10"/>
      <c r="P1096" s="13"/>
      <c r="Q1096" s="10"/>
      <c r="R1096" s="13"/>
      <c r="S1096" s="10"/>
      <c r="T1096" s="13"/>
      <c r="U1096" s="10"/>
      <c r="V1096" s="13"/>
      <c r="W1096" s="10"/>
      <c r="X1096" s="13"/>
      <c r="Y1096" s="10"/>
      <c r="Z1096" s="13"/>
      <c r="AA1096" s="205"/>
      <c r="AB1096" s="200"/>
      <c r="AC1096" s="257"/>
      <c r="AD1096" s="205"/>
      <c r="AF1096" s="258"/>
      <c r="AH1096" s="258"/>
      <c r="AI1096" s="259"/>
      <c r="AJ1096" s="259"/>
      <c r="AK1096" s="259"/>
      <c r="AL1096" s="413"/>
      <c r="AM1096" s="259"/>
      <c r="AN1096" s="413"/>
    </row>
    <row r="1097" spans="1:40" customFormat="1" ht="15" x14ac:dyDescent="0.2">
      <c r="A1097" s="244" t="s">
        <v>225</v>
      </c>
      <c r="B1097" s="244"/>
      <c r="C1097" s="35" t="s">
        <v>61</v>
      </c>
      <c r="D1097" s="24" t="s">
        <v>51</v>
      </c>
      <c r="E1097" s="10"/>
      <c r="F1097" s="13"/>
      <c r="G1097" s="10"/>
      <c r="H1097" s="13"/>
      <c r="I1097" s="10"/>
      <c r="J1097" s="13"/>
      <c r="K1097" s="10"/>
      <c r="L1097" s="13"/>
      <c r="M1097" s="10"/>
      <c r="N1097" s="13"/>
      <c r="O1097" s="10"/>
      <c r="P1097" s="13"/>
      <c r="Q1097" s="10"/>
      <c r="R1097" s="13"/>
      <c r="S1097" s="10"/>
      <c r="T1097" s="13"/>
      <c r="U1097" s="10"/>
      <c r="V1097" s="13"/>
      <c r="W1097" s="10"/>
      <c r="X1097" s="13"/>
      <c r="Y1097" s="10"/>
      <c r="Z1097" s="13"/>
      <c r="AA1097" s="205"/>
      <c r="AB1097" s="200"/>
      <c r="AC1097" s="257"/>
      <c r="AD1097" s="205"/>
      <c r="AF1097" s="258"/>
      <c r="AH1097" s="258"/>
      <c r="AI1097" s="259"/>
      <c r="AJ1097" s="259"/>
      <c r="AK1097" s="259"/>
      <c r="AL1097" s="413"/>
      <c r="AM1097" s="259"/>
      <c r="AN1097" s="413"/>
    </row>
    <row r="1098" spans="1:40" customFormat="1" ht="15" x14ac:dyDescent="0.2">
      <c r="A1098" s="244" t="s">
        <v>226</v>
      </c>
      <c r="B1098" s="244"/>
      <c r="C1098" s="35" t="s">
        <v>62</v>
      </c>
      <c r="D1098" s="24" t="s">
        <v>51</v>
      </c>
      <c r="E1098" s="10"/>
      <c r="F1098" s="13"/>
      <c r="G1098" s="10"/>
      <c r="H1098" s="13"/>
      <c r="I1098" s="10"/>
      <c r="J1098" s="13"/>
      <c r="K1098" s="10"/>
      <c r="L1098" s="13"/>
      <c r="M1098" s="10"/>
      <c r="N1098" s="13"/>
      <c r="O1098" s="10"/>
      <c r="P1098" s="13"/>
      <c r="Q1098" s="10"/>
      <c r="R1098" s="13"/>
      <c r="S1098" s="10"/>
      <c r="T1098" s="13"/>
      <c r="U1098" s="10"/>
      <c r="V1098" s="13"/>
      <c r="W1098" s="10"/>
      <c r="X1098" s="13"/>
      <c r="Y1098" s="10"/>
      <c r="Z1098" s="13"/>
      <c r="AA1098" s="205"/>
      <c r="AB1098" s="200"/>
      <c r="AC1098" s="257"/>
      <c r="AD1098" s="205"/>
      <c r="AF1098" s="258"/>
      <c r="AH1098" s="258"/>
      <c r="AI1098" s="259"/>
      <c r="AJ1098" s="259"/>
      <c r="AK1098" s="259"/>
      <c r="AL1098" s="413"/>
      <c r="AM1098" s="259"/>
      <c r="AN1098" s="413"/>
    </row>
    <row r="1099" spans="1:40" customFormat="1" ht="30" x14ac:dyDescent="0.2">
      <c r="A1099" s="244" t="s">
        <v>227</v>
      </c>
      <c r="B1099" s="244"/>
      <c r="C1099" s="35" t="s">
        <v>63</v>
      </c>
      <c r="D1099" s="24" t="s">
        <v>51</v>
      </c>
      <c r="E1099" s="10"/>
      <c r="F1099" s="13"/>
      <c r="G1099" s="10"/>
      <c r="H1099" s="13"/>
      <c r="I1099" s="10">
        <v>34</v>
      </c>
      <c r="J1099" s="13" t="s">
        <v>166</v>
      </c>
      <c r="K1099" s="10">
        <v>86</v>
      </c>
      <c r="L1099" s="13" t="s">
        <v>166</v>
      </c>
      <c r="M1099" s="10"/>
      <c r="N1099" s="13"/>
      <c r="O1099" s="10"/>
      <c r="P1099" s="13"/>
      <c r="Q1099" s="10">
        <v>17</v>
      </c>
      <c r="R1099" s="13" t="s">
        <v>166</v>
      </c>
      <c r="S1099" s="10">
        <v>72</v>
      </c>
      <c r="T1099" s="13" t="s">
        <v>166</v>
      </c>
      <c r="U1099" s="10">
        <v>102</v>
      </c>
      <c r="V1099" s="13" t="s">
        <v>166</v>
      </c>
      <c r="W1099" s="10">
        <v>146</v>
      </c>
      <c r="X1099" s="13"/>
      <c r="Y1099" s="10"/>
      <c r="Z1099" s="13"/>
      <c r="AA1099" s="205" t="s">
        <v>499</v>
      </c>
      <c r="AB1099" s="200"/>
      <c r="AC1099" s="257"/>
      <c r="AD1099" s="205" t="s">
        <v>500</v>
      </c>
      <c r="AF1099" s="258"/>
      <c r="AH1099" s="258"/>
      <c r="AI1099" s="259"/>
      <c r="AJ1099" s="259"/>
      <c r="AK1099" s="259"/>
      <c r="AL1099" s="413"/>
      <c r="AM1099" s="259"/>
      <c r="AN1099" s="413"/>
    </row>
    <row r="1100" spans="1:40" customFormat="1" ht="15" x14ac:dyDescent="0.2">
      <c r="A1100" s="244" t="s">
        <v>228</v>
      </c>
      <c r="B1100" s="244"/>
      <c r="C1100" s="35" t="s">
        <v>64</v>
      </c>
      <c r="D1100" s="24" t="s">
        <v>51</v>
      </c>
      <c r="E1100" s="10"/>
      <c r="F1100" s="13"/>
      <c r="G1100" s="10"/>
      <c r="H1100" s="13"/>
      <c r="I1100" s="10"/>
      <c r="J1100" s="13"/>
      <c r="K1100" s="10"/>
      <c r="L1100" s="13"/>
      <c r="M1100" s="10"/>
      <c r="N1100" s="13"/>
      <c r="O1100" s="10"/>
      <c r="P1100" s="13"/>
      <c r="Q1100" s="10"/>
      <c r="R1100" s="13"/>
      <c r="S1100" s="10"/>
      <c r="T1100" s="13"/>
      <c r="U1100" s="10"/>
      <c r="V1100" s="13"/>
      <c r="W1100" s="10"/>
      <c r="X1100" s="13"/>
      <c r="Y1100" s="10"/>
      <c r="Z1100" s="13"/>
      <c r="AA1100" s="205"/>
      <c r="AB1100" s="200"/>
      <c r="AC1100" s="257"/>
      <c r="AD1100" s="205"/>
      <c r="AF1100" s="258"/>
      <c r="AH1100" s="258"/>
      <c r="AI1100" s="259"/>
      <c r="AJ1100" s="259"/>
      <c r="AK1100" s="259"/>
      <c r="AL1100" s="413"/>
      <c r="AM1100" s="259"/>
      <c r="AN1100" s="413"/>
    </row>
    <row r="1101" spans="1:40" customFormat="1" ht="15" x14ac:dyDescent="0.2">
      <c r="A1101" s="244" t="s">
        <v>229</v>
      </c>
      <c r="B1101" s="244"/>
      <c r="C1101" s="35" t="s">
        <v>65</v>
      </c>
      <c r="D1101" s="24" t="s">
        <v>51</v>
      </c>
      <c r="E1101" s="10"/>
      <c r="F1101" s="13"/>
      <c r="G1101" s="10"/>
      <c r="H1101" s="13"/>
      <c r="I1101" s="10"/>
      <c r="J1101" s="13"/>
      <c r="K1101" s="10"/>
      <c r="L1101" s="13"/>
      <c r="M1101" s="10"/>
      <c r="N1101" s="13"/>
      <c r="O1101" s="10"/>
      <c r="P1101" s="13"/>
      <c r="Q1101" s="10"/>
      <c r="R1101" s="13"/>
      <c r="S1101" s="10"/>
      <c r="T1101" s="13"/>
      <c r="U1101" s="10"/>
      <c r="V1101" s="13"/>
      <c r="W1101" s="10"/>
      <c r="X1101" s="13"/>
      <c r="Y1101" s="10"/>
      <c r="Z1101" s="13"/>
      <c r="AA1101" s="205"/>
      <c r="AB1101" s="200"/>
      <c r="AC1101" s="257"/>
      <c r="AD1101" s="205"/>
      <c r="AF1101" s="258"/>
      <c r="AH1101" s="258"/>
      <c r="AI1101" s="259"/>
      <c r="AJ1101" s="259"/>
      <c r="AK1101" s="259"/>
      <c r="AL1101" s="413"/>
      <c r="AM1101" s="259"/>
      <c r="AN1101" s="413"/>
    </row>
    <row r="1102" spans="1:40" customFormat="1" ht="15" x14ac:dyDescent="0.2">
      <c r="A1102" s="244" t="s">
        <v>230</v>
      </c>
      <c r="B1102" s="244"/>
      <c r="C1102" s="35" t="s">
        <v>66</v>
      </c>
      <c r="D1102" s="24" t="s">
        <v>51</v>
      </c>
      <c r="E1102" s="10"/>
      <c r="F1102" s="13"/>
      <c r="G1102" s="10"/>
      <c r="H1102" s="13"/>
      <c r="I1102" s="10"/>
      <c r="J1102" s="13"/>
      <c r="K1102" s="10"/>
      <c r="L1102" s="13"/>
      <c r="M1102" s="10"/>
      <c r="N1102" s="13"/>
      <c r="O1102" s="10"/>
      <c r="P1102" s="13"/>
      <c r="Q1102" s="10"/>
      <c r="R1102" s="13"/>
      <c r="S1102" s="10"/>
      <c r="T1102" s="13"/>
      <c r="U1102" s="10"/>
      <c r="V1102" s="13"/>
      <c r="W1102" s="10"/>
      <c r="X1102" s="13"/>
      <c r="Y1102" s="10"/>
      <c r="Z1102" s="13"/>
      <c r="AA1102" s="205"/>
      <c r="AB1102" s="200"/>
      <c r="AC1102" s="257"/>
      <c r="AD1102" s="205"/>
      <c r="AF1102" s="258"/>
      <c r="AH1102" s="258"/>
      <c r="AI1102" s="259"/>
      <c r="AJ1102" s="259"/>
      <c r="AK1102" s="259"/>
      <c r="AL1102" s="413"/>
      <c r="AM1102" s="259"/>
      <c r="AN1102" s="413"/>
    </row>
    <row r="1103" spans="1:40" customFormat="1" ht="30" x14ac:dyDescent="0.2">
      <c r="A1103" s="244" t="s">
        <v>231</v>
      </c>
      <c r="B1103" s="244"/>
      <c r="C1103" s="35" t="s">
        <v>67</v>
      </c>
      <c r="D1103" s="24" t="s">
        <v>51</v>
      </c>
      <c r="E1103" s="10"/>
      <c r="F1103" s="13"/>
      <c r="G1103" s="10"/>
      <c r="H1103" s="13"/>
      <c r="I1103" s="10">
        <v>41</v>
      </c>
      <c r="J1103" s="13" t="s">
        <v>166</v>
      </c>
      <c r="K1103" s="10">
        <v>145</v>
      </c>
      <c r="L1103" s="13" t="s">
        <v>166</v>
      </c>
      <c r="M1103" s="10"/>
      <c r="N1103" s="13"/>
      <c r="O1103" s="10"/>
      <c r="P1103" s="13"/>
      <c r="Q1103" s="10">
        <v>159</v>
      </c>
      <c r="R1103" s="13" t="s">
        <v>166</v>
      </c>
      <c r="S1103" s="10">
        <v>220</v>
      </c>
      <c r="T1103" s="13" t="s">
        <v>166</v>
      </c>
      <c r="U1103" s="10">
        <v>437</v>
      </c>
      <c r="V1103" s="13" t="s">
        <v>166</v>
      </c>
      <c r="W1103" s="10">
        <v>427</v>
      </c>
      <c r="X1103" s="13"/>
      <c r="Y1103" s="10"/>
      <c r="Z1103" s="13"/>
      <c r="AA1103" s="205" t="s">
        <v>501</v>
      </c>
      <c r="AB1103" s="200"/>
      <c r="AC1103" s="257"/>
      <c r="AD1103" s="205" t="s">
        <v>502</v>
      </c>
      <c r="AF1103" s="258"/>
      <c r="AH1103" s="258"/>
      <c r="AI1103" s="259"/>
      <c r="AJ1103" s="259"/>
      <c r="AK1103" s="259"/>
      <c r="AL1103" s="413"/>
      <c r="AM1103" s="259"/>
      <c r="AN1103" s="413"/>
    </row>
    <row r="1104" spans="1:40" customFormat="1" ht="15" x14ac:dyDescent="0.2">
      <c r="A1104" s="244" t="s">
        <v>232</v>
      </c>
      <c r="B1104" s="244"/>
      <c r="C1104" s="35" t="s">
        <v>68</v>
      </c>
      <c r="D1104" s="24" t="s">
        <v>51</v>
      </c>
      <c r="E1104" s="10"/>
      <c r="F1104" s="13"/>
      <c r="G1104" s="10"/>
      <c r="H1104" s="13"/>
      <c r="I1104" s="10"/>
      <c r="J1104" s="13"/>
      <c r="K1104" s="10"/>
      <c r="L1104" s="13"/>
      <c r="M1104" s="10"/>
      <c r="N1104" s="13"/>
      <c r="O1104" s="10"/>
      <c r="P1104" s="13"/>
      <c r="Q1104" s="10"/>
      <c r="R1104" s="13"/>
      <c r="S1104" s="10"/>
      <c r="T1104" s="13"/>
      <c r="U1104" s="10"/>
      <c r="V1104" s="13"/>
      <c r="W1104" s="10"/>
      <c r="X1104" s="13"/>
      <c r="Y1104" s="10"/>
      <c r="Z1104" s="13"/>
      <c r="AA1104" s="205"/>
      <c r="AB1104" s="200"/>
      <c r="AC1104" s="257"/>
      <c r="AD1104" s="205"/>
      <c r="AF1104" s="258"/>
      <c r="AH1104" s="258"/>
      <c r="AI1104" s="259"/>
      <c r="AJ1104" s="259"/>
      <c r="AK1104" s="259"/>
      <c r="AL1104" s="413"/>
      <c r="AM1104" s="259"/>
      <c r="AN1104" s="413"/>
    </row>
    <row r="1105" spans="1:40" customFormat="1" ht="15" x14ac:dyDescent="0.2">
      <c r="A1105" s="244" t="s">
        <v>233</v>
      </c>
      <c r="B1105" s="244"/>
      <c r="C1105" s="35" t="s">
        <v>69</v>
      </c>
      <c r="D1105" s="24" t="s">
        <v>51</v>
      </c>
      <c r="E1105" s="10"/>
      <c r="F1105" s="13"/>
      <c r="G1105" s="10"/>
      <c r="H1105" s="13"/>
      <c r="I1105" s="10"/>
      <c r="J1105" s="13"/>
      <c r="K1105" s="10"/>
      <c r="L1105" s="13"/>
      <c r="M1105" s="10"/>
      <c r="N1105" s="13"/>
      <c r="O1105" s="10"/>
      <c r="P1105" s="13"/>
      <c r="Q1105" s="10"/>
      <c r="R1105" s="13"/>
      <c r="S1105" s="10"/>
      <c r="T1105" s="13"/>
      <c r="U1105" s="10"/>
      <c r="V1105" s="13"/>
      <c r="W1105" s="10"/>
      <c r="X1105" s="13"/>
      <c r="Y1105" s="10"/>
      <c r="Z1105" s="13"/>
      <c r="AA1105" s="205"/>
      <c r="AB1105" s="200"/>
      <c r="AC1105" s="257"/>
      <c r="AD1105" s="205"/>
      <c r="AF1105" s="258"/>
      <c r="AH1105" s="258"/>
      <c r="AI1105" s="259"/>
      <c r="AJ1105" s="259"/>
      <c r="AK1105" s="259"/>
      <c r="AL1105" s="413"/>
      <c r="AM1105" s="259"/>
      <c r="AN1105" s="413"/>
    </row>
    <row r="1106" spans="1:40" customFormat="1" ht="30" x14ac:dyDescent="0.2">
      <c r="A1106" s="244" t="s">
        <v>234</v>
      </c>
      <c r="B1106" s="244"/>
      <c r="C1106" s="35" t="s">
        <v>70</v>
      </c>
      <c r="D1106" s="24" t="s">
        <v>51</v>
      </c>
      <c r="E1106" s="10"/>
      <c r="F1106" s="13"/>
      <c r="G1106" s="10"/>
      <c r="H1106" s="13"/>
      <c r="I1106" s="10">
        <v>29</v>
      </c>
      <c r="J1106" s="13" t="s">
        <v>166</v>
      </c>
      <c r="K1106" s="10">
        <v>91</v>
      </c>
      <c r="L1106" s="13" t="s">
        <v>166</v>
      </c>
      <c r="M1106" s="10"/>
      <c r="N1106" s="13"/>
      <c r="O1106" s="10"/>
      <c r="P1106" s="13"/>
      <c r="Q1106" s="10">
        <v>81</v>
      </c>
      <c r="R1106" s="13" t="s">
        <v>166</v>
      </c>
      <c r="S1106" s="10">
        <v>82</v>
      </c>
      <c r="T1106" s="13" t="s">
        <v>166</v>
      </c>
      <c r="U1106" s="10">
        <v>202</v>
      </c>
      <c r="V1106" s="13" t="s">
        <v>166</v>
      </c>
      <c r="W1106" s="10">
        <v>270</v>
      </c>
      <c r="X1106" s="13"/>
      <c r="Y1106" s="10"/>
      <c r="Z1106" s="13"/>
      <c r="AA1106" s="205" t="s">
        <v>503</v>
      </c>
      <c r="AB1106" s="200"/>
      <c r="AC1106" s="257"/>
      <c r="AD1106" s="205" t="s">
        <v>504</v>
      </c>
      <c r="AF1106" s="219" t="s">
        <v>301</v>
      </c>
      <c r="AH1106" s="219" t="s">
        <v>505</v>
      </c>
      <c r="AI1106" s="259"/>
      <c r="AJ1106" s="259"/>
      <c r="AK1106" s="259"/>
      <c r="AL1106" s="413"/>
      <c r="AM1106" s="259"/>
      <c r="AN1106" s="413"/>
    </row>
    <row r="1107" spans="1:40" ht="40.5" x14ac:dyDescent="0.25">
      <c r="A1107" s="288"/>
      <c r="B1107" s="289"/>
      <c r="C1107" s="152" t="s">
        <v>506</v>
      </c>
      <c r="D1107" s="143"/>
      <c r="E1107" s="91"/>
      <c r="F1107" s="88"/>
      <c r="G1107" s="91"/>
      <c r="H1107" s="88"/>
      <c r="I1107" s="91"/>
      <c r="J1107" s="88"/>
      <c r="K1107" s="91"/>
      <c r="L1107" s="88"/>
      <c r="M1107" s="91"/>
      <c r="N1107" s="88"/>
      <c r="O1107" s="91"/>
      <c r="P1107" s="88"/>
      <c r="Q1107" s="91"/>
      <c r="R1107" s="88"/>
      <c r="S1107" s="91"/>
      <c r="T1107" s="88"/>
      <c r="U1107" s="91"/>
      <c r="V1107" s="88"/>
      <c r="W1107" s="91"/>
      <c r="X1107" s="88"/>
      <c r="Y1107" s="91"/>
      <c r="Z1107" s="88"/>
      <c r="AA1107" s="203"/>
      <c r="AB1107" s="189"/>
      <c r="AC1107" s="196"/>
      <c r="AD1107" s="203"/>
      <c r="AF1107" s="193"/>
      <c r="AH1107" s="193"/>
      <c r="AI1107" s="237"/>
      <c r="AJ1107" s="237"/>
      <c r="AK1107" s="237"/>
      <c r="AL1107" s="409"/>
      <c r="AM1107" s="237"/>
      <c r="AN1107" s="409"/>
    </row>
    <row r="1108" spans="1:40" ht="40.5" x14ac:dyDescent="0.25">
      <c r="A1108" s="290"/>
      <c r="B1108" s="291"/>
      <c r="C1108" s="89" t="s">
        <v>507</v>
      </c>
      <c r="D1108" s="95"/>
      <c r="E1108" s="96"/>
      <c r="F1108" s="90"/>
      <c r="G1108" s="96"/>
      <c r="H1108" s="90"/>
      <c r="I1108" s="96"/>
      <c r="J1108" s="90"/>
      <c r="K1108" s="96"/>
      <c r="L1108" s="90"/>
      <c r="M1108" s="96"/>
      <c r="N1108" s="90"/>
      <c r="O1108" s="96"/>
      <c r="P1108" s="90"/>
      <c r="Q1108" s="96"/>
      <c r="R1108" s="90"/>
      <c r="S1108" s="96"/>
      <c r="T1108" s="90"/>
      <c r="U1108" s="96"/>
      <c r="V1108" s="90"/>
      <c r="W1108" s="96"/>
      <c r="X1108" s="90"/>
      <c r="Y1108" s="96"/>
      <c r="Z1108" s="90"/>
      <c r="AA1108" s="308" t="s">
        <v>200</v>
      </c>
      <c r="AB1108" s="189"/>
      <c r="AC1108" s="196"/>
      <c r="AD1108" s="204"/>
      <c r="AF1108" s="193"/>
      <c r="AH1108" s="193"/>
      <c r="AI1108" s="237"/>
      <c r="AJ1108" s="237"/>
      <c r="AK1108" s="237"/>
      <c r="AL1108" s="409"/>
      <c r="AM1108" s="237"/>
      <c r="AN1108" s="409"/>
    </row>
    <row r="1109" spans="1:40" ht="31.5" x14ac:dyDescent="0.2">
      <c r="C1109" s="104" t="s">
        <v>508</v>
      </c>
      <c r="D1109" s="117" t="s">
        <v>47</v>
      </c>
      <c r="E1109" s="10"/>
      <c r="F1109" s="13"/>
      <c r="G1109" s="10"/>
      <c r="H1109" s="13"/>
      <c r="I1109" s="10"/>
      <c r="J1109" s="13"/>
      <c r="K1109" s="10"/>
      <c r="L1109" s="13"/>
      <c r="M1109" s="10"/>
      <c r="N1109" s="13"/>
      <c r="O1109" s="10"/>
      <c r="P1109" s="13"/>
      <c r="Q1109" s="10"/>
      <c r="R1109" s="13"/>
      <c r="S1109" s="10"/>
      <c r="T1109" s="13"/>
      <c r="U1109" s="10"/>
      <c r="V1109" s="13"/>
      <c r="W1109" s="10"/>
      <c r="X1109" s="13"/>
      <c r="Y1109" s="10"/>
      <c r="Z1109" s="13"/>
      <c r="AA1109" s="205"/>
      <c r="AB1109" s="196"/>
      <c r="AC1109" s="196"/>
      <c r="AD1109" s="205"/>
      <c r="AF1109" s="193"/>
      <c r="AH1109" s="193"/>
      <c r="AI1109" s="237"/>
      <c r="AJ1109" s="237"/>
      <c r="AK1109" s="237"/>
      <c r="AL1109" s="409"/>
      <c r="AM1109" s="237"/>
      <c r="AN1109" s="409"/>
    </row>
    <row r="1110" spans="1:40" ht="15.75" x14ac:dyDescent="0.25">
      <c r="A1110" s="267"/>
      <c r="B1110" s="302"/>
      <c r="C1110" s="32" t="s">
        <v>208</v>
      </c>
      <c r="D1110" s="33"/>
      <c r="E1110" s="102" t="str" cm="1">
        <f t="array" ref="E1110">_xlfn.IFS(AND(E1109="",E1111="",E1112=""),"",SUM(E1111:E1112)&lt;E1109*AND(F1111="",F1112="",E1111&lt;&gt;"",E1112&lt;&gt;""),"T4-Error",SUM(E1111:E1112)&gt;E1109,"T5-Error",AND(SUM(E1111:E1112)=E1109,F1109="",OR(E1111="",E1112="")),"T2-Error",OR(E1111="",E1112=""),"",SUM(E1111:E1112)&lt;E1109*OR(F1111="pa",F1112="pa"),"",AND(SUM(E1111:E1112)=E1109,F1109="pa",F1111&lt;&gt;"pa",F1112&lt;&gt;"pa"),"T3-Error",AND(SUM(E1111:E1112)=E1109,F1109="")*OR(F1111="pa",F1112="pa"),"T1-Error",SUM(E1111:E1112)=E1109,"")</f>
        <v/>
      </c>
      <c r="F1110" s="101"/>
      <c r="G1110" s="102" t="str" cm="1">
        <f t="array" ref="G1110">_xlfn.IFS(AND(G1109="",G1111="",G1112=""),"",SUM(G1111:G1112)&lt;G1109*AND(H1111="",H1112="",G1111&lt;&gt;"",G1112&lt;&gt;""),"T4-Error",SUM(G1111:G1112)&gt;G1109,"T5-Error",AND(SUM(G1111:G1112)=G1109,H1109="",OR(G1111="",G1112="")),"T2-Error",OR(G1111="",G1112=""),"",SUM(G1111:G1112)&lt;G1109*OR(H1111="pa",H1112="pa"),"",AND(SUM(G1111:G1112)=G1109,H1109="pa",H1111&lt;&gt;"pa",H1112&lt;&gt;"pa"),"T3-Error",AND(SUM(G1111:G1112)=G1109,H1109="")*OR(H1111="pa",H1112="pa"),"T1-Error",SUM(G1111:G1112)=G1109,"")</f>
        <v/>
      </c>
      <c r="H1110" s="101"/>
      <c r="I1110" s="102" t="str" cm="1">
        <f t="array" ref="I1110">_xlfn.IFS(AND(I1109="",I1111="",I1112=""),"",SUM(I1111:I1112)&lt;I1109*AND(J1111="",J1112="",I1111&lt;&gt;"",I1112&lt;&gt;""),"T4-Error",SUM(I1111:I1112)&gt;I1109,"T5-Error",AND(SUM(I1111:I1112)=I1109,J1109="",OR(I1111="",I1112="")),"T2-Error",OR(I1111="",I1112=""),"",SUM(I1111:I1112)&lt;I1109*OR(J1111="pa",J1112="pa"),"",AND(SUM(I1111:I1112)=I1109,J1109="pa",J1111&lt;&gt;"pa",J1112&lt;&gt;"pa"),"T3-Error",AND(SUM(I1111:I1112)=I1109,J1109="")*OR(J1111="pa",J1112="pa"),"T1-Error",SUM(I1111:I1112)=I1109,"")</f>
        <v/>
      </c>
      <c r="J1110" s="101"/>
      <c r="K1110" s="102" t="str" cm="1">
        <f t="array" ref="K1110">_xlfn.IFS(AND(K1109="",K1111="",K1112=""),"",SUM(K1111:K1112)&lt;K1109*AND(L1111="",L1112="",K1111&lt;&gt;"",K1112&lt;&gt;""),"T4-Error",SUM(K1111:K1112)&gt;K1109,"T5-Error",AND(SUM(K1111:K1112)=K1109,L1109="",OR(K1111="",K1112="")),"T2-Error",OR(K1111="",K1112=""),"",SUM(K1111:K1112)&lt;K1109*OR(L1111="pa",L1112="pa"),"",AND(SUM(K1111:K1112)=K1109,L1109="pa",L1111&lt;&gt;"pa",L1112&lt;&gt;"pa"),"T3-Error",AND(SUM(K1111:K1112)=K1109,L1109="")*OR(L1111="pa",L1112="pa"),"T1-Error",SUM(K1111:K1112)=K1109,"")</f>
        <v/>
      </c>
      <c r="L1110" s="101"/>
      <c r="M1110" s="102" t="str" cm="1">
        <f t="array" ref="M1110">_xlfn.IFS(AND(M1109="",M1111="",M1112=""),"",SUM(M1111:M1112)&lt;M1109*AND(N1111="",N1112="",M1111&lt;&gt;"",M1112&lt;&gt;""),"T4-Error",SUM(M1111:M1112)&gt;M1109,"T5-Error",AND(SUM(M1111:M1112)=M1109,N1109="",OR(M1111="",M1112="")),"T2-Error",OR(M1111="",M1112=""),"",SUM(M1111:M1112)&lt;M1109*OR(N1111="pa",N1112="pa"),"",AND(SUM(M1111:M1112)=M1109,N1109="pa",N1111&lt;&gt;"pa",N1112&lt;&gt;"pa"),"T3-Error",AND(SUM(M1111:M1112)=M1109,N1109="")*OR(N1111="pa",N1112="pa"),"T1-Error",SUM(M1111:M1112)=M1109,"")</f>
        <v/>
      </c>
      <c r="N1110" s="101"/>
      <c r="O1110" s="102" t="str" cm="1">
        <f t="array" ref="O1110">_xlfn.IFS(AND(O1109="",O1111="",O1112=""),"",SUM(O1111:O1112)&lt;O1109*AND(P1111="",P1112="",O1111&lt;&gt;"",O1112&lt;&gt;""),"T4-Error",SUM(O1111:O1112)&gt;O1109,"T5-Error",AND(SUM(O1111:O1112)=O1109,P1109="",OR(O1111="",O1112="")),"T2-Error",OR(O1111="",O1112=""),"",SUM(O1111:O1112)&lt;O1109*OR(P1111="pa",P1112="pa"),"",AND(SUM(O1111:O1112)=O1109,P1109="pa",P1111&lt;&gt;"pa",P1112&lt;&gt;"pa"),"T3-Error",AND(SUM(O1111:O1112)=O1109,P1109="")*OR(P1111="pa",P1112="pa"),"T1-Error",SUM(O1111:O1112)=O1109,"")</f>
        <v/>
      </c>
      <c r="P1110" s="101"/>
      <c r="Q1110" s="102" t="str" cm="1">
        <f t="array" ref="Q1110">_xlfn.IFS(AND(Q1109="",Q1111="",Q1112=""),"",SUM(Q1111:Q1112)&lt;Q1109*AND(R1111="",R1112="",Q1111&lt;&gt;"",Q1112&lt;&gt;""),"T4-Error",SUM(Q1111:Q1112)&gt;Q1109,"T5-Error",AND(SUM(Q1111:Q1112)=Q1109,R1109="",OR(Q1111="",Q1112="")),"T2-Error",OR(Q1111="",Q1112=""),"",SUM(Q1111:Q1112)&lt;Q1109*OR(R1111="pa",R1112="pa"),"",AND(SUM(Q1111:Q1112)=Q1109,R1109="pa",R1111&lt;&gt;"pa",R1112&lt;&gt;"pa"),"T3-Error",AND(SUM(Q1111:Q1112)=Q1109,R1109="")*OR(R1111="pa",R1112="pa"),"T1-Error",SUM(Q1111:Q1112)=Q1109,"")</f>
        <v/>
      </c>
      <c r="R1110" s="101"/>
      <c r="S1110" s="102" t="str" cm="1">
        <f t="array" ref="S1110">_xlfn.IFS(AND(S1109="",S1111="",S1112=""),"",SUM(S1111:S1112)&lt;S1109*AND(T1111="",T1112="",S1111&lt;&gt;"",S1112&lt;&gt;""),"T4-Error",SUM(S1111:S1112)&gt;S1109,"T5-Error",AND(SUM(S1111:S1112)=S1109,T1109="",OR(S1111="",S1112="")),"T2-Error",OR(S1111="",S1112=""),"",SUM(S1111:S1112)&lt;S1109*OR(T1111="pa",T1112="pa"),"",AND(SUM(S1111:S1112)=S1109,T1109="pa",T1111&lt;&gt;"pa",T1112&lt;&gt;"pa"),"T3-Error",AND(SUM(S1111:S1112)=S1109,T1109="")*OR(T1111="pa",T1112="pa"),"T1-Error",SUM(S1111:S1112)=S1109,"")</f>
        <v/>
      </c>
      <c r="T1110" s="101"/>
      <c r="U1110" s="102" t="str" cm="1">
        <f t="array" ref="U1110">_xlfn.IFS(AND(U1109="",U1111="",U1112=""),"",SUM(U1111:U1112)&lt;U1109*AND(V1111="",V1112="",U1111&lt;&gt;"",U1112&lt;&gt;""),"T4-Error",SUM(U1111:U1112)&gt;U1109,"T5-Error",AND(SUM(U1111:U1112)=U1109,V1109="",OR(U1111="",U1112="")),"T2-Error",OR(U1111="",U1112=""),"",SUM(U1111:U1112)&lt;U1109*OR(V1111="pa",V1112="pa"),"",AND(SUM(U1111:U1112)=U1109,V1109="pa",V1111&lt;&gt;"pa",V1112&lt;&gt;"pa"),"T3-Error",AND(SUM(U1111:U1112)=U1109,V1109="")*OR(V1111="pa",V1112="pa"),"T1-Error",SUM(U1111:U1112)=U1109,"")</f>
        <v/>
      </c>
      <c r="V1110" s="101"/>
      <c r="W1110" s="102" t="str" cm="1">
        <f t="array" ref="W1110">_xlfn.IFS(AND(W1109="",W1111="",W1112=""),"",SUM(W1111:W1112)&lt;W1109*AND(X1111="",X1112="",W1111&lt;&gt;"",W1112&lt;&gt;""),"T4-Error",SUM(W1111:W1112)&gt;W1109,"T5-Error",AND(SUM(W1111:W1112)=W1109,X1109="",OR(W1111="",W1112="")),"T2-Error",OR(W1111="",W1112=""),"",SUM(W1111:W1112)&lt;W1109*OR(X1111="pa",X1112="pa"),"",AND(SUM(W1111:W1112)=W1109,X1109="pa",X1111&lt;&gt;"pa",X1112&lt;&gt;"pa"),"T3-Error",AND(SUM(W1111:W1112)=W1109,X1109="")*OR(X1111="pa",X1112="pa"),"T1-Error",SUM(W1111:W1112)=W1109,"")</f>
        <v/>
      </c>
      <c r="X1110" s="101"/>
      <c r="Y1110" s="102" t="str" cm="1">
        <f t="array" ref="Y1110">_xlfn.IFS(AND(Y1109="",Y1111="",Y1112=""),"",SUM(Y1111:Y1112)&lt;Y1109*AND(Z1111="",Z1112="",Y1111&lt;&gt;"",Y1112&lt;&gt;""),"T4-Error",SUM(Y1111:Y1112)&gt;Y1109,"T5-Error",AND(SUM(Y1111:Y1112)=Y1109,Z1109="",OR(Y1111="",Y1112="")),"T2-Error",OR(Y1111="",Y1112=""),"",SUM(Y1111:Y1112)&lt;Y1109*OR(Z1111="pa",Z1112="pa"),"",AND(SUM(Y1111:Y1112)=Y1109,Z1109="pa",Z1111&lt;&gt;"pa",Z1112&lt;&gt;"pa"),"T3-Error",AND(SUM(Y1111:Y1112)=Y1109,Z1109="")*OR(Z1111="pa",Z1112="pa"),"T1-Error",SUM(Y1111:Y1112)=Y1109,"")</f>
        <v/>
      </c>
      <c r="Z1110" s="101"/>
      <c r="AA1110" s="206"/>
      <c r="AB1110" s="189"/>
      <c r="AC1110" s="196"/>
      <c r="AD1110" s="206"/>
      <c r="AF1110" s="193"/>
      <c r="AH1110" s="193"/>
      <c r="AI1110" s="237"/>
      <c r="AJ1110" s="237"/>
      <c r="AK1110" s="237"/>
      <c r="AL1110" s="409"/>
      <c r="AM1110" s="237"/>
      <c r="AN1110" s="409"/>
    </row>
    <row r="1111" spans="1:40" ht="15" x14ac:dyDescent="0.2">
      <c r="A1111" s="248" t="s">
        <v>509</v>
      </c>
      <c r="B1111" s="248"/>
      <c r="C1111" s="107" t="s">
        <v>510</v>
      </c>
      <c r="D1111" s="117" t="s">
        <v>47</v>
      </c>
      <c r="E1111" s="10"/>
      <c r="F1111" s="13"/>
      <c r="G1111" s="10"/>
      <c r="H1111" s="13"/>
      <c r="I1111" s="10"/>
      <c r="J1111" s="13"/>
      <c r="K1111" s="10"/>
      <c r="L1111" s="13"/>
      <c r="M1111" s="10"/>
      <c r="N1111" s="13"/>
      <c r="O1111" s="10"/>
      <c r="P1111" s="13"/>
      <c r="Q1111" s="10"/>
      <c r="R1111" s="13"/>
      <c r="S1111" s="10"/>
      <c r="T1111" s="13"/>
      <c r="U1111" s="10"/>
      <c r="V1111" s="13"/>
      <c r="W1111" s="10"/>
      <c r="X1111" s="13"/>
      <c r="Y1111" s="10"/>
      <c r="Z1111" s="13"/>
      <c r="AA1111" s="205"/>
      <c r="AB1111" s="196"/>
      <c r="AC1111" s="196"/>
      <c r="AD1111" s="205"/>
      <c r="AF1111" s="193"/>
      <c r="AH1111" s="193"/>
      <c r="AI1111" s="237"/>
      <c r="AJ1111" s="237"/>
      <c r="AK1111" s="237"/>
      <c r="AL1111" s="409"/>
      <c r="AM1111" s="237"/>
      <c r="AN1111" s="409"/>
    </row>
    <row r="1112" spans="1:40" ht="15" x14ac:dyDescent="0.2">
      <c r="A1112" s="246" t="s">
        <v>511</v>
      </c>
      <c r="B1112" s="246"/>
      <c r="C1112" s="108" t="s">
        <v>252</v>
      </c>
      <c r="D1112" s="117" t="s">
        <v>47</v>
      </c>
      <c r="E1112" s="10"/>
      <c r="F1112" s="13"/>
      <c r="G1112" s="10"/>
      <c r="H1112" s="13"/>
      <c r="I1112" s="10"/>
      <c r="J1112" s="13"/>
      <c r="K1112" s="10"/>
      <c r="L1112" s="13"/>
      <c r="M1112" s="10"/>
      <c r="N1112" s="13"/>
      <c r="O1112" s="10"/>
      <c r="P1112" s="13"/>
      <c r="Q1112" s="10"/>
      <c r="R1112" s="13"/>
      <c r="S1112" s="10"/>
      <c r="T1112" s="13"/>
      <c r="U1112" s="10"/>
      <c r="V1112" s="13"/>
      <c r="W1112" s="10"/>
      <c r="X1112" s="13"/>
      <c r="Y1112" s="10"/>
      <c r="Z1112" s="13"/>
      <c r="AA1112" s="205"/>
      <c r="AB1112" s="196"/>
      <c r="AC1112" s="196"/>
      <c r="AD1112" s="205"/>
      <c r="AF1112" s="193"/>
      <c r="AH1112" s="193"/>
      <c r="AI1112" s="237"/>
      <c r="AJ1112" s="237"/>
      <c r="AK1112" s="237"/>
      <c r="AL1112" s="409"/>
      <c r="AM1112" s="237"/>
      <c r="AN1112" s="409"/>
    </row>
    <row r="1113" spans="1:40" ht="31.5" x14ac:dyDescent="0.2">
      <c r="C1113" s="104" t="s">
        <v>512</v>
      </c>
      <c r="D1113" s="117" t="s">
        <v>51</v>
      </c>
      <c r="E1113" s="10"/>
      <c r="F1113" s="13"/>
      <c r="G1113" s="10"/>
      <c r="H1113" s="13"/>
      <c r="I1113" s="10"/>
      <c r="J1113" s="13"/>
      <c r="K1113" s="10"/>
      <c r="L1113" s="13"/>
      <c r="M1113" s="10"/>
      <c r="N1113" s="13"/>
      <c r="O1113" s="10"/>
      <c r="P1113" s="13"/>
      <c r="Q1113" s="10"/>
      <c r="R1113" s="13"/>
      <c r="S1113" s="10"/>
      <c r="T1113" s="13"/>
      <c r="U1113" s="10"/>
      <c r="V1113" s="13"/>
      <c r="W1113" s="10"/>
      <c r="X1113" s="13"/>
      <c r="Y1113" s="214"/>
      <c r="Z1113" s="13"/>
      <c r="AA1113" s="205"/>
      <c r="AB1113" s="196"/>
      <c r="AC1113" s="196"/>
      <c r="AD1113" s="205"/>
      <c r="AF1113" s="193"/>
      <c r="AH1113" s="193"/>
      <c r="AI1113" s="237"/>
      <c r="AJ1113" s="237"/>
      <c r="AK1113" s="237"/>
      <c r="AL1113" s="409"/>
      <c r="AM1113" s="237"/>
      <c r="AN1113" s="409"/>
    </row>
    <row r="1114" spans="1:40" ht="15.75" x14ac:dyDescent="0.25">
      <c r="A1114" s="267"/>
      <c r="B1114" s="302"/>
      <c r="C1114" s="32" t="s">
        <v>208</v>
      </c>
      <c r="D1114" s="33"/>
      <c r="E1114" s="102" t="str" cm="1">
        <f t="array" ref="E1114">_xlfn.IFS(AND(E1113="",E1115="",E1116=""),"",SUM(E1115:E1116)&lt;E1113*AND(F1115="",F1116="",E1115&lt;&gt;"",E1116&lt;&gt;""),"T4-Error",SUM(E1115:E1116)&gt;E1113,"T5-Error",AND(SUM(E1115:E1116)=E1113,F1113="",OR(E1115="",E1116="")),"T2-Error",OR(E1115="",E1116=""),"",SUM(E1115:E1116)&lt;E1113*OR(F1115="pa",F1116="pa"),"",AND(SUM(E1115:E1116)=E1113,F1113="pa",F1115&lt;&gt;"pa",F1116&lt;&gt;"pa"),"T3-Error",AND(SUM(E1115:E1116)=E1113,F1113="")*OR(F1115="pa",F1116="pa"),"T1-Error",SUM(E1115:E1116)=E1113,"")</f>
        <v/>
      </c>
      <c r="F1114" s="101"/>
      <c r="G1114" s="102" t="str" cm="1">
        <f t="array" ref="G1114">_xlfn.IFS(AND(G1113="",G1115="",G1116=""),"",SUM(G1115:G1116)&lt;G1113*AND(H1115="",H1116="",G1115&lt;&gt;"",G1116&lt;&gt;""),"T4-Error",SUM(G1115:G1116)&gt;G1113,"T5-Error",AND(SUM(G1115:G1116)=G1113,H1113="",OR(G1115="",G1116="")),"T2-Error",OR(G1115="",G1116=""),"",SUM(G1115:G1116)&lt;G1113*OR(H1115="pa",H1116="pa"),"",AND(SUM(G1115:G1116)=G1113,H1113="pa",H1115&lt;&gt;"pa",H1116&lt;&gt;"pa"),"T3-Error",AND(SUM(G1115:G1116)=G1113,H1113="")*OR(H1115="pa",H1116="pa"),"T1-Error",SUM(G1115:G1116)=G1113,"")</f>
        <v/>
      </c>
      <c r="H1114" s="101"/>
      <c r="I1114" s="102" t="str" cm="1">
        <f t="array" ref="I1114">_xlfn.IFS(AND(I1113="",I1115="",I1116=""),"",SUM(I1115:I1116)&lt;I1113*AND(J1115="",J1116="",I1115&lt;&gt;"",I1116&lt;&gt;""),"T4-Error",SUM(I1115:I1116)&gt;I1113,"T5-Error",AND(SUM(I1115:I1116)=I1113,J1113="",OR(I1115="",I1116="")),"T2-Error",OR(I1115="",I1116=""),"",SUM(I1115:I1116)&lt;I1113*OR(J1115="pa",J1116="pa"),"",AND(SUM(I1115:I1116)=I1113,J1113="pa",J1115&lt;&gt;"pa",J1116&lt;&gt;"pa"),"T3-Error",AND(SUM(I1115:I1116)=I1113,J1113="")*OR(J1115="pa",J1116="pa"),"T1-Error",SUM(I1115:I1116)=I1113,"")</f>
        <v/>
      </c>
      <c r="J1114" s="101"/>
      <c r="K1114" s="102" t="str" cm="1">
        <f t="array" ref="K1114">_xlfn.IFS(AND(K1113="",K1115="",K1116=""),"",SUM(K1115:K1116)&lt;K1113*AND(L1115="",L1116="",K1115&lt;&gt;"",K1116&lt;&gt;""),"T4-Error",SUM(K1115:K1116)&gt;K1113,"T5-Error",AND(SUM(K1115:K1116)=K1113,L1113="",OR(K1115="",K1116="")),"T2-Error",OR(K1115="",K1116=""),"",SUM(K1115:K1116)&lt;K1113*OR(L1115="pa",L1116="pa"),"",AND(SUM(K1115:K1116)=K1113,L1113="pa",L1115&lt;&gt;"pa",L1116&lt;&gt;"pa"),"T3-Error",AND(SUM(K1115:K1116)=K1113,L1113="")*OR(L1115="pa",L1116="pa"),"T1-Error",SUM(K1115:K1116)=K1113,"")</f>
        <v/>
      </c>
      <c r="L1114" s="101"/>
      <c r="M1114" s="102" t="str" cm="1">
        <f t="array" ref="M1114">_xlfn.IFS(AND(M1113="",M1115="",M1116=""),"",SUM(M1115:M1116)&lt;M1113*AND(N1115="",N1116="",M1115&lt;&gt;"",M1116&lt;&gt;""),"T4-Error",SUM(M1115:M1116)&gt;M1113,"T5-Error",AND(SUM(M1115:M1116)=M1113,N1113="",OR(M1115="",M1116="")),"T2-Error",OR(M1115="",M1116=""),"",SUM(M1115:M1116)&lt;M1113*OR(N1115="pa",N1116="pa"),"",AND(SUM(M1115:M1116)=M1113,N1113="pa",N1115&lt;&gt;"pa",N1116&lt;&gt;"pa"),"T3-Error",AND(SUM(M1115:M1116)=M1113,N1113="")*OR(N1115="pa",N1116="pa"),"T1-Error",SUM(M1115:M1116)=M1113,"")</f>
        <v/>
      </c>
      <c r="N1114" s="101"/>
      <c r="O1114" s="102" t="str" cm="1">
        <f t="array" ref="O1114">_xlfn.IFS(AND(O1113="",O1115="",O1116=""),"",SUM(O1115:O1116)&lt;O1113*AND(P1115="",P1116="",O1115&lt;&gt;"",O1116&lt;&gt;""),"T4-Error",SUM(O1115:O1116)&gt;O1113,"T5-Error",AND(SUM(O1115:O1116)=O1113,P1113="",OR(O1115="",O1116="")),"T2-Error",OR(O1115="",O1116=""),"",SUM(O1115:O1116)&lt;O1113*OR(P1115="pa",P1116="pa"),"",AND(SUM(O1115:O1116)=O1113,P1113="pa",P1115&lt;&gt;"pa",P1116&lt;&gt;"pa"),"T3-Error",AND(SUM(O1115:O1116)=O1113,P1113="")*OR(P1115="pa",P1116="pa"),"T1-Error",SUM(O1115:O1116)=O1113,"")</f>
        <v/>
      </c>
      <c r="P1114" s="101"/>
      <c r="Q1114" s="102" t="str" cm="1">
        <f t="array" ref="Q1114">_xlfn.IFS(AND(Q1113="",Q1115="",Q1116=""),"",SUM(Q1115:Q1116)&lt;Q1113*AND(R1115="",R1116="",Q1115&lt;&gt;"",Q1116&lt;&gt;""),"T4-Error",SUM(Q1115:Q1116)&gt;Q1113,"T5-Error",AND(SUM(Q1115:Q1116)=Q1113,R1113="",OR(Q1115="",Q1116="")),"T2-Error",OR(Q1115="",Q1116=""),"",SUM(Q1115:Q1116)&lt;Q1113*OR(R1115="pa",R1116="pa"),"",AND(SUM(Q1115:Q1116)=Q1113,R1113="pa",R1115&lt;&gt;"pa",R1116&lt;&gt;"pa"),"T3-Error",AND(SUM(Q1115:Q1116)=Q1113,R1113="")*OR(R1115="pa",R1116="pa"),"T1-Error",SUM(Q1115:Q1116)=Q1113,"")</f>
        <v/>
      </c>
      <c r="R1114" s="101"/>
      <c r="S1114" s="102" t="str" cm="1">
        <f t="array" ref="S1114">_xlfn.IFS(AND(S1113="",S1115="",S1116=""),"",SUM(S1115:S1116)&lt;S1113*AND(T1115="",T1116="",S1115&lt;&gt;"",S1116&lt;&gt;""),"T4-Error",SUM(S1115:S1116)&gt;S1113,"T5-Error",AND(SUM(S1115:S1116)=S1113,T1113="",OR(S1115="",S1116="")),"T2-Error",OR(S1115="",S1116=""),"",SUM(S1115:S1116)&lt;S1113*OR(T1115="pa",T1116="pa"),"",AND(SUM(S1115:S1116)=S1113,T1113="pa",T1115&lt;&gt;"pa",T1116&lt;&gt;"pa"),"T3-Error",AND(SUM(S1115:S1116)=S1113,T1113="")*OR(T1115="pa",T1116="pa"),"T1-Error",SUM(S1115:S1116)=S1113,"")</f>
        <v/>
      </c>
      <c r="T1114" s="101"/>
      <c r="U1114" s="102" t="str" cm="1">
        <f t="array" ref="U1114">_xlfn.IFS(AND(U1113="",U1115="",U1116=""),"",SUM(U1115:U1116)&lt;U1113*AND(V1115="",V1116="",U1115&lt;&gt;"",U1116&lt;&gt;""),"T4-Error",SUM(U1115:U1116)&gt;U1113,"T5-Error",AND(SUM(U1115:U1116)=U1113,V1113="",OR(U1115="",U1116="")),"T2-Error",OR(U1115="",U1116=""),"",SUM(U1115:U1116)&lt;U1113*OR(V1115="pa",V1116="pa"),"",AND(SUM(U1115:U1116)=U1113,V1113="pa",V1115&lt;&gt;"pa",V1116&lt;&gt;"pa"),"T3-Error",AND(SUM(U1115:U1116)=U1113,V1113="")*OR(V1115="pa",V1116="pa"),"T1-Error",SUM(U1115:U1116)=U1113,"")</f>
        <v/>
      </c>
      <c r="V1114" s="101"/>
      <c r="W1114" s="102" t="str" cm="1">
        <f t="array" ref="W1114">_xlfn.IFS(AND(W1113="",W1115="",W1116=""),"",SUM(W1115:W1116)&lt;W1113*AND(X1115="",X1116="",W1115&lt;&gt;"",W1116&lt;&gt;""),"T4-Error",SUM(W1115:W1116)&gt;W1113,"T5-Error",AND(SUM(W1115:W1116)=W1113,X1113="",OR(W1115="",W1116="")),"T2-Error",OR(W1115="",W1116=""),"",SUM(W1115:W1116)&lt;W1113*OR(X1115="pa",X1116="pa"),"",AND(SUM(W1115:W1116)=W1113,X1113="pa",X1115&lt;&gt;"pa",X1116&lt;&gt;"pa"),"T3-Error",AND(SUM(W1115:W1116)=W1113,X1113="")*OR(X1115="pa",X1116="pa"),"T1-Error",SUM(W1115:W1116)=W1113,"")</f>
        <v/>
      </c>
      <c r="X1114" s="101"/>
      <c r="Y1114" s="102" t="str" cm="1">
        <f t="array" ref="Y1114">_xlfn.IFS(AND(Y1113="",Y1115="",Y1116=""),"",SUM(Y1115:Y1116)&lt;Y1113*AND(Z1115="",Z1116="",Y1115&lt;&gt;"",Y1116&lt;&gt;""),"T4-Error",SUM(Y1115:Y1116)&gt;Y1113,"T5-Error",AND(SUM(Y1115:Y1116)=Y1113,Z1113="",OR(Y1115="",Y1116="")),"T2-Error",OR(Y1115="",Y1116=""),"",SUM(Y1115:Y1116)&lt;Y1113*OR(Z1115="pa",Z1116="pa"),"",AND(SUM(Y1115:Y1116)=Y1113,Z1113="pa",Z1115&lt;&gt;"pa",Z1116&lt;&gt;"pa"),"T3-Error",AND(SUM(Y1115:Y1116)=Y1113,Z1113="")*OR(Z1115="pa",Z1116="pa"),"T1-Error",SUM(Y1115:Y1116)=Y1113,"")</f>
        <v/>
      </c>
      <c r="Z1114" s="101"/>
      <c r="AA1114" s="206"/>
      <c r="AB1114" s="189"/>
      <c r="AC1114" s="196"/>
      <c r="AD1114" s="206"/>
      <c r="AF1114" s="193"/>
      <c r="AH1114" s="193"/>
      <c r="AI1114" s="237"/>
      <c r="AJ1114" s="237"/>
      <c r="AK1114" s="237"/>
      <c r="AL1114" s="409"/>
      <c r="AM1114" s="237"/>
      <c r="AN1114" s="409"/>
    </row>
    <row r="1115" spans="1:40" ht="15" x14ac:dyDescent="0.2">
      <c r="A1115" s="248" t="s">
        <v>509</v>
      </c>
      <c r="B1115" s="248"/>
      <c r="C1115" s="107" t="s">
        <v>210</v>
      </c>
      <c r="D1115" s="117" t="s">
        <v>51</v>
      </c>
      <c r="E1115" s="10"/>
      <c r="F1115" s="13"/>
      <c r="G1115" s="10"/>
      <c r="H1115" s="13"/>
      <c r="I1115" s="10"/>
      <c r="J1115" s="13"/>
      <c r="K1115" s="10"/>
      <c r="L1115" s="13"/>
      <c r="M1115" s="10"/>
      <c r="N1115" s="13"/>
      <c r="O1115" s="10"/>
      <c r="P1115" s="13"/>
      <c r="Q1115" s="10"/>
      <c r="R1115" s="13"/>
      <c r="S1115" s="10"/>
      <c r="T1115" s="13"/>
      <c r="U1115" s="10"/>
      <c r="V1115" s="13"/>
      <c r="W1115" s="10"/>
      <c r="X1115" s="13"/>
      <c r="Y1115" s="214"/>
      <c r="Z1115" s="13"/>
      <c r="AA1115" s="205"/>
      <c r="AB1115" s="196"/>
      <c r="AC1115" s="196"/>
      <c r="AD1115" s="205"/>
      <c r="AF1115" s="193"/>
      <c r="AH1115" s="193"/>
      <c r="AI1115" s="237"/>
      <c r="AJ1115" s="237"/>
      <c r="AK1115" s="237"/>
      <c r="AL1115" s="409"/>
      <c r="AM1115" s="237"/>
      <c r="AN1115" s="409"/>
    </row>
    <row r="1116" spans="1:40" ht="15" x14ac:dyDescent="0.2">
      <c r="A1116" s="246" t="s">
        <v>511</v>
      </c>
      <c r="B1116" s="246"/>
      <c r="C1116" s="108" t="s">
        <v>213</v>
      </c>
      <c r="D1116" s="117" t="s">
        <v>51</v>
      </c>
      <c r="E1116" s="10"/>
      <c r="F1116" s="13"/>
      <c r="G1116" s="10"/>
      <c r="H1116" s="13"/>
      <c r="I1116" s="10"/>
      <c r="J1116" s="13"/>
      <c r="K1116" s="10"/>
      <c r="L1116" s="13"/>
      <c r="M1116" s="10"/>
      <c r="N1116" s="13"/>
      <c r="O1116" s="10"/>
      <c r="P1116" s="13"/>
      <c r="Q1116" s="10"/>
      <c r="R1116" s="13"/>
      <c r="S1116" s="10"/>
      <c r="T1116" s="13"/>
      <c r="U1116" s="10"/>
      <c r="V1116" s="13"/>
      <c r="W1116" s="10"/>
      <c r="X1116" s="13"/>
      <c r="Y1116" s="214"/>
      <c r="Z1116" s="13"/>
      <c r="AA1116" s="205"/>
      <c r="AB1116" s="196"/>
      <c r="AC1116" s="196"/>
      <c r="AD1116" s="205"/>
      <c r="AF1116" s="193"/>
      <c r="AH1116" s="193"/>
      <c r="AI1116" s="237"/>
      <c r="AJ1116" s="237"/>
      <c r="AK1116" s="237"/>
      <c r="AL1116" s="409"/>
      <c r="AM1116" s="237"/>
      <c r="AN1116" s="409"/>
    </row>
    <row r="1117" spans="1:40" ht="15.75" x14ac:dyDescent="0.25">
      <c r="A1117" s="290"/>
      <c r="B1117" s="291"/>
      <c r="C1117" s="105" t="s">
        <v>52</v>
      </c>
      <c r="D1117" s="33"/>
      <c r="E1117" s="102" t="str" cm="1">
        <f t="array" ref="E1117">_xlfn.IFS(AND(E1113="",E1118="",E1119="",E1120="",E1121=""),"",SUM(E1118:E1121)&lt;E1113*AND(F1118="",F1119="",F1120="",F1121="",E1118&lt;&gt;"",E1119&lt;&gt;"",E1120&lt;&gt;"",E1121&lt;&gt;""),"T4-Error",SUM(E1118:E1121)&gt;E1113,"T5-Error",AND(SUM(E1118:E1121)=E1113,F1113="",OR(E1118="",E1119="",E1120="",E1121="")),"T2-Error",OR(E1118="",E1119="",E1120="",E1121=""),"",SUM(E1118:E1121)&lt;E1113*OR(F1118="pa",F1119="pa",F1120="pa",F1121="pa"),"",AND(SUM(E1118:E1121)=E1113,F1113="pa",F1118&lt;&gt;"pa",F1119&lt;&gt;"pa",F1120&lt;&gt;"pa",F1121&lt;&gt;"pa"),"T3-Error",AND(SUM(E1118:E1121)=E1113,F1113="")*OR(F1118="pa",F1119="pa",F1120="pa",F1121="pa"),"T1-Error",SUM(E1118:E1121)=E1113,"")</f>
        <v/>
      </c>
      <c r="F1117" s="101"/>
      <c r="G1117" s="102" t="str" cm="1">
        <f t="array" ref="G1117">_xlfn.IFS(AND(G1113="",G1118="",G1119="",G1120="",G1121=""),"",SUM(G1118:G1121)&lt;G1113*AND(H1118="",H1119="",H1120="",H1121="",G1118&lt;&gt;"",G1119&lt;&gt;"",G1120&lt;&gt;"",G1121&lt;&gt;""),"T4-Error",SUM(G1118:G1121)&gt;G1113,"T5-Error",AND(SUM(G1118:G1121)=G1113,H1113="",OR(G1118="",G1119="",G1120="",G1121="")),"T2-Error",OR(G1118="",G1119="",G1120="",G1121=""),"",SUM(G1118:G1121)&lt;G1113*OR(H1118="pa",H1119="pa",H1120="pa",H1121="pa"),"",AND(SUM(G1118:G1121)=G1113,H1113="pa",H1118&lt;&gt;"pa",H1119&lt;&gt;"pa",H1120&lt;&gt;"pa",H1121&lt;&gt;"pa"),"T3-Error",AND(SUM(G1118:G1121)=G1113,H1113="")*OR(H1118="pa",H1119="pa",H1120="pa",H1121="pa"),"T1-Error",SUM(G1118:G1121)=G1113,"")</f>
        <v/>
      </c>
      <c r="H1117" s="101"/>
      <c r="I1117" s="102" t="str" cm="1">
        <f t="array" ref="I1117">_xlfn.IFS(AND(I1113="",I1118="",I1119="",I1120="",I1121=""),"",SUM(I1118:I1121)&lt;I1113*AND(J1118="",J1119="",J1120="",J1121="",I1118&lt;&gt;"",I1119&lt;&gt;"",I1120&lt;&gt;"",I1121&lt;&gt;""),"T4-Error",SUM(I1118:I1121)&gt;I1113,"T5-Error",AND(SUM(I1118:I1121)=I1113,J1113="",OR(I1118="",I1119="",I1120="",I1121="")),"T2-Error",OR(I1118="",I1119="",I1120="",I1121=""),"",SUM(I1118:I1121)&lt;I1113*OR(J1118="pa",J1119="pa",J1120="pa",J1121="pa"),"",AND(SUM(I1118:I1121)=I1113,J1113="pa",J1118&lt;&gt;"pa",J1119&lt;&gt;"pa",J1120&lt;&gt;"pa",J1121&lt;&gt;"pa"),"T3-Error",AND(SUM(I1118:I1121)=I1113,J1113="")*OR(J1118="pa",J1119="pa",J1120="pa",J1121="pa"),"T1-Error",SUM(I1118:I1121)=I1113,"")</f>
        <v/>
      </c>
      <c r="J1117" s="101"/>
      <c r="K1117" s="102" t="str" cm="1">
        <f t="array" ref="K1117">_xlfn.IFS(AND(K1113="",K1118="",K1119="",K1120="",K1121=""),"",SUM(K1118:K1121)&lt;K1113*AND(L1118="",L1119="",L1120="",L1121="",K1118&lt;&gt;"",K1119&lt;&gt;"",K1120&lt;&gt;"",K1121&lt;&gt;""),"T4-Error",SUM(K1118:K1121)&gt;K1113,"T5-Error",AND(SUM(K1118:K1121)=K1113,L1113="",OR(K1118="",K1119="",K1120="",K1121="")),"T2-Error",OR(K1118="",K1119="",K1120="",K1121=""),"",SUM(K1118:K1121)&lt;K1113*OR(L1118="pa",L1119="pa",L1120="pa",L1121="pa"),"",AND(SUM(K1118:K1121)=K1113,L1113="pa",L1118&lt;&gt;"pa",L1119&lt;&gt;"pa",L1120&lt;&gt;"pa",L1121&lt;&gt;"pa"),"T3-Error",AND(SUM(K1118:K1121)=K1113,L1113="")*OR(L1118="pa",L1119="pa",L1120="pa",L1121="pa"),"T1-Error",SUM(K1118:K1121)=K1113,"")</f>
        <v/>
      </c>
      <c r="L1117" s="101"/>
      <c r="M1117" s="102" t="str" cm="1">
        <f t="array" ref="M1117">_xlfn.IFS(AND(M1113="",M1118="",M1119="",M1120="",M1121=""),"",SUM(M1118:M1121)&lt;M1113*AND(N1118="",N1119="",N1120="",N1121="",M1118&lt;&gt;"",M1119&lt;&gt;"",M1120&lt;&gt;"",M1121&lt;&gt;""),"T4-Error",SUM(M1118:M1121)&gt;M1113,"T5-Error",AND(SUM(M1118:M1121)=M1113,N1113="",OR(M1118="",M1119="",M1120="",M1121="")),"T2-Error",OR(M1118="",M1119="",M1120="",M1121=""),"",SUM(M1118:M1121)&lt;M1113*OR(N1118="pa",N1119="pa",N1120="pa",N1121="pa"),"",AND(SUM(M1118:M1121)=M1113,N1113="pa",N1118&lt;&gt;"pa",N1119&lt;&gt;"pa",N1120&lt;&gt;"pa",N1121&lt;&gt;"pa"),"T3-Error",AND(SUM(M1118:M1121)=M1113,N1113="")*OR(N1118="pa",N1119="pa",N1120="pa",N1121="pa"),"T1-Error",SUM(M1118:M1121)=M1113,"")</f>
        <v/>
      </c>
      <c r="N1117" s="101"/>
      <c r="O1117" s="102" t="str" cm="1">
        <f t="array" ref="O1117">_xlfn.IFS(AND(O1113="",O1118="",O1119="",O1120="",O1121=""),"",SUM(O1118:O1121)&lt;O1113*AND(P1118="",P1119="",P1120="",P1121="",O1118&lt;&gt;"",O1119&lt;&gt;"",O1120&lt;&gt;"",O1121&lt;&gt;""),"T4-Error",SUM(O1118:O1121)&gt;O1113,"T5-Error",AND(SUM(O1118:O1121)=O1113,P1113="",OR(O1118="",O1119="",O1120="",O1121="")),"T2-Error",OR(O1118="",O1119="",O1120="",O1121=""),"",SUM(O1118:O1121)&lt;O1113*OR(P1118="pa",P1119="pa",P1120="pa",P1121="pa"),"",AND(SUM(O1118:O1121)=O1113,P1113="pa",P1118&lt;&gt;"pa",P1119&lt;&gt;"pa",P1120&lt;&gt;"pa",P1121&lt;&gt;"pa"),"T3-Error",AND(SUM(O1118:O1121)=O1113,P1113="")*OR(P1118="pa",P1119="pa",P1120="pa",P1121="pa"),"T1-Error",SUM(O1118:O1121)=O1113,"")</f>
        <v/>
      </c>
      <c r="P1117" s="101"/>
      <c r="Q1117" s="102" t="str" cm="1">
        <f t="array" ref="Q1117">_xlfn.IFS(AND(Q1113="",Q1118="",Q1119="",Q1120="",Q1121=""),"",SUM(Q1118:Q1121)&lt;Q1113*AND(R1118="",R1119="",R1120="",R1121="",Q1118&lt;&gt;"",Q1119&lt;&gt;"",Q1120&lt;&gt;"",Q1121&lt;&gt;""),"T4-Error",SUM(Q1118:Q1121)&gt;Q1113,"T5-Error",AND(SUM(Q1118:Q1121)=Q1113,R1113="",OR(Q1118="",Q1119="",Q1120="",Q1121="")),"T2-Error",OR(Q1118="",Q1119="",Q1120="",Q1121=""),"",SUM(Q1118:Q1121)&lt;Q1113*OR(R1118="pa",R1119="pa",R1120="pa",R1121="pa"),"",AND(SUM(Q1118:Q1121)=Q1113,R1113="pa",R1118&lt;&gt;"pa",R1119&lt;&gt;"pa",R1120&lt;&gt;"pa",R1121&lt;&gt;"pa"),"T3-Error",AND(SUM(Q1118:Q1121)=Q1113,R1113="")*OR(R1118="pa",R1119="pa",R1120="pa",R1121="pa"),"T1-Error",SUM(Q1118:Q1121)=Q1113,"")</f>
        <v/>
      </c>
      <c r="R1117" s="101"/>
      <c r="S1117" s="102" t="str" cm="1">
        <f t="array" ref="S1117">_xlfn.IFS(AND(S1113="",S1118="",S1119="",S1120="",S1121=""),"",SUM(S1118:S1121)&lt;S1113*AND(T1118="",T1119="",T1120="",T1121="",S1118&lt;&gt;"",S1119&lt;&gt;"",S1120&lt;&gt;"",S1121&lt;&gt;""),"T4-Error",SUM(S1118:S1121)&gt;S1113,"T5-Error",AND(SUM(S1118:S1121)=S1113,T1113="",OR(S1118="",S1119="",S1120="",S1121="")),"T2-Error",OR(S1118="",S1119="",S1120="",S1121=""),"",SUM(S1118:S1121)&lt;S1113*OR(T1118="pa",T1119="pa",T1120="pa",T1121="pa"),"",AND(SUM(S1118:S1121)=S1113,T1113="pa",T1118&lt;&gt;"pa",T1119&lt;&gt;"pa",T1120&lt;&gt;"pa",T1121&lt;&gt;"pa"),"T3-Error",AND(SUM(S1118:S1121)=S1113,T1113="")*OR(T1118="pa",T1119="pa",T1120="pa",T1121="pa"),"T1-Error",SUM(S1118:S1121)=S1113,"")</f>
        <v/>
      </c>
      <c r="T1117" s="101"/>
      <c r="U1117" s="102" t="str" cm="1">
        <f t="array" ref="U1117">_xlfn.IFS(AND(U1113="",U1118="",U1119="",U1120="",U1121=""),"",SUM(U1118:U1121)&lt;U1113*AND(V1118="",V1119="",V1120="",V1121="",U1118&lt;&gt;"",U1119&lt;&gt;"",U1120&lt;&gt;"",U1121&lt;&gt;""),"T4-Error",SUM(U1118:U1121)&gt;U1113,"T5-Error",AND(SUM(U1118:U1121)=U1113,V1113="",OR(U1118="",U1119="",U1120="",U1121="")),"T2-Error",OR(U1118="",U1119="",U1120="",U1121=""),"",SUM(U1118:U1121)&lt;U1113*OR(V1118="pa",V1119="pa",V1120="pa",V1121="pa"),"",AND(SUM(U1118:U1121)=U1113,V1113="pa",V1118&lt;&gt;"pa",V1119&lt;&gt;"pa",V1120&lt;&gt;"pa",V1121&lt;&gt;"pa"),"T3-Error",AND(SUM(U1118:U1121)=U1113,V1113="")*OR(V1118="pa",V1119="pa",V1120="pa",V1121="pa"),"T1-Error",SUM(U1118:U1121)=U1113,"")</f>
        <v/>
      </c>
      <c r="V1117" s="101"/>
      <c r="W1117" s="102" t="str" cm="1">
        <f t="array" ref="W1117">_xlfn.IFS(AND(W1113="",W1118="",W1119="",W1120="",W1121=""),"",SUM(W1118:W1121)&lt;W1113*AND(X1118="",X1119="",X1120="",X1121="",W1118&lt;&gt;"",W1119&lt;&gt;"",W1120&lt;&gt;"",W1121&lt;&gt;""),"T4-Error",SUM(W1118:W1121)&gt;W1113,"T5-Error",AND(SUM(W1118:W1121)=W1113,X1113="",OR(W1118="",W1119="",W1120="",W1121="")),"T2-Error",OR(W1118="",W1119="",W1120="",W1121=""),"",SUM(W1118:W1121)&lt;W1113*OR(X1118="pa",X1119="pa",X1120="pa",X1121="pa"),"",AND(SUM(W1118:W1121)=W1113,X1113="pa",X1118&lt;&gt;"pa",X1119&lt;&gt;"pa",X1120&lt;&gt;"pa",X1121&lt;&gt;"pa"),"T3-Error",AND(SUM(W1118:W1121)=W1113,X1113="")*OR(X1118="pa",X1119="pa",X1120="pa",X1121="pa"),"T1-Error",SUM(W1118:W1121)=W1113,"")</f>
        <v/>
      </c>
      <c r="X1117" s="101"/>
      <c r="Y1117" s="102" t="str" cm="1">
        <f t="array" ref="Y1117">_xlfn.IFS(AND(Y1113="",Y1118="",Y1119="",Y1120="",Y1121=""),"",SUM(Y1118:Y1121)&lt;Y1113*AND(Z1118="",Z1119="",Z1120="",Z1121="",Y1118&lt;&gt;"",Y1119&lt;&gt;"",Y1120&lt;&gt;"",Y1121&lt;&gt;""),"T4-Error",SUM(Y1118:Y1121)&gt;Y1113,"T5-Error",AND(SUM(Y1118:Y1121)=Y1113,Z1113="",OR(Y1118="",Y1119="",Y1120="",Y1121="")),"T2-Error",OR(Y1118="",Y1119="",Y1120="",Y1121=""),"",SUM(Y1118:Y1121)&lt;Y1113*OR(Z1118="pa",Z1119="pa",Z1120="pa",Z1121="pa"),"",AND(SUM(Y1118:Y1121)=Y1113,Z1113="pa",Z1118&lt;&gt;"pa",Z1119&lt;&gt;"pa",Z1120&lt;&gt;"pa",Z1121&lt;&gt;"pa"),"T3-Error",AND(SUM(Y1118:Y1121)=Y1113,Z1113="")*OR(Z1118="pa",Z1119="pa",Z1120="pa",Z1121="pa"),"T1-Error",SUM(Y1118:Y1121)=Y1113,"")</f>
        <v/>
      </c>
      <c r="Z1117" s="101"/>
      <c r="AA1117" s="206"/>
      <c r="AB1117" s="189"/>
      <c r="AC1117" s="196"/>
      <c r="AD1117" s="206"/>
      <c r="AF1117" s="193"/>
      <c r="AH1117" s="193"/>
      <c r="AI1117" s="237"/>
      <c r="AJ1117" s="237"/>
      <c r="AK1117" s="237"/>
      <c r="AL1117" s="409"/>
      <c r="AM1117" s="237"/>
      <c r="AN1117" s="409"/>
    </row>
    <row r="1118" spans="1:40" customFormat="1" ht="15" x14ac:dyDescent="0.2">
      <c r="A1118" s="248" t="s">
        <v>217</v>
      </c>
      <c r="B1118" s="248"/>
      <c r="C1118" s="34" t="s">
        <v>513</v>
      </c>
      <c r="D1118" s="24" t="s">
        <v>51</v>
      </c>
      <c r="E1118" s="10"/>
      <c r="F1118" s="13"/>
      <c r="G1118" s="10"/>
      <c r="H1118" s="13"/>
      <c r="I1118" s="10"/>
      <c r="J1118" s="13"/>
      <c r="K1118" s="10"/>
      <c r="L1118" s="13"/>
      <c r="M1118" s="10"/>
      <c r="N1118" s="13"/>
      <c r="O1118" s="10"/>
      <c r="P1118" s="13"/>
      <c r="Q1118" s="10"/>
      <c r="R1118" s="13"/>
      <c r="S1118" s="10"/>
      <c r="T1118" s="13"/>
      <c r="U1118" s="10"/>
      <c r="V1118" s="13"/>
      <c r="W1118" s="10"/>
      <c r="X1118" s="13"/>
      <c r="Y1118" s="214"/>
      <c r="Z1118" s="13"/>
      <c r="AA1118" s="205"/>
      <c r="AB1118" s="200"/>
      <c r="AC1118" s="257"/>
      <c r="AD1118" s="205"/>
      <c r="AF1118" s="258"/>
      <c r="AH1118" s="258"/>
      <c r="AI1118" s="259"/>
      <c r="AJ1118" s="259"/>
      <c r="AK1118" s="259"/>
      <c r="AL1118" s="413"/>
      <c r="AM1118" s="259"/>
      <c r="AN1118" s="413"/>
    </row>
    <row r="1119" spans="1:40" customFormat="1" ht="15" x14ac:dyDescent="0.2">
      <c r="A1119" s="244" t="s">
        <v>218</v>
      </c>
      <c r="B1119" s="244"/>
      <c r="C1119" s="35" t="s">
        <v>514</v>
      </c>
      <c r="D1119" s="24" t="s">
        <v>51</v>
      </c>
      <c r="E1119" s="10"/>
      <c r="F1119" s="13"/>
      <c r="G1119" s="10"/>
      <c r="H1119" s="13"/>
      <c r="I1119" s="10"/>
      <c r="J1119" s="13"/>
      <c r="K1119" s="10"/>
      <c r="L1119" s="13"/>
      <c r="M1119" s="10"/>
      <c r="N1119" s="13"/>
      <c r="O1119" s="10"/>
      <c r="P1119" s="13"/>
      <c r="Q1119" s="10"/>
      <c r="R1119" s="13"/>
      <c r="S1119" s="10"/>
      <c r="T1119" s="13"/>
      <c r="U1119" s="10"/>
      <c r="V1119" s="13"/>
      <c r="W1119" s="10"/>
      <c r="X1119" s="13"/>
      <c r="Y1119" s="214"/>
      <c r="Z1119" s="13"/>
      <c r="AA1119" s="205"/>
      <c r="AB1119" s="200"/>
      <c r="AC1119" s="257"/>
      <c r="AD1119" s="205"/>
      <c r="AF1119" s="258"/>
      <c r="AH1119" s="258"/>
      <c r="AI1119" s="259"/>
      <c r="AJ1119" s="259"/>
      <c r="AK1119" s="259"/>
      <c r="AL1119" s="413"/>
      <c r="AM1119" s="259"/>
      <c r="AN1119" s="413"/>
    </row>
    <row r="1120" spans="1:40" customFormat="1" ht="15" x14ac:dyDescent="0.2">
      <c r="A1120" s="244" t="s">
        <v>219</v>
      </c>
      <c r="B1120" s="244"/>
      <c r="C1120" s="35" t="s">
        <v>515</v>
      </c>
      <c r="D1120" s="24" t="s">
        <v>51</v>
      </c>
      <c r="E1120" s="10"/>
      <c r="F1120" s="13"/>
      <c r="G1120" s="10"/>
      <c r="H1120" s="13"/>
      <c r="I1120" s="10"/>
      <c r="J1120" s="13"/>
      <c r="K1120" s="10"/>
      <c r="L1120" s="13"/>
      <c r="M1120" s="10"/>
      <c r="N1120" s="13"/>
      <c r="O1120" s="10"/>
      <c r="P1120" s="13"/>
      <c r="Q1120" s="10"/>
      <c r="R1120" s="13"/>
      <c r="S1120" s="10"/>
      <c r="T1120" s="13"/>
      <c r="U1120" s="10"/>
      <c r="V1120" s="13"/>
      <c r="W1120" s="10"/>
      <c r="X1120" s="13"/>
      <c r="Y1120" s="214"/>
      <c r="Z1120" s="13"/>
      <c r="AA1120" s="205"/>
      <c r="AB1120" s="200"/>
      <c r="AC1120" s="257"/>
      <c r="AD1120" s="205"/>
      <c r="AF1120" s="258"/>
      <c r="AH1120" s="258"/>
      <c r="AI1120" s="259"/>
      <c r="AJ1120" s="259"/>
      <c r="AK1120" s="259"/>
      <c r="AL1120" s="413"/>
      <c r="AM1120" s="259"/>
      <c r="AN1120" s="413"/>
    </row>
    <row r="1121" spans="1:40" customFormat="1" ht="15" x14ac:dyDescent="0.2">
      <c r="A1121" s="244" t="s">
        <v>220</v>
      </c>
      <c r="B1121" s="244"/>
      <c r="C1121" s="35" t="s">
        <v>516</v>
      </c>
      <c r="D1121" s="24" t="s">
        <v>51</v>
      </c>
      <c r="E1121" s="10"/>
      <c r="F1121" s="13"/>
      <c r="G1121" s="10"/>
      <c r="H1121" s="13"/>
      <c r="I1121" s="10"/>
      <c r="J1121" s="13"/>
      <c r="K1121" s="10"/>
      <c r="L1121" s="13"/>
      <c r="M1121" s="10"/>
      <c r="N1121" s="13"/>
      <c r="O1121" s="10"/>
      <c r="P1121" s="13"/>
      <c r="Q1121" s="10"/>
      <c r="R1121" s="13"/>
      <c r="S1121" s="10"/>
      <c r="T1121" s="13"/>
      <c r="U1121" s="10"/>
      <c r="V1121" s="13"/>
      <c r="W1121" s="10"/>
      <c r="X1121" s="13"/>
      <c r="Y1121" s="10"/>
      <c r="Z1121" s="13"/>
      <c r="AA1121" s="205"/>
      <c r="AB1121" s="200"/>
      <c r="AC1121" s="257"/>
      <c r="AD1121" s="205"/>
      <c r="AF1121" s="258"/>
      <c r="AH1121" s="258"/>
      <c r="AI1121" s="259"/>
      <c r="AJ1121" s="259"/>
      <c r="AK1121" s="259"/>
      <c r="AL1121" s="413"/>
      <c r="AM1121" s="259"/>
      <c r="AN1121" s="413"/>
    </row>
    <row r="1122" spans="1:40" ht="31.5" x14ac:dyDescent="0.2">
      <c r="C1122" s="104" t="s">
        <v>517</v>
      </c>
      <c r="D1122" s="117" t="s">
        <v>47</v>
      </c>
      <c r="E1122" s="10"/>
      <c r="F1122" s="13"/>
      <c r="G1122" s="10"/>
      <c r="H1122" s="13"/>
      <c r="I1122" s="10"/>
      <c r="J1122" s="13"/>
      <c r="K1122" s="10"/>
      <c r="L1122" s="13"/>
      <c r="M1122" s="10"/>
      <c r="N1122" s="13"/>
      <c r="O1122" s="10"/>
      <c r="P1122" s="13"/>
      <c r="Q1122" s="10"/>
      <c r="R1122" s="13"/>
      <c r="S1122" s="10"/>
      <c r="T1122" s="13"/>
      <c r="U1122" s="10"/>
      <c r="V1122" s="13"/>
      <c r="W1122" s="10"/>
      <c r="X1122" s="13"/>
      <c r="Y1122" s="10"/>
      <c r="Z1122" s="13"/>
      <c r="AA1122" s="205"/>
      <c r="AB1122" s="196"/>
      <c r="AC1122" s="196"/>
      <c r="AD1122" s="205"/>
      <c r="AF1122" s="193"/>
      <c r="AH1122" s="193"/>
      <c r="AI1122" s="237"/>
      <c r="AJ1122" s="237"/>
      <c r="AK1122" s="237"/>
      <c r="AL1122" s="409"/>
      <c r="AM1122" s="237"/>
      <c r="AN1122" s="409"/>
    </row>
    <row r="1123" spans="1:40" ht="15.75" x14ac:dyDescent="0.25">
      <c r="A1123" s="267"/>
      <c r="B1123" s="302"/>
      <c r="C1123" s="32" t="s">
        <v>208</v>
      </c>
      <c r="D1123" s="33"/>
      <c r="E1123" s="102" t="str" cm="1">
        <f t="array" ref="E1123">_xlfn.IFS(AND(E1122="",E1124="",E1125=""),"",SUM(E1124:E1125)&lt;E1122*AND(F1124="",F1125="",E1124&lt;&gt;"",E1125&lt;&gt;""),"T4-Error",SUM(E1124:E1125)&gt;E1122,"T5-Error",AND(SUM(E1124:E1125)=E1122,F1122="",OR(E1124="",E1125="")),"T2-Error",OR(E1124="",E1125=""),"",SUM(E1124:E1125)&lt;E1122*OR(F1124="pa",F1125="pa"),"",AND(SUM(E1124:E1125)=E1122,F1122="pa",F1124&lt;&gt;"pa",F1125&lt;&gt;"pa"),"T3-Error",AND(SUM(E1124:E1125)=E1122,F1122="")*OR(F1124="pa",F1125="pa"),"T1-Error",SUM(E1124:E1125)=E1122,"")</f>
        <v/>
      </c>
      <c r="F1123" s="101"/>
      <c r="G1123" s="102" t="str" cm="1">
        <f t="array" ref="G1123">_xlfn.IFS(AND(G1122="",G1124="",G1125=""),"",SUM(G1124:G1125)&lt;G1122*AND(H1124="",H1125="",G1124&lt;&gt;"",G1125&lt;&gt;""),"T4-Error",SUM(G1124:G1125)&gt;G1122,"T5-Error",AND(SUM(G1124:G1125)=G1122,H1122="",OR(G1124="",G1125="")),"T2-Error",OR(G1124="",G1125=""),"",SUM(G1124:G1125)&lt;G1122*OR(H1124="pa",H1125="pa"),"",AND(SUM(G1124:G1125)=G1122,H1122="pa",H1124&lt;&gt;"pa",H1125&lt;&gt;"pa"),"T3-Error",AND(SUM(G1124:G1125)=G1122,H1122="")*OR(H1124="pa",H1125="pa"),"T1-Error",SUM(G1124:G1125)=G1122,"")</f>
        <v/>
      </c>
      <c r="H1123" s="101"/>
      <c r="I1123" s="102" t="str" cm="1">
        <f t="array" ref="I1123">_xlfn.IFS(AND(I1122="",I1124="",I1125=""),"",SUM(I1124:I1125)&lt;I1122*AND(J1124="",J1125="",I1124&lt;&gt;"",I1125&lt;&gt;""),"T4-Error",SUM(I1124:I1125)&gt;I1122,"T5-Error",AND(SUM(I1124:I1125)=I1122,J1122="",OR(I1124="",I1125="")),"T2-Error",OR(I1124="",I1125=""),"",SUM(I1124:I1125)&lt;I1122*OR(J1124="pa",J1125="pa"),"",AND(SUM(I1124:I1125)=I1122,J1122="pa",J1124&lt;&gt;"pa",J1125&lt;&gt;"pa"),"T3-Error",AND(SUM(I1124:I1125)=I1122,J1122="")*OR(J1124="pa",J1125="pa"),"T1-Error",SUM(I1124:I1125)=I1122,"")</f>
        <v/>
      </c>
      <c r="J1123" s="101"/>
      <c r="K1123" s="102" t="str" cm="1">
        <f t="array" ref="K1123">_xlfn.IFS(AND(K1122="",K1124="",K1125=""),"",SUM(K1124:K1125)&lt;K1122*AND(L1124="",L1125="",K1124&lt;&gt;"",K1125&lt;&gt;""),"T4-Error",SUM(K1124:K1125)&gt;K1122,"T5-Error",AND(SUM(K1124:K1125)=K1122,L1122="",OR(K1124="",K1125="")),"T2-Error",OR(K1124="",K1125=""),"",SUM(K1124:K1125)&lt;K1122*OR(L1124="pa",L1125="pa"),"",AND(SUM(K1124:K1125)=K1122,L1122="pa",L1124&lt;&gt;"pa",L1125&lt;&gt;"pa"),"T3-Error",AND(SUM(K1124:K1125)=K1122,L1122="")*OR(L1124="pa",L1125="pa"),"T1-Error",SUM(K1124:K1125)=K1122,"")</f>
        <v/>
      </c>
      <c r="L1123" s="101"/>
      <c r="M1123" s="102" t="str" cm="1">
        <f t="array" ref="M1123">_xlfn.IFS(AND(M1122="",M1124="",M1125=""),"",SUM(M1124:M1125)&lt;M1122*AND(N1124="",N1125="",M1124&lt;&gt;"",M1125&lt;&gt;""),"T4-Error",SUM(M1124:M1125)&gt;M1122,"T5-Error",AND(SUM(M1124:M1125)=M1122,N1122="",OR(M1124="",M1125="")),"T2-Error",OR(M1124="",M1125=""),"",SUM(M1124:M1125)&lt;M1122*OR(N1124="pa",N1125="pa"),"",AND(SUM(M1124:M1125)=M1122,N1122="pa",N1124&lt;&gt;"pa",N1125&lt;&gt;"pa"),"T3-Error",AND(SUM(M1124:M1125)=M1122,N1122="")*OR(N1124="pa",N1125="pa"),"T1-Error",SUM(M1124:M1125)=M1122,"")</f>
        <v/>
      </c>
      <c r="N1123" s="101"/>
      <c r="O1123" s="102" t="str" cm="1">
        <f t="array" ref="O1123">_xlfn.IFS(AND(O1122="",O1124="",O1125=""),"",SUM(O1124:O1125)&lt;O1122*AND(P1124="",P1125="",O1124&lt;&gt;"",O1125&lt;&gt;""),"T4-Error",SUM(O1124:O1125)&gt;O1122,"T5-Error",AND(SUM(O1124:O1125)=O1122,P1122="",OR(O1124="",O1125="")),"T2-Error",OR(O1124="",O1125=""),"",SUM(O1124:O1125)&lt;O1122*OR(P1124="pa",P1125="pa"),"",AND(SUM(O1124:O1125)=O1122,P1122="pa",P1124&lt;&gt;"pa",P1125&lt;&gt;"pa"),"T3-Error",AND(SUM(O1124:O1125)=O1122,P1122="")*OR(P1124="pa",P1125="pa"),"T1-Error",SUM(O1124:O1125)=O1122,"")</f>
        <v/>
      </c>
      <c r="P1123" s="101"/>
      <c r="Q1123" s="102" t="str" cm="1">
        <f t="array" ref="Q1123">_xlfn.IFS(AND(Q1122="",Q1124="",Q1125=""),"",SUM(Q1124:Q1125)&lt;Q1122*AND(R1124="",R1125="",Q1124&lt;&gt;"",Q1125&lt;&gt;""),"T4-Error",SUM(Q1124:Q1125)&gt;Q1122,"T5-Error",AND(SUM(Q1124:Q1125)=Q1122,R1122="",OR(Q1124="",Q1125="")),"T2-Error",OR(Q1124="",Q1125=""),"",SUM(Q1124:Q1125)&lt;Q1122*OR(R1124="pa",R1125="pa"),"",AND(SUM(Q1124:Q1125)=Q1122,R1122="pa",R1124&lt;&gt;"pa",R1125&lt;&gt;"pa"),"T3-Error",AND(SUM(Q1124:Q1125)=Q1122,R1122="")*OR(R1124="pa",R1125="pa"),"T1-Error",SUM(Q1124:Q1125)=Q1122,"")</f>
        <v/>
      </c>
      <c r="R1123" s="101"/>
      <c r="S1123" s="102" t="str" cm="1">
        <f t="array" ref="S1123">_xlfn.IFS(AND(S1122="",S1124="",S1125=""),"",SUM(S1124:S1125)&lt;S1122*AND(T1124="",T1125="",S1124&lt;&gt;"",S1125&lt;&gt;""),"T4-Error",SUM(S1124:S1125)&gt;S1122,"T5-Error",AND(SUM(S1124:S1125)=S1122,T1122="",OR(S1124="",S1125="")),"T2-Error",OR(S1124="",S1125=""),"",SUM(S1124:S1125)&lt;S1122*OR(T1124="pa",T1125="pa"),"",AND(SUM(S1124:S1125)=S1122,T1122="pa",T1124&lt;&gt;"pa",T1125&lt;&gt;"pa"),"T3-Error",AND(SUM(S1124:S1125)=S1122,T1122="")*OR(T1124="pa",T1125="pa"),"T1-Error",SUM(S1124:S1125)=S1122,"")</f>
        <v/>
      </c>
      <c r="T1123" s="101"/>
      <c r="U1123" s="102" t="str" cm="1">
        <f t="array" ref="U1123">_xlfn.IFS(AND(U1122="",U1124="",U1125=""),"",SUM(U1124:U1125)&lt;U1122*AND(V1124="",V1125="",U1124&lt;&gt;"",U1125&lt;&gt;""),"T4-Error",SUM(U1124:U1125)&gt;U1122,"T5-Error",AND(SUM(U1124:U1125)=U1122,V1122="",OR(U1124="",U1125="")),"T2-Error",OR(U1124="",U1125=""),"",SUM(U1124:U1125)&lt;U1122*OR(V1124="pa",V1125="pa"),"",AND(SUM(U1124:U1125)=U1122,V1122="pa",V1124&lt;&gt;"pa",V1125&lt;&gt;"pa"),"T3-Error",AND(SUM(U1124:U1125)=U1122,V1122="")*OR(V1124="pa",V1125="pa"),"T1-Error",SUM(U1124:U1125)=U1122,"")</f>
        <v/>
      </c>
      <c r="V1123" s="101"/>
      <c r="W1123" s="102" t="str" cm="1">
        <f t="array" ref="W1123">_xlfn.IFS(AND(W1122="",W1124="",W1125=""),"",SUM(W1124:W1125)&lt;W1122*AND(X1124="",X1125="",W1124&lt;&gt;"",W1125&lt;&gt;""),"T4-Error",SUM(W1124:W1125)&gt;W1122,"T5-Error",AND(SUM(W1124:W1125)=W1122,X1122="",OR(W1124="",W1125="")),"T2-Error",OR(W1124="",W1125=""),"",SUM(W1124:W1125)&lt;W1122*OR(X1124="pa",X1125="pa"),"",AND(SUM(W1124:W1125)=W1122,X1122="pa",X1124&lt;&gt;"pa",X1125&lt;&gt;"pa"),"T3-Error",AND(SUM(W1124:W1125)=W1122,X1122="")*OR(X1124="pa",X1125="pa"),"T1-Error",SUM(W1124:W1125)=W1122,"")</f>
        <v/>
      </c>
      <c r="X1123" s="101"/>
      <c r="Y1123" s="102" t="str" cm="1">
        <f t="array" ref="Y1123">_xlfn.IFS(AND(Y1122="",Y1124="",Y1125=""),"",SUM(Y1124:Y1125)&lt;Y1122*AND(Z1124="",Z1125="",Y1124&lt;&gt;"",Y1125&lt;&gt;""),"T4-Error",SUM(Y1124:Y1125)&gt;Y1122,"T5-Error",AND(SUM(Y1124:Y1125)=Y1122,Z1122="",OR(Y1124="",Y1125="")),"T2-Error",OR(Y1124="",Y1125=""),"",SUM(Y1124:Y1125)&lt;Y1122*OR(Z1124="pa",Z1125="pa"),"",AND(SUM(Y1124:Y1125)=Y1122,Z1122="pa",Z1124&lt;&gt;"pa",Z1125&lt;&gt;"pa"),"T3-Error",AND(SUM(Y1124:Y1125)=Y1122,Z1122="")*OR(Z1124="pa",Z1125="pa"),"T1-Error",SUM(Y1124:Y1125)=Y1122,"")</f>
        <v/>
      </c>
      <c r="Z1123" s="101"/>
      <c r="AA1123" s="206"/>
      <c r="AB1123" s="189"/>
      <c r="AC1123" s="196"/>
      <c r="AD1123" s="206"/>
      <c r="AF1123" s="193"/>
      <c r="AH1123" s="193"/>
      <c r="AI1123" s="237"/>
      <c r="AJ1123" s="237"/>
      <c r="AK1123" s="237"/>
      <c r="AL1123" s="409"/>
      <c r="AM1123" s="237"/>
      <c r="AN1123" s="409"/>
    </row>
    <row r="1124" spans="1:40" ht="15" x14ac:dyDescent="0.2">
      <c r="A1124" s="248" t="s">
        <v>509</v>
      </c>
      <c r="B1124" s="248"/>
      <c r="C1124" s="107" t="s">
        <v>510</v>
      </c>
      <c r="D1124" s="117" t="s">
        <v>47</v>
      </c>
      <c r="E1124" s="10"/>
      <c r="F1124" s="13"/>
      <c r="G1124" s="10"/>
      <c r="H1124" s="13"/>
      <c r="I1124" s="10"/>
      <c r="J1124" s="13"/>
      <c r="K1124" s="10"/>
      <c r="L1124" s="13"/>
      <c r="M1124" s="10"/>
      <c r="N1124" s="13"/>
      <c r="O1124" s="10"/>
      <c r="P1124" s="13"/>
      <c r="Q1124" s="10"/>
      <c r="R1124" s="13"/>
      <c r="S1124" s="10"/>
      <c r="T1124" s="13"/>
      <c r="U1124" s="10"/>
      <c r="V1124" s="13"/>
      <c r="W1124" s="10"/>
      <c r="X1124" s="13"/>
      <c r="Y1124" s="10"/>
      <c r="Z1124" s="13"/>
      <c r="AA1124" s="205"/>
      <c r="AB1124" s="196"/>
      <c r="AC1124" s="196"/>
      <c r="AD1124" s="205"/>
      <c r="AF1124" s="193"/>
      <c r="AH1124" s="193"/>
      <c r="AI1124" s="237"/>
      <c r="AJ1124" s="237"/>
      <c r="AK1124" s="237"/>
      <c r="AL1124" s="409"/>
      <c r="AM1124" s="237"/>
      <c r="AN1124" s="409"/>
    </row>
    <row r="1125" spans="1:40" ht="15" x14ac:dyDescent="0.2">
      <c r="A1125" s="246" t="s">
        <v>511</v>
      </c>
      <c r="B1125" s="246"/>
      <c r="C1125" s="108" t="s">
        <v>252</v>
      </c>
      <c r="D1125" s="117" t="s">
        <v>47</v>
      </c>
      <c r="E1125" s="10"/>
      <c r="F1125" s="13"/>
      <c r="G1125" s="10"/>
      <c r="H1125" s="13"/>
      <c r="I1125" s="10"/>
      <c r="J1125" s="13"/>
      <c r="K1125" s="10"/>
      <c r="L1125" s="13"/>
      <c r="M1125" s="10"/>
      <c r="N1125" s="13"/>
      <c r="O1125" s="10"/>
      <c r="P1125" s="13"/>
      <c r="Q1125" s="10"/>
      <c r="R1125" s="13"/>
      <c r="S1125" s="10"/>
      <c r="T1125" s="13"/>
      <c r="U1125" s="10"/>
      <c r="V1125" s="13"/>
      <c r="W1125" s="10"/>
      <c r="X1125" s="13"/>
      <c r="Y1125" s="10"/>
      <c r="Z1125" s="13"/>
      <c r="AA1125" s="205"/>
      <c r="AB1125" s="196"/>
      <c r="AC1125" s="196"/>
      <c r="AD1125" s="205"/>
      <c r="AF1125" s="193"/>
      <c r="AH1125" s="193"/>
      <c r="AI1125" s="237"/>
      <c r="AJ1125" s="237"/>
      <c r="AK1125" s="237"/>
      <c r="AL1125" s="409"/>
      <c r="AM1125" s="237"/>
      <c r="AN1125" s="409"/>
    </row>
    <row r="1126" spans="1:40" ht="31.5" x14ac:dyDescent="0.2">
      <c r="C1126" s="104" t="s">
        <v>518</v>
      </c>
      <c r="D1126" s="117" t="s">
        <v>51</v>
      </c>
      <c r="E1126" s="10"/>
      <c r="F1126" s="13"/>
      <c r="G1126" s="10"/>
      <c r="H1126" s="13"/>
      <c r="I1126" s="10"/>
      <c r="J1126" s="13"/>
      <c r="K1126" s="10"/>
      <c r="L1126" s="13"/>
      <c r="M1126" s="10"/>
      <c r="N1126" s="13"/>
      <c r="O1126" s="10"/>
      <c r="P1126" s="13"/>
      <c r="Q1126" s="10"/>
      <c r="R1126" s="13"/>
      <c r="S1126" s="10"/>
      <c r="T1126" s="13"/>
      <c r="U1126" s="10"/>
      <c r="V1126" s="13"/>
      <c r="W1126" s="10"/>
      <c r="X1126" s="13"/>
      <c r="Y1126" s="10"/>
      <c r="Z1126" s="13"/>
      <c r="AA1126" s="205"/>
      <c r="AB1126" s="196"/>
      <c r="AC1126" s="196"/>
      <c r="AD1126" s="205"/>
      <c r="AF1126" s="193"/>
      <c r="AH1126" s="193"/>
      <c r="AI1126" s="237"/>
      <c r="AJ1126" s="237"/>
      <c r="AK1126" s="237"/>
      <c r="AL1126" s="409"/>
      <c r="AM1126" s="237"/>
      <c r="AN1126" s="409"/>
    </row>
    <row r="1127" spans="1:40" ht="15.75" x14ac:dyDescent="0.25">
      <c r="A1127" s="267"/>
      <c r="B1127" s="302"/>
      <c r="C1127" s="32" t="s">
        <v>208</v>
      </c>
      <c r="D1127" s="33"/>
      <c r="E1127" s="102" t="str" cm="1">
        <f t="array" ref="E1127">_xlfn.IFS(AND(E1126="",E1128="",E1129=""),"",SUM(E1128:E1129)&lt;E1126*AND(F1128="",F1129="",E1128&lt;&gt;"",E1129&lt;&gt;""),"T4-Error",SUM(E1128:E1129)&gt;E1126,"T5-Error",AND(SUM(E1128:E1129)=E1126,F1126="",OR(E1128="",E1129="")),"T2-Error",OR(E1128="",E1129=""),"",SUM(E1128:E1129)&lt;E1126*OR(F1128="pa",F1129="pa"),"",AND(SUM(E1128:E1129)=E1126,F1126="pa",F1128&lt;&gt;"pa",F1129&lt;&gt;"pa"),"T3-Error",AND(SUM(E1128:E1129)=E1126,F1126="")*OR(F1128="pa",F1129="pa"),"T1-Error",SUM(E1128:E1129)=E1126,"")</f>
        <v/>
      </c>
      <c r="F1127" s="101"/>
      <c r="G1127" s="102" t="str" cm="1">
        <f t="array" ref="G1127">_xlfn.IFS(AND(G1126="",G1128="",G1129=""),"",SUM(G1128:G1129)&lt;G1126*AND(H1128="",H1129="",G1128&lt;&gt;"",G1129&lt;&gt;""),"T4-Error",SUM(G1128:G1129)&gt;G1126,"T5-Error",AND(SUM(G1128:G1129)=G1126,H1126="",OR(G1128="",G1129="")),"T2-Error",OR(G1128="",G1129=""),"",SUM(G1128:G1129)&lt;G1126*OR(H1128="pa",H1129="pa"),"",AND(SUM(G1128:G1129)=G1126,H1126="pa",H1128&lt;&gt;"pa",H1129&lt;&gt;"pa"),"T3-Error",AND(SUM(G1128:G1129)=G1126,H1126="")*OR(H1128="pa",H1129="pa"),"T1-Error",SUM(G1128:G1129)=G1126,"")</f>
        <v/>
      </c>
      <c r="H1127" s="101"/>
      <c r="I1127" s="102" t="str" cm="1">
        <f t="array" ref="I1127">_xlfn.IFS(AND(I1126="",I1128="",I1129=""),"",SUM(I1128:I1129)&lt;I1126*AND(J1128="",J1129="",I1128&lt;&gt;"",I1129&lt;&gt;""),"T4-Error",SUM(I1128:I1129)&gt;I1126,"T5-Error",AND(SUM(I1128:I1129)=I1126,J1126="",OR(I1128="",I1129="")),"T2-Error",OR(I1128="",I1129=""),"",SUM(I1128:I1129)&lt;I1126*OR(J1128="pa",J1129="pa"),"",AND(SUM(I1128:I1129)=I1126,J1126="pa",J1128&lt;&gt;"pa",J1129&lt;&gt;"pa"),"T3-Error",AND(SUM(I1128:I1129)=I1126,J1126="")*OR(J1128="pa",J1129="pa"),"T1-Error",SUM(I1128:I1129)=I1126,"")</f>
        <v/>
      </c>
      <c r="J1127" s="101"/>
      <c r="K1127" s="102" t="str" cm="1">
        <f t="array" ref="K1127">_xlfn.IFS(AND(K1126="",K1128="",K1129=""),"",SUM(K1128:K1129)&lt;K1126*AND(L1128="",L1129="",K1128&lt;&gt;"",K1129&lt;&gt;""),"T4-Error",SUM(K1128:K1129)&gt;K1126,"T5-Error",AND(SUM(K1128:K1129)=K1126,L1126="",OR(K1128="",K1129="")),"T2-Error",OR(K1128="",K1129=""),"",SUM(K1128:K1129)&lt;K1126*OR(L1128="pa",L1129="pa"),"",AND(SUM(K1128:K1129)=K1126,L1126="pa",L1128&lt;&gt;"pa",L1129&lt;&gt;"pa"),"T3-Error",AND(SUM(K1128:K1129)=K1126,L1126="")*OR(L1128="pa",L1129="pa"),"T1-Error",SUM(K1128:K1129)=K1126,"")</f>
        <v/>
      </c>
      <c r="L1127" s="101"/>
      <c r="M1127" s="102" t="str" cm="1">
        <f t="array" ref="M1127">_xlfn.IFS(AND(M1126="",M1128="",M1129=""),"",SUM(M1128:M1129)&lt;M1126*AND(N1128="",N1129="",M1128&lt;&gt;"",M1129&lt;&gt;""),"T4-Error",SUM(M1128:M1129)&gt;M1126,"T5-Error",AND(SUM(M1128:M1129)=M1126,N1126="",OR(M1128="",M1129="")),"T2-Error",OR(M1128="",M1129=""),"",SUM(M1128:M1129)&lt;M1126*OR(N1128="pa",N1129="pa"),"",AND(SUM(M1128:M1129)=M1126,N1126="pa",N1128&lt;&gt;"pa",N1129&lt;&gt;"pa"),"T3-Error",AND(SUM(M1128:M1129)=M1126,N1126="")*OR(N1128="pa",N1129="pa"),"T1-Error",SUM(M1128:M1129)=M1126,"")</f>
        <v/>
      </c>
      <c r="N1127" s="101"/>
      <c r="O1127" s="102" t="str" cm="1">
        <f t="array" ref="O1127">_xlfn.IFS(AND(O1126="",O1128="",O1129=""),"",SUM(O1128:O1129)&lt;O1126*AND(P1128="",P1129="",O1128&lt;&gt;"",O1129&lt;&gt;""),"T4-Error",SUM(O1128:O1129)&gt;O1126,"T5-Error",AND(SUM(O1128:O1129)=O1126,P1126="",OR(O1128="",O1129="")),"T2-Error",OR(O1128="",O1129=""),"",SUM(O1128:O1129)&lt;O1126*OR(P1128="pa",P1129="pa"),"",AND(SUM(O1128:O1129)=O1126,P1126="pa",P1128&lt;&gt;"pa",P1129&lt;&gt;"pa"),"T3-Error",AND(SUM(O1128:O1129)=O1126,P1126="")*OR(P1128="pa",P1129="pa"),"T1-Error",SUM(O1128:O1129)=O1126,"")</f>
        <v/>
      </c>
      <c r="P1127" s="101"/>
      <c r="Q1127" s="102" t="str" cm="1">
        <f t="array" ref="Q1127">_xlfn.IFS(AND(Q1126="",Q1128="",Q1129=""),"",SUM(Q1128:Q1129)&lt;Q1126*AND(R1128="",R1129="",Q1128&lt;&gt;"",Q1129&lt;&gt;""),"T4-Error",SUM(Q1128:Q1129)&gt;Q1126,"T5-Error",AND(SUM(Q1128:Q1129)=Q1126,R1126="",OR(Q1128="",Q1129="")),"T2-Error",OR(Q1128="",Q1129=""),"",SUM(Q1128:Q1129)&lt;Q1126*OR(R1128="pa",R1129="pa"),"",AND(SUM(Q1128:Q1129)=Q1126,R1126="pa",R1128&lt;&gt;"pa",R1129&lt;&gt;"pa"),"T3-Error",AND(SUM(Q1128:Q1129)=Q1126,R1126="")*OR(R1128="pa",R1129="pa"),"T1-Error",SUM(Q1128:Q1129)=Q1126,"")</f>
        <v/>
      </c>
      <c r="R1127" s="101"/>
      <c r="S1127" s="102" t="str" cm="1">
        <f t="array" ref="S1127">_xlfn.IFS(AND(S1126="",S1128="",S1129=""),"",SUM(S1128:S1129)&lt;S1126*AND(T1128="",T1129="",S1128&lt;&gt;"",S1129&lt;&gt;""),"T4-Error",SUM(S1128:S1129)&gt;S1126,"T5-Error",AND(SUM(S1128:S1129)=S1126,T1126="",OR(S1128="",S1129="")),"T2-Error",OR(S1128="",S1129=""),"",SUM(S1128:S1129)&lt;S1126*OR(T1128="pa",T1129="pa"),"",AND(SUM(S1128:S1129)=S1126,T1126="pa",T1128&lt;&gt;"pa",T1129&lt;&gt;"pa"),"T3-Error",AND(SUM(S1128:S1129)=S1126,T1126="")*OR(T1128="pa",T1129="pa"),"T1-Error",SUM(S1128:S1129)=S1126,"")</f>
        <v/>
      </c>
      <c r="T1127" s="101"/>
      <c r="U1127" s="102" t="str" cm="1">
        <f t="array" ref="U1127">_xlfn.IFS(AND(U1126="",U1128="",U1129=""),"",SUM(U1128:U1129)&lt;U1126*AND(V1128="",V1129="",U1128&lt;&gt;"",U1129&lt;&gt;""),"T4-Error",SUM(U1128:U1129)&gt;U1126,"T5-Error",AND(SUM(U1128:U1129)=U1126,V1126="",OR(U1128="",U1129="")),"T2-Error",OR(U1128="",U1129=""),"",SUM(U1128:U1129)&lt;U1126*OR(V1128="pa",V1129="pa"),"",AND(SUM(U1128:U1129)=U1126,V1126="pa",V1128&lt;&gt;"pa",V1129&lt;&gt;"pa"),"T3-Error",AND(SUM(U1128:U1129)=U1126,V1126="")*OR(V1128="pa",V1129="pa"),"T1-Error",SUM(U1128:U1129)=U1126,"")</f>
        <v/>
      </c>
      <c r="V1127" s="101"/>
      <c r="W1127" s="102" t="str" cm="1">
        <f t="array" ref="W1127">_xlfn.IFS(AND(W1126="",W1128="",W1129=""),"",SUM(W1128:W1129)&lt;W1126*AND(X1128="",X1129="",W1128&lt;&gt;"",W1129&lt;&gt;""),"T4-Error",SUM(W1128:W1129)&gt;W1126,"T5-Error",AND(SUM(W1128:W1129)=W1126,X1126="",OR(W1128="",W1129="")),"T2-Error",OR(W1128="",W1129=""),"",SUM(W1128:W1129)&lt;W1126*OR(X1128="pa",X1129="pa"),"",AND(SUM(W1128:W1129)=W1126,X1126="pa",X1128&lt;&gt;"pa",X1129&lt;&gt;"pa"),"T3-Error",AND(SUM(W1128:W1129)=W1126,X1126="")*OR(X1128="pa",X1129="pa"),"T1-Error",SUM(W1128:W1129)=W1126,"")</f>
        <v/>
      </c>
      <c r="X1127" s="101"/>
      <c r="Y1127" s="102" t="str" cm="1">
        <f t="array" ref="Y1127">_xlfn.IFS(AND(Y1126="",Y1128="",Y1129=""),"",SUM(Y1128:Y1129)&lt;Y1126*AND(Z1128="",Z1129="",Y1128&lt;&gt;"",Y1129&lt;&gt;""),"T4-Error",SUM(Y1128:Y1129)&gt;Y1126,"T5-Error",AND(SUM(Y1128:Y1129)=Y1126,Z1126="",OR(Y1128="",Y1129="")),"T2-Error",OR(Y1128="",Y1129=""),"",SUM(Y1128:Y1129)&lt;Y1126*OR(Z1128="pa",Z1129="pa"),"",AND(SUM(Y1128:Y1129)=Y1126,Z1126="pa",Z1128&lt;&gt;"pa",Z1129&lt;&gt;"pa"),"T3-Error",AND(SUM(Y1128:Y1129)=Y1126,Z1126="")*OR(Z1128="pa",Z1129="pa"),"T1-Error",SUM(Y1128:Y1129)=Y1126,"")</f>
        <v/>
      </c>
      <c r="Z1127" s="101"/>
      <c r="AA1127" s="206"/>
      <c r="AB1127" s="189"/>
      <c r="AC1127" s="196"/>
      <c r="AD1127" s="206"/>
      <c r="AF1127" s="193"/>
      <c r="AH1127" s="193"/>
      <c r="AI1127" s="237"/>
      <c r="AJ1127" s="237"/>
      <c r="AK1127" s="237"/>
      <c r="AL1127" s="409"/>
      <c r="AM1127" s="237"/>
      <c r="AN1127" s="409"/>
    </row>
    <row r="1128" spans="1:40" ht="15" x14ac:dyDescent="0.2">
      <c r="A1128" s="248" t="s">
        <v>509</v>
      </c>
      <c r="B1128" s="248"/>
      <c r="C1128" s="107" t="s">
        <v>210</v>
      </c>
      <c r="D1128" s="117" t="s">
        <v>51</v>
      </c>
      <c r="E1128" s="10"/>
      <c r="F1128" s="13"/>
      <c r="G1128" s="10"/>
      <c r="H1128" s="13"/>
      <c r="I1128" s="10"/>
      <c r="J1128" s="13"/>
      <c r="K1128" s="10"/>
      <c r="L1128" s="13"/>
      <c r="M1128" s="10"/>
      <c r="N1128" s="13"/>
      <c r="O1128" s="10"/>
      <c r="P1128" s="13"/>
      <c r="Q1128" s="10"/>
      <c r="R1128" s="13"/>
      <c r="S1128" s="10"/>
      <c r="T1128" s="13"/>
      <c r="U1128" s="10"/>
      <c r="V1128" s="13"/>
      <c r="W1128" s="10"/>
      <c r="X1128" s="13"/>
      <c r="Y1128" s="10"/>
      <c r="Z1128" s="13"/>
      <c r="AA1128" s="205"/>
      <c r="AB1128" s="196"/>
      <c r="AC1128" s="196"/>
      <c r="AD1128" s="205"/>
      <c r="AF1128" s="193"/>
      <c r="AH1128" s="193"/>
      <c r="AI1128" s="237"/>
      <c r="AJ1128" s="237"/>
      <c r="AK1128" s="237"/>
      <c r="AL1128" s="409"/>
      <c r="AM1128" s="237"/>
      <c r="AN1128" s="409"/>
    </row>
    <row r="1129" spans="1:40" ht="15" x14ac:dyDescent="0.2">
      <c r="A1129" s="246" t="s">
        <v>511</v>
      </c>
      <c r="B1129" s="246"/>
      <c r="C1129" s="108" t="s">
        <v>213</v>
      </c>
      <c r="D1129" s="117" t="s">
        <v>51</v>
      </c>
      <c r="E1129" s="10"/>
      <c r="F1129" s="13"/>
      <c r="G1129" s="10"/>
      <c r="H1129" s="13"/>
      <c r="I1129" s="10"/>
      <c r="J1129" s="13"/>
      <c r="K1129" s="10"/>
      <c r="L1129" s="13"/>
      <c r="M1129" s="10"/>
      <c r="N1129" s="13"/>
      <c r="O1129" s="10"/>
      <c r="P1129" s="13"/>
      <c r="Q1129" s="10"/>
      <c r="R1129" s="13"/>
      <c r="S1129" s="10"/>
      <c r="T1129" s="13"/>
      <c r="U1129" s="10"/>
      <c r="V1129" s="13"/>
      <c r="W1129" s="10"/>
      <c r="X1129" s="13"/>
      <c r="Y1129" s="10"/>
      <c r="Z1129" s="13"/>
      <c r="AA1129" s="205"/>
      <c r="AB1129" s="196"/>
      <c r="AC1129" s="196"/>
      <c r="AD1129" s="205"/>
      <c r="AF1129" s="193"/>
      <c r="AH1129" s="193"/>
      <c r="AI1129" s="237"/>
      <c r="AJ1129" s="237"/>
      <c r="AK1129" s="237"/>
      <c r="AL1129" s="409"/>
      <c r="AM1129" s="237"/>
      <c r="AN1129" s="409"/>
    </row>
    <row r="1130" spans="1:40" ht="15.75" x14ac:dyDescent="0.25">
      <c r="A1130" s="290"/>
      <c r="B1130" s="291"/>
      <c r="C1130" s="105" t="s">
        <v>52</v>
      </c>
      <c r="D1130" s="33"/>
      <c r="E1130" s="102" t="str" cm="1">
        <f t="array" ref="E1130">_xlfn.IFS(AND(E1126="",E1131="",E1132="",E1133="",E1134=""),"",SUM(E1131:E1134)&lt;E1126*AND(F1131="",F1132="",F1133="",F1134="",E1131&lt;&gt;"",E1132&lt;&gt;"",E1133&lt;&gt;"",E1134&lt;&gt;""),"T4-Error",SUM(E1131:E1134)&gt;E1126,"T5-Error",AND(SUM(E1131:E1134)=E1126,F1126="",OR(E1131="",E1132="",E1133="",E1134="")),"T2-Error",OR(E1131="",E1132="",E1133="",E1134=""),"",SUM(E1131:E1134)&lt;E1126*OR(F1131="pa",F1132="pa",F1133="pa",F1134="pa"),"",AND(SUM(E1131:E1134)=E1126,F1126="pa",F1131&lt;&gt;"pa",F1132&lt;&gt;"pa",F1133&lt;&gt;"pa",F1134&lt;&gt;"pa"),"T3-Error",AND(SUM(E1131:E1134)=E1126,F1126="")*OR(F1131="pa",F1132="pa",F1133="pa",F1134="pa"),"T1-Error",SUM(E1131:E1134)=E1126,"")</f>
        <v/>
      </c>
      <c r="F1130" s="101"/>
      <c r="G1130" s="102" t="str" cm="1">
        <f t="array" ref="G1130">_xlfn.IFS(AND(G1126="",G1131="",G1132="",G1133="",G1134=""),"",SUM(G1131:G1134)&lt;G1126*AND(H1131="",H1132="",H1133="",H1134="",G1131&lt;&gt;"",G1132&lt;&gt;"",G1133&lt;&gt;"",G1134&lt;&gt;""),"T4-Error",SUM(G1131:G1134)&gt;G1126,"T5-Error",AND(SUM(G1131:G1134)=G1126,H1126="",OR(G1131="",G1132="",G1133="",G1134="")),"T2-Error",OR(G1131="",G1132="",G1133="",G1134=""),"",SUM(G1131:G1134)&lt;G1126*OR(H1131="pa",H1132="pa",H1133="pa",H1134="pa"),"",AND(SUM(G1131:G1134)=G1126,H1126="pa",H1131&lt;&gt;"pa",H1132&lt;&gt;"pa",H1133&lt;&gt;"pa",H1134&lt;&gt;"pa"),"T3-Error",AND(SUM(G1131:G1134)=G1126,H1126="")*OR(H1131="pa",H1132="pa",H1133="pa",H1134="pa"),"T1-Error",SUM(G1131:G1134)=G1126,"")</f>
        <v/>
      </c>
      <c r="H1130" s="101"/>
      <c r="I1130" s="102" t="str" cm="1">
        <f t="array" ref="I1130">_xlfn.IFS(AND(I1126="",I1131="",I1132="",I1133="",I1134=""),"",SUM(I1131:I1134)&lt;I1126*AND(J1131="",J1132="",J1133="",J1134="",I1131&lt;&gt;"",I1132&lt;&gt;"",I1133&lt;&gt;"",I1134&lt;&gt;""),"T4-Error",SUM(I1131:I1134)&gt;I1126,"T5-Error",AND(SUM(I1131:I1134)=I1126,J1126="",OR(I1131="",I1132="",I1133="",I1134="")),"T2-Error",OR(I1131="",I1132="",I1133="",I1134=""),"",SUM(I1131:I1134)&lt;I1126*OR(J1131="pa",J1132="pa",J1133="pa",J1134="pa"),"",AND(SUM(I1131:I1134)=I1126,J1126="pa",J1131&lt;&gt;"pa",J1132&lt;&gt;"pa",J1133&lt;&gt;"pa",J1134&lt;&gt;"pa"),"T3-Error",AND(SUM(I1131:I1134)=I1126,J1126="")*OR(J1131="pa",J1132="pa",J1133="pa",J1134="pa"),"T1-Error",SUM(I1131:I1134)=I1126,"")</f>
        <v/>
      </c>
      <c r="J1130" s="101"/>
      <c r="K1130" s="102" t="str" cm="1">
        <f t="array" ref="K1130">_xlfn.IFS(AND(K1126="",K1131="",K1132="",K1133="",K1134=""),"",SUM(K1131:K1134)&lt;K1126*AND(L1131="",L1132="",L1133="",L1134="",K1131&lt;&gt;"",K1132&lt;&gt;"",K1133&lt;&gt;"",K1134&lt;&gt;""),"T4-Error",SUM(K1131:K1134)&gt;K1126,"T5-Error",AND(SUM(K1131:K1134)=K1126,L1126="",OR(K1131="",K1132="",K1133="",K1134="")),"T2-Error",OR(K1131="",K1132="",K1133="",K1134=""),"",SUM(K1131:K1134)&lt;K1126*OR(L1131="pa",L1132="pa",L1133="pa",L1134="pa"),"",AND(SUM(K1131:K1134)=K1126,L1126="pa",L1131&lt;&gt;"pa",L1132&lt;&gt;"pa",L1133&lt;&gt;"pa",L1134&lt;&gt;"pa"),"T3-Error",AND(SUM(K1131:K1134)=K1126,L1126="")*OR(L1131="pa",L1132="pa",L1133="pa",L1134="pa"),"T1-Error",SUM(K1131:K1134)=K1126,"")</f>
        <v/>
      </c>
      <c r="L1130" s="101"/>
      <c r="M1130" s="102" t="str" cm="1">
        <f t="array" ref="M1130">_xlfn.IFS(AND(M1126="",M1131="",M1132="",M1133="",M1134=""),"",SUM(M1131:M1134)&lt;M1126*AND(N1131="",N1132="",N1133="",N1134="",M1131&lt;&gt;"",M1132&lt;&gt;"",M1133&lt;&gt;"",M1134&lt;&gt;""),"T4-Error",SUM(M1131:M1134)&gt;M1126,"T5-Error",AND(SUM(M1131:M1134)=M1126,N1126="",OR(M1131="",M1132="",M1133="",M1134="")),"T2-Error",OR(M1131="",M1132="",M1133="",M1134=""),"",SUM(M1131:M1134)&lt;M1126*OR(N1131="pa",N1132="pa",N1133="pa",N1134="pa"),"",AND(SUM(M1131:M1134)=M1126,N1126="pa",N1131&lt;&gt;"pa",N1132&lt;&gt;"pa",N1133&lt;&gt;"pa",N1134&lt;&gt;"pa"),"T3-Error",AND(SUM(M1131:M1134)=M1126,N1126="")*OR(N1131="pa",N1132="pa",N1133="pa",N1134="pa"),"T1-Error",SUM(M1131:M1134)=M1126,"")</f>
        <v/>
      </c>
      <c r="N1130" s="101"/>
      <c r="O1130" s="102" t="str" cm="1">
        <f t="array" ref="O1130">_xlfn.IFS(AND(O1126="",O1131="",O1132="",O1133="",O1134=""),"",SUM(O1131:O1134)&lt;O1126*AND(P1131="",P1132="",P1133="",P1134="",O1131&lt;&gt;"",O1132&lt;&gt;"",O1133&lt;&gt;"",O1134&lt;&gt;""),"T4-Error",SUM(O1131:O1134)&gt;O1126,"T5-Error",AND(SUM(O1131:O1134)=O1126,P1126="",OR(O1131="",O1132="",O1133="",O1134="")),"T2-Error",OR(O1131="",O1132="",O1133="",O1134=""),"",SUM(O1131:O1134)&lt;O1126*OR(P1131="pa",P1132="pa",P1133="pa",P1134="pa"),"",AND(SUM(O1131:O1134)=O1126,P1126="pa",P1131&lt;&gt;"pa",P1132&lt;&gt;"pa",P1133&lt;&gt;"pa",P1134&lt;&gt;"pa"),"T3-Error",AND(SUM(O1131:O1134)=O1126,P1126="")*OR(P1131="pa",P1132="pa",P1133="pa",P1134="pa"),"T1-Error",SUM(O1131:O1134)=O1126,"")</f>
        <v/>
      </c>
      <c r="P1130" s="101"/>
      <c r="Q1130" s="102" t="str" cm="1">
        <f t="array" ref="Q1130">_xlfn.IFS(AND(Q1126="",Q1131="",Q1132="",Q1133="",Q1134=""),"",SUM(Q1131:Q1134)&lt;Q1126*AND(R1131="",R1132="",R1133="",R1134="",Q1131&lt;&gt;"",Q1132&lt;&gt;"",Q1133&lt;&gt;"",Q1134&lt;&gt;""),"T4-Error",SUM(Q1131:Q1134)&gt;Q1126,"T5-Error",AND(SUM(Q1131:Q1134)=Q1126,R1126="",OR(Q1131="",Q1132="",Q1133="",Q1134="")),"T2-Error",OR(Q1131="",Q1132="",Q1133="",Q1134=""),"",SUM(Q1131:Q1134)&lt;Q1126*OR(R1131="pa",R1132="pa",R1133="pa",R1134="pa"),"",AND(SUM(Q1131:Q1134)=Q1126,R1126="pa",R1131&lt;&gt;"pa",R1132&lt;&gt;"pa",R1133&lt;&gt;"pa",R1134&lt;&gt;"pa"),"T3-Error",AND(SUM(Q1131:Q1134)=Q1126,R1126="")*OR(R1131="pa",R1132="pa",R1133="pa",R1134="pa"),"T1-Error",SUM(Q1131:Q1134)=Q1126,"")</f>
        <v/>
      </c>
      <c r="R1130" s="101"/>
      <c r="S1130" s="102" t="str" cm="1">
        <f t="array" ref="S1130">_xlfn.IFS(AND(S1126="",S1131="",S1132="",S1133="",S1134=""),"",SUM(S1131:S1134)&lt;S1126*AND(T1131="",T1132="",T1133="",T1134="",S1131&lt;&gt;"",S1132&lt;&gt;"",S1133&lt;&gt;"",S1134&lt;&gt;""),"T4-Error",SUM(S1131:S1134)&gt;S1126,"T5-Error",AND(SUM(S1131:S1134)=S1126,T1126="",OR(S1131="",S1132="",S1133="",S1134="")),"T2-Error",OR(S1131="",S1132="",S1133="",S1134=""),"",SUM(S1131:S1134)&lt;S1126*OR(T1131="pa",T1132="pa",T1133="pa",T1134="pa"),"",AND(SUM(S1131:S1134)=S1126,T1126="pa",T1131&lt;&gt;"pa",T1132&lt;&gt;"pa",T1133&lt;&gt;"pa",T1134&lt;&gt;"pa"),"T3-Error",AND(SUM(S1131:S1134)=S1126,T1126="")*OR(T1131="pa",T1132="pa",T1133="pa",T1134="pa"),"T1-Error",SUM(S1131:S1134)=S1126,"")</f>
        <v/>
      </c>
      <c r="T1130" s="101"/>
      <c r="U1130" s="102" t="str" cm="1">
        <f t="array" ref="U1130">_xlfn.IFS(AND(U1126="",U1131="",U1132="",U1133="",U1134=""),"",SUM(U1131:U1134)&lt;U1126*AND(V1131="",V1132="",V1133="",V1134="",U1131&lt;&gt;"",U1132&lt;&gt;"",U1133&lt;&gt;"",U1134&lt;&gt;""),"T4-Error",SUM(U1131:U1134)&gt;U1126,"T5-Error",AND(SUM(U1131:U1134)=U1126,V1126="",OR(U1131="",U1132="",U1133="",U1134="")),"T2-Error",OR(U1131="",U1132="",U1133="",U1134=""),"",SUM(U1131:U1134)&lt;U1126*OR(V1131="pa",V1132="pa",V1133="pa",V1134="pa"),"",AND(SUM(U1131:U1134)=U1126,V1126="pa",V1131&lt;&gt;"pa",V1132&lt;&gt;"pa",V1133&lt;&gt;"pa",V1134&lt;&gt;"pa"),"T3-Error",AND(SUM(U1131:U1134)=U1126,V1126="")*OR(V1131="pa",V1132="pa",V1133="pa",V1134="pa"),"T1-Error",SUM(U1131:U1134)=U1126,"")</f>
        <v/>
      </c>
      <c r="V1130" s="101"/>
      <c r="W1130" s="102" t="str" cm="1">
        <f t="array" ref="W1130">_xlfn.IFS(AND(W1126="",W1131="",W1132="",W1133="",W1134=""),"",SUM(W1131:W1134)&lt;W1126*AND(X1131="",X1132="",X1133="",X1134="",W1131&lt;&gt;"",W1132&lt;&gt;"",W1133&lt;&gt;"",W1134&lt;&gt;""),"T4-Error",SUM(W1131:W1134)&gt;W1126,"T5-Error",AND(SUM(W1131:W1134)=W1126,X1126="",OR(W1131="",W1132="",W1133="",W1134="")),"T2-Error",OR(W1131="",W1132="",W1133="",W1134=""),"",SUM(W1131:W1134)&lt;W1126*OR(X1131="pa",X1132="pa",X1133="pa",X1134="pa"),"",AND(SUM(W1131:W1134)=W1126,X1126="pa",X1131&lt;&gt;"pa",X1132&lt;&gt;"pa",X1133&lt;&gt;"pa",X1134&lt;&gt;"pa"),"T3-Error",AND(SUM(W1131:W1134)=W1126,X1126="")*OR(X1131="pa",X1132="pa",X1133="pa",X1134="pa"),"T1-Error",SUM(W1131:W1134)=W1126,"")</f>
        <v/>
      </c>
      <c r="X1130" s="101"/>
      <c r="Y1130" s="102" t="str" cm="1">
        <f t="array" ref="Y1130">_xlfn.IFS(AND(Y1126="",Y1131="",Y1132="",Y1133="",Y1134=""),"",SUM(Y1131:Y1134)&lt;Y1126*AND(Z1131="",Z1132="",Z1133="",Z1134="",Y1131&lt;&gt;"",Y1132&lt;&gt;"",Y1133&lt;&gt;"",Y1134&lt;&gt;""),"T4-Error",SUM(Y1131:Y1134)&gt;Y1126,"T5-Error",AND(SUM(Y1131:Y1134)=Y1126,Z1126="",OR(Y1131="",Y1132="",Y1133="",Y1134="")),"T2-Error",OR(Y1131="",Y1132="",Y1133="",Y1134=""),"",SUM(Y1131:Y1134)&lt;Y1126*OR(Z1131="pa",Z1132="pa",Z1133="pa",Z1134="pa"),"",AND(SUM(Y1131:Y1134)=Y1126,Z1126="pa",Z1131&lt;&gt;"pa",Z1132&lt;&gt;"pa",Z1133&lt;&gt;"pa",Z1134&lt;&gt;"pa"),"T3-Error",AND(SUM(Y1131:Y1134)=Y1126,Z1126="")*OR(Z1131="pa",Z1132="pa",Z1133="pa",Z1134="pa"),"T1-Error",SUM(Y1131:Y1134)=Y1126,"")</f>
        <v/>
      </c>
      <c r="Z1130" s="101"/>
      <c r="AA1130" s="206"/>
      <c r="AB1130" s="189"/>
      <c r="AC1130" s="196"/>
      <c r="AD1130" s="206"/>
      <c r="AF1130" s="193"/>
      <c r="AH1130" s="193"/>
      <c r="AI1130" s="237"/>
      <c r="AJ1130" s="237"/>
      <c r="AK1130" s="237"/>
      <c r="AL1130" s="409"/>
      <c r="AM1130" s="237"/>
      <c r="AN1130" s="409"/>
    </row>
    <row r="1131" spans="1:40" customFormat="1" ht="15" x14ac:dyDescent="0.2">
      <c r="A1131" s="248" t="s">
        <v>217</v>
      </c>
      <c r="B1131" s="248"/>
      <c r="C1131" s="34" t="s">
        <v>513</v>
      </c>
      <c r="D1131" s="24" t="s">
        <v>51</v>
      </c>
      <c r="E1131" s="10"/>
      <c r="F1131" s="13"/>
      <c r="G1131" s="10"/>
      <c r="H1131" s="13"/>
      <c r="I1131" s="10"/>
      <c r="J1131" s="13"/>
      <c r="K1131" s="10"/>
      <c r="L1131" s="13"/>
      <c r="M1131" s="10"/>
      <c r="N1131" s="13"/>
      <c r="O1131" s="10"/>
      <c r="P1131" s="13"/>
      <c r="Q1131" s="10"/>
      <c r="R1131" s="13"/>
      <c r="S1131" s="10"/>
      <c r="T1131" s="13"/>
      <c r="U1131" s="10"/>
      <c r="V1131" s="13"/>
      <c r="W1131" s="10"/>
      <c r="X1131" s="13"/>
      <c r="Y1131" s="10"/>
      <c r="Z1131" s="13"/>
      <c r="AA1131" s="205"/>
      <c r="AB1131" s="200"/>
      <c r="AC1131" s="257"/>
      <c r="AD1131" s="205"/>
      <c r="AF1131" s="258"/>
      <c r="AH1131" s="258"/>
      <c r="AI1131" s="259"/>
      <c r="AJ1131" s="259"/>
      <c r="AK1131" s="259"/>
      <c r="AL1131" s="413"/>
      <c r="AM1131" s="259"/>
      <c r="AN1131" s="413"/>
    </row>
    <row r="1132" spans="1:40" customFormat="1" ht="15" x14ac:dyDescent="0.2">
      <c r="A1132" s="244" t="s">
        <v>218</v>
      </c>
      <c r="B1132" s="244"/>
      <c r="C1132" s="35" t="s">
        <v>514</v>
      </c>
      <c r="D1132" s="24" t="s">
        <v>51</v>
      </c>
      <c r="E1132" s="10"/>
      <c r="F1132" s="13"/>
      <c r="G1132" s="10"/>
      <c r="H1132" s="13"/>
      <c r="I1132" s="10"/>
      <c r="J1132" s="13"/>
      <c r="K1132" s="10"/>
      <c r="L1132" s="13"/>
      <c r="M1132" s="10"/>
      <c r="N1132" s="13"/>
      <c r="O1132" s="10"/>
      <c r="P1132" s="13"/>
      <c r="Q1132" s="10"/>
      <c r="R1132" s="13"/>
      <c r="S1132" s="10"/>
      <c r="T1132" s="13"/>
      <c r="U1132" s="10"/>
      <c r="V1132" s="13"/>
      <c r="W1132" s="10"/>
      <c r="X1132" s="13"/>
      <c r="Y1132" s="10"/>
      <c r="Z1132" s="13"/>
      <c r="AA1132" s="205"/>
      <c r="AB1132" s="200"/>
      <c r="AC1132" s="257"/>
      <c r="AD1132" s="205"/>
      <c r="AF1132" s="258"/>
      <c r="AH1132" s="258"/>
      <c r="AI1132" s="259"/>
      <c r="AJ1132" s="259"/>
      <c r="AK1132" s="259"/>
      <c r="AL1132" s="413"/>
      <c r="AM1132" s="259"/>
      <c r="AN1132" s="413"/>
    </row>
    <row r="1133" spans="1:40" customFormat="1" ht="15" x14ac:dyDescent="0.2">
      <c r="A1133" s="244" t="s">
        <v>219</v>
      </c>
      <c r="B1133" s="244"/>
      <c r="C1133" s="35" t="s">
        <v>515</v>
      </c>
      <c r="D1133" s="24" t="s">
        <v>51</v>
      </c>
      <c r="E1133" s="10"/>
      <c r="F1133" s="13"/>
      <c r="G1133" s="10"/>
      <c r="H1133" s="13"/>
      <c r="I1133" s="10"/>
      <c r="J1133" s="13"/>
      <c r="K1133" s="10"/>
      <c r="L1133" s="13"/>
      <c r="M1133" s="10"/>
      <c r="N1133" s="13"/>
      <c r="O1133" s="10"/>
      <c r="P1133" s="13"/>
      <c r="Q1133" s="10"/>
      <c r="R1133" s="13"/>
      <c r="S1133" s="10"/>
      <c r="T1133" s="13"/>
      <c r="U1133" s="10"/>
      <c r="V1133" s="13"/>
      <c r="W1133" s="10"/>
      <c r="X1133" s="13"/>
      <c r="Y1133" s="10"/>
      <c r="Z1133" s="13"/>
      <c r="AA1133" s="205"/>
      <c r="AB1133" s="200"/>
      <c r="AC1133" s="257"/>
      <c r="AD1133" s="205"/>
      <c r="AF1133" s="258"/>
      <c r="AH1133" s="258"/>
      <c r="AI1133" s="259"/>
      <c r="AJ1133" s="259"/>
      <c r="AK1133" s="259"/>
      <c r="AL1133" s="413"/>
      <c r="AM1133" s="259"/>
      <c r="AN1133" s="413"/>
    </row>
    <row r="1134" spans="1:40" customFormat="1" ht="15.75" thickBot="1" x14ac:dyDescent="0.25">
      <c r="A1134" s="244" t="s">
        <v>220</v>
      </c>
      <c r="B1134" s="244"/>
      <c r="C1134" s="35" t="s">
        <v>516</v>
      </c>
      <c r="D1134" s="24" t="s">
        <v>51</v>
      </c>
      <c r="E1134" s="10"/>
      <c r="F1134" s="13"/>
      <c r="G1134" s="10"/>
      <c r="H1134" s="13"/>
      <c r="I1134" s="10"/>
      <c r="J1134" s="13"/>
      <c r="K1134" s="10"/>
      <c r="L1134" s="13"/>
      <c r="M1134" s="10"/>
      <c r="N1134" s="13"/>
      <c r="O1134" s="10"/>
      <c r="P1134" s="13"/>
      <c r="Q1134" s="10"/>
      <c r="R1134" s="13"/>
      <c r="S1134" s="10"/>
      <c r="T1134" s="13"/>
      <c r="U1134" s="10"/>
      <c r="V1134" s="13"/>
      <c r="W1134" s="10"/>
      <c r="X1134" s="13"/>
      <c r="Y1134" s="10"/>
      <c r="Z1134" s="13"/>
      <c r="AA1134" s="205"/>
      <c r="AB1134" s="200"/>
      <c r="AC1134" s="257"/>
      <c r="AD1134" s="205"/>
      <c r="AF1134" s="258"/>
      <c r="AH1134" s="258"/>
      <c r="AI1134" s="259"/>
      <c r="AJ1134" s="259"/>
      <c r="AK1134" s="259"/>
      <c r="AL1134" s="413"/>
      <c r="AM1134" s="259"/>
      <c r="AN1134" s="413"/>
    </row>
    <row r="1135" spans="1:40" ht="41.25" thickBot="1" x14ac:dyDescent="0.3">
      <c r="B1135" s="303"/>
      <c r="C1135" s="89" t="s">
        <v>519</v>
      </c>
      <c r="D1135" s="121"/>
      <c r="E1135" s="100"/>
      <c r="F1135" s="101"/>
      <c r="G1135" s="100"/>
      <c r="H1135" s="101"/>
      <c r="I1135" s="100"/>
      <c r="J1135" s="101"/>
      <c r="K1135" s="100"/>
      <c r="L1135" s="101"/>
      <c r="M1135" s="100"/>
      <c r="N1135" s="101"/>
      <c r="O1135" s="100"/>
      <c r="P1135" s="101"/>
      <c r="Q1135" s="100"/>
      <c r="R1135" s="101"/>
      <c r="S1135" s="100"/>
      <c r="T1135" s="101"/>
      <c r="U1135" s="100"/>
      <c r="V1135" s="101"/>
      <c r="W1135" s="100"/>
      <c r="X1135" s="101"/>
      <c r="Y1135" s="100"/>
      <c r="Z1135" s="101"/>
      <c r="AA1135" s="308" t="s">
        <v>200</v>
      </c>
      <c r="AB1135" s="196"/>
      <c r="AC1135" s="196"/>
      <c r="AD1135" s="206"/>
      <c r="AF1135" s="193"/>
      <c r="AH1135" s="193"/>
      <c r="AI1135" s="237"/>
      <c r="AJ1135" s="237"/>
      <c r="AK1135" s="237"/>
      <c r="AL1135" s="409"/>
      <c r="AM1135" s="438" t="s">
        <v>520</v>
      </c>
      <c r="AN1135" s="438" t="s">
        <v>521</v>
      </c>
    </row>
    <row r="1136" spans="1:40" ht="31.5" x14ac:dyDescent="0.2">
      <c r="C1136" s="104" t="s">
        <v>148</v>
      </c>
      <c r="D1136" s="117" t="s">
        <v>47</v>
      </c>
      <c r="E1136" s="10">
        <v>9600</v>
      </c>
      <c r="F1136" s="13"/>
      <c r="G1136" s="10">
        <v>10574</v>
      </c>
      <c r="H1136" s="13"/>
      <c r="I1136" s="10">
        <v>10874</v>
      </c>
      <c r="J1136" s="13"/>
      <c r="K1136" s="10">
        <v>11454</v>
      </c>
      <c r="L1136" s="13"/>
      <c r="M1136" s="10">
        <v>11160</v>
      </c>
      <c r="N1136" s="13"/>
      <c r="O1136" s="10">
        <v>10531</v>
      </c>
      <c r="P1136" s="13"/>
      <c r="Q1136" s="10">
        <v>10057</v>
      </c>
      <c r="R1136" s="13"/>
      <c r="S1136" s="10">
        <v>11171</v>
      </c>
      <c r="T1136" s="13"/>
      <c r="U1136" s="10">
        <v>10903</v>
      </c>
      <c r="V1136" s="13"/>
      <c r="W1136" s="10">
        <v>10993</v>
      </c>
      <c r="X1136" s="13"/>
      <c r="Y1136" s="10"/>
      <c r="Z1136" s="13"/>
      <c r="AA1136" s="205"/>
      <c r="AB1136" s="196"/>
      <c r="AC1136" s="196"/>
      <c r="AD1136" s="205"/>
      <c r="AF1136" s="193"/>
      <c r="AH1136" s="193"/>
      <c r="AI1136" s="237"/>
      <c r="AJ1136" s="237"/>
      <c r="AK1136" s="237"/>
      <c r="AL1136" s="409"/>
      <c r="AM1136" s="237"/>
      <c r="AN1136" s="409"/>
    </row>
    <row r="1137" spans="1:40" ht="15.75" x14ac:dyDescent="0.25">
      <c r="A1137" s="267"/>
      <c r="B1137" s="302"/>
      <c r="C1137" s="32" t="s">
        <v>208</v>
      </c>
      <c r="D1137" s="33"/>
      <c r="E1137" s="102" t="str" cm="1">
        <f t="array" ref="E1137">_xlfn.IFS(AND(E1136="",E1138="",E1139=""),"",SUM(E1138:E1139)&lt;E1136*AND(F1138="",F1139="",E1138&lt;&gt;"",E1139&lt;&gt;""),"T4-Error",SUM(E1138:E1139)&gt;E1136,"T5-Error",AND(SUM(E1138:E1139)=E1136,F1136="",OR(E1138="",E1139="")),"T2-Error",OR(E1138="",E1139=""),"",SUM(E1138:E1139)&lt;E1136*OR(F1138="pa",F1139="pa"),"",AND(SUM(E1138:E1139)=E1136,F1136="pa",F1138&lt;&gt;"pa",F1139&lt;&gt;"pa"),"T3-Error",AND(SUM(E1138:E1139)=E1136,F1136="")*OR(F1138="pa",F1139="pa"),"T1-Error",SUM(E1138:E1139)=E1136,"")</f>
        <v/>
      </c>
      <c r="F1137" s="101"/>
      <c r="G1137" s="102" t="str" cm="1">
        <f t="array" ref="G1137">_xlfn.IFS(AND(G1136="",G1138="",G1139=""),"",SUM(G1138:G1139)&lt;G1136*AND(H1138="",H1139="",G1138&lt;&gt;"",G1139&lt;&gt;""),"T4-Error",SUM(G1138:G1139)&gt;G1136,"T5-Error",AND(SUM(G1138:G1139)=G1136,H1136="",OR(G1138="",G1139="")),"T2-Error",OR(G1138="",G1139=""),"",SUM(G1138:G1139)&lt;G1136*OR(H1138="pa",H1139="pa"),"",AND(SUM(G1138:G1139)=G1136,H1136="pa",H1138&lt;&gt;"pa",H1139&lt;&gt;"pa"),"T3-Error",AND(SUM(G1138:G1139)=G1136,H1136="")*OR(H1138="pa",H1139="pa"),"T1-Error",SUM(G1138:G1139)=G1136,"")</f>
        <v/>
      </c>
      <c r="H1137" s="101"/>
      <c r="I1137" s="102" t="str" cm="1">
        <f t="array" ref="I1137">_xlfn.IFS(AND(I1136="",I1138="",I1139=""),"",SUM(I1138:I1139)&lt;I1136*AND(J1138="",J1139="",I1138&lt;&gt;"",I1139&lt;&gt;""),"T4-Error",SUM(I1138:I1139)&gt;I1136,"T5-Error",AND(SUM(I1138:I1139)=I1136,J1136="",OR(I1138="",I1139="")),"T2-Error",OR(I1138="",I1139=""),"",SUM(I1138:I1139)&lt;I1136*OR(J1138="pa",J1139="pa"),"",AND(SUM(I1138:I1139)=I1136,J1136="pa",J1138&lt;&gt;"pa",J1139&lt;&gt;"pa"),"T3-Error",AND(SUM(I1138:I1139)=I1136,J1136="")*OR(J1138="pa",J1139="pa"),"T1-Error",SUM(I1138:I1139)=I1136,"")</f>
        <v/>
      </c>
      <c r="J1137" s="101"/>
      <c r="K1137" s="102" t="str" cm="1">
        <f t="array" ref="K1137">_xlfn.IFS(AND(K1136="",K1138="",K1139=""),"",SUM(K1138:K1139)&lt;K1136*AND(L1138="",L1139="",K1138&lt;&gt;"",K1139&lt;&gt;""),"T4-Error",SUM(K1138:K1139)&gt;K1136,"T5-Error",AND(SUM(K1138:K1139)=K1136,L1136="",OR(K1138="",K1139="")),"T2-Error",OR(K1138="",K1139=""),"",SUM(K1138:K1139)&lt;K1136*OR(L1138="pa",L1139="pa"),"",AND(SUM(K1138:K1139)=K1136,L1136="pa",L1138&lt;&gt;"pa",L1139&lt;&gt;"pa"),"T3-Error",AND(SUM(K1138:K1139)=K1136,L1136="")*OR(L1138="pa",L1139="pa"),"T1-Error",SUM(K1138:K1139)=K1136,"")</f>
        <v/>
      </c>
      <c r="L1137" s="101"/>
      <c r="M1137" s="102" t="str" cm="1">
        <f t="array" ref="M1137">_xlfn.IFS(AND(M1136="",M1138="",M1139=""),"",SUM(M1138:M1139)&lt;M1136*AND(N1138="",N1139="",M1138&lt;&gt;"",M1139&lt;&gt;""),"T4-Error",SUM(M1138:M1139)&gt;M1136,"T5-Error",AND(SUM(M1138:M1139)=M1136,N1136="",OR(M1138="",M1139="")),"T2-Error",OR(M1138="",M1139=""),"",SUM(M1138:M1139)&lt;M1136*OR(N1138="pa",N1139="pa"),"",AND(SUM(M1138:M1139)=M1136,N1136="pa",N1138&lt;&gt;"pa",N1139&lt;&gt;"pa"),"T3-Error",AND(SUM(M1138:M1139)=M1136,N1136="")*OR(N1138="pa",N1139="pa"),"T1-Error",SUM(M1138:M1139)=M1136,"")</f>
        <v/>
      </c>
      <c r="N1137" s="101"/>
      <c r="O1137" s="102" t="str" cm="1">
        <f t="array" ref="O1137">_xlfn.IFS(AND(O1136="",O1138="",O1139=""),"",SUM(O1138:O1139)&lt;O1136*AND(P1138="",P1139="",O1138&lt;&gt;"",O1139&lt;&gt;""),"T4-Error",SUM(O1138:O1139)&gt;O1136,"T5-Error",AND(SUM(O1138:O1139)=O1136,P1136="",OR(O1138="",O1139="")),"T2-Error",OR(O1138="",O1139=""),"",SUM(O1138:O1139)&lt;O1136*OR(P1138="pa",P1139="pa"),"",AND(SUM(O1138:O1139)=O1136,P1136="pa",P1138&lt;&gt;"pa",P1139&lt;&gt;"pa"),"T3-Error",AND(SUM(O1138:O1139)=O1136,P1136="")*OR(P1138="pa",P1139="pa"),"T1-Error",SUM(O1138:O1139)=O1136,"")</f>
        <v/>
      </c>
      <c r="P1137" s="101"/>
      <c r="Q1137" s="102" t="str" cm="1">
        <f t="array" ref="Q1137">_xlfn.IFS(AND(Q1136="",Q1138="",Q1139=""),"",SUM(Q1138:Q1139)&lt;Q1136*AND(R1138="",R1139="",Q1138&lt;&gt;"",Q1139&lt;&gt;""),"T4-Error",SUM(Q1138:Q1139)&gt;Q1136,"T5-Error",AND(SUM(Q1138:Q1139)=Q1136,R1136="",OR(Q1138="",Q1139="")),"T2-Error",OR(Q1138="",Q1139=""),"",SUM(Q1138:Q1139)&lt;Q1136*OR(R1138="pa",R1139="pa"),"",AND(SUM(Q1138:Q1139)=Q1136,R1136="pa",R1138&lt;&gt;"pa",R1139&lt;&gt;"pa"),"T3-Error",AND(SUM(Q1138:Q1139)=Q1136,R1136="")*OR(R1138="pa",R1139="pa"),"T1-Error",SUM(Q1138:Q1139)=Q1136,"")</f>
        <v/>
      </c>
      <c r="R1137" s="101"/>
      <c r="S1137" s="102" t="str" cm="1">
        <f t="array" ref="S1137">_xlfn.IFS(AND(S1136="",S1138="",S1139=""),"",SUM(S1138:S1139)&lt;S1136*AND(T1138="",T1139="",S1138&lt;&gt;"",S1139&lt;&gt;""),"T4-Error",SUM(S1138:S1139)&gt;S1136,"T5-Error",AND(SUM(S1138:S1139)=S1136,T1136="",OR(S1138="",S1139="")),"T2-Error",OR(S1138="",S1139=""),"",SUM(S1138:S1139)&lt;S1136*OR(T1138="pa",T1139="pa"),"",AND(SUM(S1138:S1139)=S1136,T1136="pa",T1138&lt;&gt;"pa",T1139&lt;&gt;"pa"),"T3-Error",AND(SUM(S1138:S1139)=S1136,T1136="")*OR(T1138="pa",T1139="pa"),"T1-Error",SUM(S1138:S1139)=S1136,"")</f>
        <v/>
      </c>
      <c r="T1137" s="101"/>
      <c r="U1137" s="102" t="str" cm="1">
        <f t="array" ref="U1137">_xlfn.IFS(AND(U1136="",U1138="",U1139=""),"",SUM(U1138:U1139)&lt;U1136*AND(V1138="",V1139="",U1138&lt;&gt;"",U1139&lt;&gt;""),"T4-Error",SUM(U1138:U1139)&gt;U1136,"T5-Error",AND(SUM(U1138:U1139)=U1136,V1136="",OR(U1138="",U1139="")),"T2-Error",OR(U1138="",U1139=""),"",SUM(U1138:U1139)&lt;U1136*OR(V1138="pa",V1139="pa"),"",AND(SUM(U1138:U1139)=U1136,V1136="pa",V1138&lt;&gt;"pa",V1139&lt;&gt;"pa"),"T3-Error",AND(SUM(U1138:U1139)=U1136,V1136="")*OR(V1138="pa",V1139="pa"),"T1-Error",SUM(U1138:U1139)=U1136,"")</f>
        <v/>
      </c>
      <c r="V1137" s="101"/>
      <c r="W1137" s="102" t="str" cm="1">
        <f t="array" ref="W1137">_xlfn.IFS(AND(W1136="",W1138="",W1139=""),"",SUM(W1138:W1139)&lt;W1136*AND(X1138="",X1139="",W1138&lt;&gt;"",W1139&lt;&gt;""),"T4-Error",SUM(W1138:W1139)&gt;W1136,"T5-Error",AND(SUM(W1138:W1139)=W1136,X1136="",OR(W1138="",W1139="")),"T2-Error",OR(W1138="",W1139=""),"",SUM(W1138:W1139)&lt;W1136*OR(X1138="pa",X1139="pa"),"",AND(SUM(W1138:W1139)=W1136,X1136="pa",X1138&lt;&gt;"pa",X1139&lt;&gt;"pa"),"T3-Error",AND(SUM(W1138:W1139)=W1136,X1136="")*OR(X1138="pa",X1139="pa"),"T1-Error",SUM(W1138:W1139)=W1136,"")</f>
        <v/>
      </c>
      <c r="X1137" s="101"/>
      <c r="Y1137" s="102" t="str" cm="1">
        <f t="array" ref="Y1137">_xlfn.IFS(AND(Y1136="",Y1138="",Y1139=""),"",SUM(Y1138:Y1139)&lt;Y1136*AND(Z1138="",Z1139="",Y1138&lt;&gt;"",Y1139&lt;&gt;""),"T4-Error",SUM(Y1138:Y1139)&gt;Y1136,"T5-Error",AND(SUM(Y1138:Y1139)=Y1136,Z1136="",OR(Y1138="",Y1139="")),"T2-Error",OR(Y1138="",Y1139=""),"",SUM(Y1138:Y1139)&lt;Y1136*OR(Z1138="pa",Z1139="pa"),"",AND(SUM(Y1138:Y1139)=Y1136,Z1136="pa",Z1138&lt;&gt;"pa",Z1139&lt;&gt;"pa"),"T3-Error",AND(SUM(Y1138:Y1139)=Y1136,Z1136="")*OR(Z1138="pa",Z1139="pa"),"T1-Error",SUM(Y1138:Y1139)=Y1136,"")</f>
        <v/>
      </c>
      <c r="Z1137" s="101"/>
      <c r="AA1137" s="206"/>
      <c r="AB1137" s="189"/>
      <c r="AC1137" s="196"/>
      <c r="AD1137" s="206"/>
      <c r="AF1137" s="193"/>
      <c r="AH1137" s="193"/>
      <c r="AI1137" s="237"/>
      <c r="AJ1137" s="237"/>
      <c r="AK1137" s="237"/>
      <c r="AL1137" s="409"/>
      <c r="AM1137" s="237"/>
      <c r="AN1137" s="409"/>
    </row>
    <row r="1138" spans="1:40" ht="15" x14ac:dyDescent="0.2">
      <c r="A1138" s="248" t="s">
        <v>509</v>
      </c>
      <c r="B1138" s="248"/>
      <c r="C1138" s="107" t="s">
        <v>510</v>
      </c>
      <c r="D1138" s="117" t="s">
        <v>47</v>
      </c>
      <c r="E1138" s="10">
        <v>4896</v>
      </c>
      <c r="F1138" s="13"/>
      <c r="G1138" s="10">
        <v>5344</v>
      </c>
      <c r="H1138" s="13"/>
      <c r="I1138" s="10">
        <v>5499</v>
      </c>
      <c r="J1138" s="13"/>
      <c r="K1138" s="10">
        <v>5814</v>
      </c>
      <c r="L1138" s="13"/>
      <c r="M1138" s="10">
        <v>5675</v>
      </c>
      <c r="N1138" s="13"/>
      <c r="O1138" s="10">
        <v>5396</v>
      </c>
      <c r="P1138" s="13"/>
      <c r="Q1138" s="10">
        <v>5153</v>
      </c>
      <c r="R1138" s="13"/>
      <c r="S1138" s="10">
        <v>5757</v>
      </c>
      <c r="T1138" s="13"/>
      <c r="U1138" s="10">
        <v>5605</v>
      </c>
      <c r="V1138" s="13"/>
      <c r="W1138" s="10">
        <v>5634</v>
      </c>
      <c r="X1138" s="13"/>
      <c r="Y1138" s="10"/>
      <c r="Z1138" s="13"/>
      <c r="AA1138" s="205"/>
      <c r="AB1138" s="196"/>
      <c r="AC1138" s="196"/>
      <c r="AD1138" s="205"/>
      <c r="AF1138" s="193"/>
      <c r="AH1138" s="193"/>
      <c r="AI1138" s="237"/>
      <c r="AJ1138" s="237"/>
      <c r="AK1138" s="237"/>
      <c r="AL1138" s="409"/>
      <c r="AM1138" s="237"/>
      <c r="AN1138" s="409"/>
    </row>
    <row r="1139" spans="1:40" ht="15" x14ac:dyDescent="0.2">
      <c r="A1139" s="246" t="s">
        <v>511</v>
      </c>
      <c r="B1139" s="246"/>
      <c r="C1139" s="108" t="s">
        <v>252</v>
      </c>
      <c r="D1139" s="117" t="s">
        <v>47</v>
      </c>
      <c r="E1139" s="10">
        <v>4704</v>
      </c>
      <c r="F1139" s="13"/>
      <c r="G1139" s="10">
        <v>5230</v>
      </c>
      <c r="H1139" s="13"/>
      <c r="I1139" s="10">
        <v>5375</v>
      </c>
      <c r="J1139" s="13"/>
      <c r="K1139" s="10">
        <v>5640</v>
      </c>
      <c r="L1139" s="13"/>
      <c r="M1139" s="10">
        <v>5485</v>
      </c>
      <c r="N1139" s="13"/>
      <c r="O1139" s="10">
        <v>5135</v>
      </c>
      <c r="P1139" s="13"/>
      <c r="Q1139" s="10">
        <v>4904</v>
      </c>
      <c r="R1139" s="13"/>
      <c r="S1139" s="10">
        <v>5414</v>
      </c>
      <c r="T1139" s="13"/>
      <c r="U1139" s="10">
        <v>5298</v>
      </c>
      <c r="V1139" s="13"/>
      <c r="W1139" s="10">
        <v>5359</v>
      </c>
      <c r="X1139" s="13"/>
      <c r="Y1139" s="10"/>
      <c r="Z1139" s="13"/>
      <c r="AA1139" s="205"/>
      <c r="AB1139" s="196"/>
      <c r="AC1139" s="196"/>
      <c r="AD1139" s="205"/>
      <c r="AF1139" s="193"/>
      <c r="AH1139" s="193"/>
      <c r="AI1139" s="237"/>
      <c r="AJ1139" s="237"/>
      <c r="AK1139" s="237"/>
      <c r="AL1139" s="409"/>
      <c r="AM1139" s="237"/>
      <c r="AN1139" s="409"/>
    </row>
    <row r="1140" spans="1:40" ht="31.5" x14ac:dyDescent="0.2">
      <c r="C1140" s="104" t="s">
        <v>149</v>
      </c>
      <c r="D1140" s="117" t="s">
        <v>51</v>
      </c>
      <c r="E1140" s="10">
        <v>6796</v>
      </c>
      <c r="F1140" s="13"/>
      <c r="G1140" s="10">
        <v>6778</v>
      </c>
      <c r="H1140" s="13"/>
      <c r="I1140" s="10">
        <v>6765</v>
      </c>
      <c r="J1140" s="13"/>
      <c r="K1140" s="10">
        <v>6755</v>
      </c>
      <c r="L1140" s="13"/>
      <c r="M1140" s="10">
        <v>6773</v>
      </c>
      <c r="N1140" s="13"/>
      <c r="O1140" s="10">
        <v>6599</v>
      </c>
      <c r="P1140" s="13"/>
      <c r="Q1140" s="10">
        <v>6610</v>
      </c>
      <c r="R1140" s="13"/>
      <c r="S1140" s="10">
        <v>6742</v>
      </c>
      <c r="T1140" s="13"/>
      <c r="U1140" s="10">
        <v>6592</v>
      </c>
      <c r="V1140" s="13"/>
      <c r="W1140" s="10">
        <f>W1142+W1143</f>
        <v>4006</v>
      </c>
      <c r="X1140" s="13"/>
      <c r="Y1140" s="10"/>
      <c r="Z1140" s="13"/>
      <c r="AA1140" s="205"/>
      <c r="AB1140" s="196"/>
      <c r="AC1140" s="196"/>
      <c r="AD1140" s="205"/>
      <c r="AF1140" s="193"/>
      <c r="AH1140" s="193"/>
      <c r="AI1140" s="237"/>
      <c r="AJ1140" s="237"/>
      <c r="AK1140" s="237"/>
      <c r="AL1140" s="409"/>
      <c r="AM1140" s="237"/>
      <c r="AN1140" s="409"/>
    </row>
    <row r="1141" spans="1:40" ht="15.75" x14ac:dyDescent="0.25">
      <c r="A1141" s="267"/>
      <c r="B1141" s="302"/>
      <c r="C1141" s="32" t="s">
        <v>208</v>
      </c>
      <c r="D1141" s="33"/>
      <c r="E1141" s="102" t="str" cm="1">
        <f t="array" ref="E1141">_xlfn.IFS(AND(E1140="",E1142="",E1143=""),"",SUM(E1142:E1143)&lt;E1140*AND(F1142="",F1143="",E1142&lt;&gt;"",E1143&lt;&gt;""),"T4-Error",SUM(E1142:E1143)&gt;E1140,"T5-Error",AND(SUM(E1142:E1143)=E1140,F1140="",OR(E1142="",E1143="")),"T2-Error",OR(E1142="",E1143=""),"",SUM(E1142:E1143)&lt;E1140*OR(F1142="pa",F1143="pa"),"",AND(SUM(E1142:E1143)=E1140,F1140="pa",F1142&lt;&gt;"pa",F1143&lt;&gt;"pa"),"T3-Error",AND(SUM(E1142:E1143)=E1140,F1140="")*OR(F1142="pa",F1143="pa"),"T1-Error",SUM(E1142:E1143)=E1140,"")</f>
        <v/>
      </c>
      <c r="F1141" s="101"/>
      <c r="G1141" s="102" t="str" cm="1">
        <f t="array" ref="G1141">_xlfn.IFS(AND(G1140="",G1142="",G1143=""),"",SUM(G1142:G1143)&lt;G1140*AND(H1142="",H1143="",G1142&lt;&gt;"",G1143&lt;&gt;""),"T4-Error",SUM(G1142:G1143)&gt;G1140,"T5-Error",AND(SUM(G1142:G1143)=G1140,H1140="",OR(G1142="",G1143="")),"T2-Error",OR(G1142="",G1143=""),"",SUM(G1142:G1143)&lt;G1140*OR(H1142="pa",H1143="pa"),"",AND(SUM(G1142:G1143)=G1140,H1140="pa",H1142&lt;&gt;"pa",H1143&lt;&gt;"pa"),"T3-Error",AND(SUM(G1142:G1143)=G1140,H1140="")*OR(H1142="pa",H1143="pa"),"T1-Error",SUM(G1142:G1143)=G1140,"")</f>
        <v/>
      </c>
      <c r="H1141" s="101"/>
      <c r="I1141" s="102" t="str" cm="1">
        <f t="array" ref="I1141">_xlfn.IFS(AND(I1140="",I1142="",I1143=""),"",SUM(I1142:I1143)&lt;I1140*AND(J1142="",J1143="",I1142&lt;&gt;"",I1143&lt;&gt;""),"T4-Error",SUM(I1142:I1143)&gt;I1140,"T5-Error",AND(SUM(I1142:I1143)=I1140,J1140="",OR(I1142="",I1143="")),"T2-Error",OR(I1142="",I1143=""),"",SUM(I1142:I1143)&lt;I1140*OR(J1142="pa",J1143="pa"),"",AND(SUM(I1142:I1143)=I1140,J1140="pa",J1142&lt;&gt;"pa",J1143&lt;&gt;"pa"),"T3-Error",AND(SUM(I1142:I1143)=I1140,J1140="")*OR(J1142="pa",J1143="pa"),"T1-Error",SUM(I1142:I1143)=I1140,"")</f>
        <v/>
      </c>
      <c r="J1141" s="101"/>
      <c r="K1141" s="102" t="str" cm="1">
        <f t="array" ref="K1141">_xlfn.IFS(AND(K1140="",K1142="",K1143=""),"",SUM(K1142:K1143)&lt;K1140*AND(L1142="",L1143="",K1142&lt;&gt;"",K1143&lt;&gt;""),"T4-Error",SUM(K1142:K1143)&gt;K1140,"T5-Error",AND(SUM(K1142:K1143)=K1140,L1140="",OR(K1142="",K1143="")),"T2-Error",OR(K1142="",K1143=""),"",SUM(K1142:K1143)&lt;K1140*OR(L1142="pa",L1143="pa"),"",AND(SUM(K1142:K1143)=K1140,L1140="pa",L1142&lt;&gt;"pa",L1143&lt;&gt;"pa"),"T3-Error",AND(SUM(K1142:K1143)=K1140,L1140="")*OR(L1142="pa",L1143="pa"),"T1-Error",SUM(K1142:K1143)=K1140,"")</f>
        <v/>
      </c>
      <c r="L1141" s="101"/>
      <c r="M1141" s="102" t="str" cm="1">
        <f t="array" ref="M1141">_xlfn.IFS(AND(M1140="",M1142="",M1143=""),"",SUM(M1142:M1143)&lt;M1140*AND(N1142="",N1143="",M1142&lt;&gt;"",M1143&lt;&gt;""),"T4-Error",SUM(M1142:M1143)&gt;M1140,"T5-Error",AND(SUM(M1142:M1143)=M1140,N1140="",OR(M1142="",M1143="")),"T2-Error",OR(M1142="",M1143=""),"",SUM(M1142:M1143)&lt;M1140*OR(N1142="pa",N1143="pa"),"",AND(SUM(M1142:M1143)=M1140,N1140="pa",N1142&lt;&gt;"pa",N1143&lt;&gt;"pa"),"T3-Error",AND(SUM(M1142:M1143)=M1140,N1140="")*OR(N1142="pa",N1143="pa"),"T1-Error",SUM(M1142:M1143)=M1140,"")</f>
        <v/>
      </c>
      <c r="N1141" s="101"/>
      <c r="O1141" s="102" t="str" cm="1">
        <f t="array" ref="O1141">_xlfn.IFS(AND(O1140="",O1142="",O1143=""),"",SUM(O1142:O1143)&lt;O1140*AND(P1142="",P1143="",O1142&lt;&gt;"",O1143&lt;&gt;""),"T4-Error",SUM(O1142:O1143)&gt;O1140,"T5-Error",AND(SUM(O1142:O1143)=O1140,P1140="",OR(O1142="",O1143="")),"T2-Error",OR(O1142="",O1143=""),"",SUM(O1142:O1143)&lt;O1140*OR(P1142="pa",P1143="pa"),"",AND(SUM(O1142:O1143)=O1140,P1140="pa",P1142&lt;&gt;"pa",P1143&lt;&gt;"pa"),"T3-Error",AND(SUM(O1142:O1143)=O1140,P1140="")*OR(P1142="pa",P1143="pa"),"T1-Error",SUM(O1142:O1143)=O1140,"")</f>
        <v/>
      </c>
      <c r="P1141" s="101"/>
      <c r="Q1141" s="102" t="str" cm="1">
        <f t="array" ref="Q1141">_xlfn.IFS(AND(Q1140="",Q1142="",Q1143=""),"",SUM(Q1142:Q1143)&lt;Q1140*AND(R1142="",R1143="",Q1142&lt;&gt;"",Q1143&lt;&gt;""),"T4-Error",SUM(Q1142:Q1143)&gt;Q1140,"T5-Error",AND(SUM(Q1142:Q1143)=Q1140,R1140="",OR(Q1142="",Q1143="")),"T2-Error",OR(Q1142="",Q1143=""),"",SUM(Q1142:Q1143)&lt;Q1140*OR(R1142="pa",R1143="pa"),"",AND(SUM(Q1142:Q1143)=Q1140,R1140="pa",R1142&lt;&gt;"pa",R1143&lt;&gt;"pa"),"T3-Error",AND(SUM(Q1142:Q1143)=Q1140,R1140="")*OR(R1142="pa",R1143="pa"),"T1-Error",SUM(Q1142:Q1143)=Q1140,"")</f>
        <v/>
      </c>
      <c r="R1141" s="101"/>
      <c r="S1141" s="102" t="str" cm="1">
        <f t="array" ref="S1141">_xlfn.IFS(AND(S1140="",S1142="",S1143=""),"",SUM(S1142:S1143)&lt;S1140*AND(T1142="",T1143="",S1142&lt;&gt;"",S1143&lt;&gt;""),"T4-Error",SUM(S1142:S1143)&gt;S1140,"T5-Error",AND(SUM(S1142:S1143)=S1140,T1140="",OR(S1142="",S1143="")),"T2-Error",OR(S1142="",S1143=""),"",SUM(S1142:S1143)&lt;S1140*OR(T1142="pa",T1143="pa"),"",AND(SUM(S1142:S1143)=S1140,T1140="pa",T1142&lt;&gt;"pa",T1143&lt;&gt;"pa"),"T3-Error",AND(SUM(S1142:S1143)=S1140,T1140="")*OR(T1142="pa",T1143="pa"),"T1-Error",SUM(S1142:S1143)=S1140,"")</f>
        <v/>
      </c>
      <c r="T1141" s="101"/>
      <c r="U1141" s="102" t="str" cm="1">
        <f t="array" ref="U1141">_xlfn.IFS(AND(U1140="",U1142="",U1143=""),"",SUM(U1142:U1143)&lt;U1140*AND(V1142="",V1143="",U1142&lt;&gt;"",U1143&lt;&gt;""),"T4-Error",SUM(U1142:U1143)&gt;U1140,"T5-Error",AND(SUM(U1142:U1143)=U1140,V1140="",OR(U1142="",U1143="")),"T2-Error",OR(U1142="",U1143=""),"",SUM(U1142:U1143)&lt;U1140*OR(V1142="pa",V1143="pa"),"",AND(SUM(U1142:U1143)=U1140,V1140="pa",V1142&lt;&gt;"pa",V1143&lt;&gt;"pa"),"T3-Error",AND(SUM(U1142:U1143)=U1140,V1140="")*OR(V1142="pa",V1143="pa"),"T1-Error",SUM(U1142:U1143)=U1140,"")</f>
        <v/>
      </c>
      <c r="V1141" s="101"/>
      <c r="W1141" s="102" t="str" cm="1">
        <f t="array" ref="W1141">_xlfn.IFS(AND(W1140="",W1142="",W1143=""),"",SUM(W1142:W1143)&lt;W1140*AND(X1142="",X1143="",W1142&lt;&gt;"",W1143&lt;&gt;""),"T4-Error",SUM(W1142:W1143)&gt;W1140,"T5-Error",AND(SUM(W1142:W1143)=W1140,X1140="",OR(W1142="",W1143="")),"T2-Error",OR(W1142="",W1143=""),"",SUM(W1142:W1143)&lt;W1140*OR(X1142="pa",X1143="pa"),"",AND(SUM(W1142:W1143)=W1140,X1140="pa",X1142&lt;&gt;"pa",X1143&lt;&gt;"pa"),"T3-Error",AND(SUM(W1142:W1143)=W1140,X1140="")*OR(X1142="pa",X1143="pa"),"T1-Error",SUM(W1142:W1143)=W1140,"")</f>
        <v/>
      </c>
      <c r="X1141" s="101"/>
      <c r="Y1141" s="102" t="str" cm="1">
        <f t="array" ref="Y1141">_xlfn.IFS(AND(Y1140="",Y1142="",Y1143=""),"",SUM(Y1142:Y1143)&lt;Y1140*AND(Z1142="",Z1143="",Y1142&lt;&gt;"",Y1143&lt;&gt;""),"T4-Error",SUM(Y1142:Y1143)&gt;Y1140,"T5-Error",AND(SUM(Y1142:Y1143)=Y1140,Z1140="",OR(Y1142="",Y1143="")),"T2-Error",OR(Y1142="",Y1143=""),"",SUM(Y1142:Y1143)&lt;Y1140*OR(Z1142="pa",Z1143="pa"),"",AND(SUM(Y1142:Y1143)=Y1140,Z1140="pa",Z1142&lt;&gt;"pa",Z1143&lt;&gt;"pa"),"T3-Error",AND(SUM(Y1142:Y1143)=Y1140,Z1140="")*OR(Z1142="pa",Z1143="pa"),"T1-Error",SUM(Y1142:Y1143)=Y1140,"")</f>
        <v/>
      </c>
      <c r="Z1141" s="101"/>
      <c r="AA1141" s="206"/>
      <c r="AB1141" s="189"/>
      <c r="AC1141" s="196"/>
      <c r="AD1141" s="206"/>
      <c r="AF1141" s="193"/>
      <c r="AH1141" s="193"/>
      <c r="AI1141" s="237"/>
      <c r="AJ1141" s="237"/>
      <c r="AK1141" s="237"/>
      <c r="AL1141" s="409"/>
      <c r="AM1141" s="237"/>
      <c r="AN1141" s="409"/>
    </row>
    <row r="1142" spans="1:40" ht="15" x14ac:dyDescent="0.2">
      <c r="A1142" s="248" t="s">
        <v>509</v>
      </c>
      <c r="B1142" s="248"/>
      <c r="C1142" s="107" t="s">
        <v>210</v>
      </c>
      <c r="D1142" s="117" t="s">
        <v>51</v>
      </c>
      <c r="E1142" s="10">
        <v>3954</v>
      </c>
      <c r="F1142" s="13"/>
      <c r="G1142" s="10">
        <v>3952</v>
      </c>
      <c r="H1142" s="13"/>
      <c r="I1142" s="10">
        <v>3965</v>
      </c>
      <c r="J1142" s="13"/>
      <c r="K1142" s="10">
        <v>3957</v>
      </c>
      <c r="L1142" s="13"/>
      <c r="M1142" s="10">
        <v>3980</v>
      </c>
      <c r="N1142" s="13"/>
      <c r="O1142" s="10">
        <v>3881</v>
      </c>
      <c r="P1142" s="13"/>
      <c r="Q1142" s="10">
        <v>3888</v>
      </c>
      <c r="R1142" s="13"/>
      <c r="S1142" s="10">
        <v>4022</v>
      </c>
      <c r="T1142" s="13"/>
      <c r="U1142" s="10">
        <v>3975</v>
      </c>
      <c r="V1142" s="13"/>
      <c r="W1142" s="10">
        <v>2514</v>
      </c>
      <c r="X1142" s="13"/>
      <c r="Y1142" s="10"/>
      <c r="Z1142" s="13"/>
      <c r="AA1142" s="205"/>
      <c r="AB1142" s="196"/>
      <c r="AC1142" s="196"/>
      <c r="AD1142" s="205"/>
      <c r="AF1142" s="193"/>
      <c r="AH1142" s="193"/>
      <c r="AI1142" s="237"/>
      <c r="AJ1142" s="237"/>
      <c r="AK1142" s="237"/>
      <c r="AL1142" s="409"/>
      <c r="AM1142" s="237"/>
      <c r="AN1142" s="409"/>
    </row>
    <row r="1143" spans="1:40" ht="15" x14ac:dyDescent="0.2">
      <c r="A1143" s="246" t="s">
        <v>511</v>
      </c>
      <c r="B1143" s="246"/>
      <c r="C1143" s="108" t="s">
        <v>213</v>
      </c>
      <c r="D1143" s="117" t="s">
        <v>51</v>
      </c>
      <c r="E1143" s="10">
        <v>2842</v>
      </c>
      <c r="F1143" s="13"/>
      <c r="G1143" s="10">
        <v>2826</v>
      </c>
      <c r="H1143" s="13"/>
      <c r="I1143" s="10">
        <v>2800</v>
      </c>
      <c r="J1143" s="13"/>
      <c r="K1143" s="10">
        <v>2798</v>
      </c>
      <c r="L1143" s="13"/>
      <c r="M1143" s="10">
        <v>2793</v>
      </c>
      <c r="N1143" s="13"/>
      <c r="O1143" s="10">
        <v>2718</v>
      </c>
      <c r="P1143" s="13"/>
      <c r="Q1143" s="10">
        <v>2722</v>
      </c>
      <c r="R1143" s="13"/>
      <c r="S1143" s="10">
        <v>2720</v>
      </c>
      <c r="T1143" s="13"/>
      <c r="U1143" s="10">
        <v>2617</v>
      </c>
      <c r="V1143" s="13"/>
      <c r="W1143" s="10">
        <v>1492</v>
      </c>
      <c r="X1143" s="13"/>
      <c r="Y1143" s="10"/>
      <c r="Z1143" s="13"/>
      <c r="AA1143" s="205"/>
      <c r="AB1143" s="196"/>
      <c r="AC1143" s="196"/>
      <c r="AD1143" s="205"/>
      <c r="AF1143" s="193"/>
      <c r="AH1143" s="193"/>
      <c r="AI1143" s="237"/>
      <c r="AJ1143" s="237"/>
      <c r="AK1143" s="237"/>
      <c r="AL1143" s="409"/>
      <c r="AM1143" s="237"/>
      <c r="AN1143" s="409"/>
    </row>
    <row r="1144" spans="1:40" ht="15.75" x14ac:dyDescent="0.25">
      <c r="A1144" s="290"/>
      <c r="B1144" s="291"/>
      <c r="C1144" s="105" t="s">
        <v>52</v>
      </c>
      <c r="D1144" s="33"/>
      <c r="E1144" s="102" t="str" cm="1">
        <f t="array" ref="E1144">_xlfn.IFS(AND(E1140="",E1145="",E1146="",E1147="",E1148=""),"",SUM(E1145:E1148)&lt;E1140*AND(F1145="",F1146="",F1147="",F1148="",E1145&lt;&gt;"",E1146&lt;&gt;"",E1147&lt;&gt;"",E1148&lt;&gt;""),"T4-Error",SUM(E1145:E1148)&gt;E1140,"T5-Error",AND(SUM(E1145:E1148)=E1140,F1140="",OR(E1145="",E1146="",E1147="",E1148="")),"T2-Error",OR(E1145="",E1146="",E1147="",E1148=""),"",SUM(E1145:E1148)&lt;E1140*OR(F1145="pa",F1146="pa",F1147="pa",F1148="pa"),"",AND(SUM(E1145:E1148)=E1140,F1140="pa",F1145&lt;&gt;"pa",F1146&lt;&gt;"pa",F1147&lt;&gt;"pa",F1148&lt;&gt;"pa"),"T3-Error",AND(SUM(E1145:E1148)=E1140,F1140="")*OR(F1145="pa",F1146="pa",F1147="pa",F1148="pa"),"T1-Error",SUM(E1145:E1148)=E1140,"")</f>
        <v/>
      </c>
      <c r="F1144" s="101"/>
      <c r="G1144" s="102" t="str" cm="1">
        <f t="array" ref="G1144">_xlfn.IFS(AND(G1140="",G1145="",G1146="",G1147="",G1148=""),"",SUM(G1145:G1148)&lt;G1140*AND(H1145="",H1146="",H1147="",H1148="",G1145&lt;&gt;"",G1146&lt;&gt;"",G1147&lt;&gt;"",G1148&lt;&gt;""),"T4-Error",SUM(G1145:G1148)&gt;G1140,"T5-Error",AND(SUM(G1145:G1148)=G1140,H1140="",OR(G1145="",G1146="",G1147="",G1148="")),"T2-Error",OR(G1145="",G1146="",G1147="",G1148=""),"",SUM(G1145:G1148)&lt;G1140*OR(H1145="pa",H1146="pa",H1147="pa",H1148="pa"),"",AND(SUM(G1145:G1148)=G1140,H1140="pa",H1145&lt;&gt;"pa",H1146&lt;&gt;"pa",H1147&lt;&gt;"pa",H1148&lt;&gt;"pa"),"T3-Error",AND(SUM(G1145:G1148)=G1140,H1140="")*OR(H1145="pa",H1146="pa",H1147="pa",H1148="pa"),"T1-Error",SUM(G1145:G1148)=G1140,"")</f>
        <v/>
      </c>
      <c r="H1144" s="101"/>
      <c r="I1144" s="102" t="str" cm="1">
        <f t="array" ref="I1144">_xlfn.IFS(AND(I1140="",I1145="",I1146="",I1147="",I1148=""),"",SUM(I1145:I1148)&lt;I1140*AND(J1145="",J1146="",J1147="",J1148="",I1145&lt;&gt;"",I1146&lt;&gt;"",I1147&lt;&gt;"",I1148&lt;&gt;""),"T4-Error",SUM(I1145:I1148)&gt;I1140,"T5-Error",AND(SUM(I1145:I1148)=I1140,J1140="",OR(I1145="",I1146="",I1147="",I1148="")),"T2-Error",OR(I1145="",I1146="",I1147="",I1148=""),"",SUM(I1145:I1148)&lt;I1140*OR(J1145="pa",J1146="pa",J1147="pa",J1148="pa"),"",AND(SUM(I1145:I1148)=I1140,J1140="pa",J1145&lt;&gt;"pa",J1146&lt;&gt;"pa",J1147&lt;&gt;"pa",J1148&lt;&gt;"pa"),"T3-Error",AND(SUM(I1145:I1148)=I1140,J1140="")*OR(J1145="pa",J1146="pa",J1147="pa",J1148="pa"),"T1-Error",SUM(I1145:I1148)=I1140,"")</f>
        <v/>
      </c>
      <c r="J1144" s="101"/>
      <c r="K1144" s="102" t="str" cm="1">
        <f t="array" ref="K1144">_xlfn.IFS(AND(K1140="",K1145="",K1146="",K1147="",K1148=""),"",SUM(K1145:K1148)&lt;K1140*AND(L1145="",L1146="",L1147="",L1148="",K1145&lt;&gt;"",K1146&lt;&gt;"",K1147&lt;&gt;"",K1148&lt;&gt;""),"T4-Error",SUM(K1145:K1148)&gt;K1140,"T5-Error",AND(SUM(K1145:K1148)=K1140,L1140="",OR(K1145="",K1146="",K1147="",K1148="")),"T2-Error",OR(K1145="",K1146="",K1147="",K1148=""),"",SUM(K1145:K1148)&lt;K1140*OR(L1145="pa",L1146="pa",L1147="pa",L1148="pa"),"",AND(SUM(K1145:K1148)=K1140,L1140="pa",L1145&lt;&gt;"pa",L1146&lt;&gt;"pa",L1147&lt;&gt;"pa",L1148&lt;&gt;"pa"),"T3-Error",AND(SUM(K1145:K1148)=K1140,L1140="")*OR(L1145="pa",L1146="pa",L1147="pa",L1148="pa"),"T1-Error",SUM(K1145:K1148)=K1140,"")</f>
        <v/>
      </c>
      <c r="L1144" s="101"/>
      <c r="M1144" s="102" t="str" cm="1">
        <f t="array" ref="M1144">_xlfn.IFS(AND(M1140="",M1145="",M1146="",M1147="",M1148=""),"",SUM(M1145:M1148)&lt;M1140*AND(N1145="",N1146="",N1147="",N1148="",M1145&lt;&gt;"",M1146&lt;&gt;"",M1147&lt;&gt;"",M1148&lt;&gt;""),"T4-Error",SUM(M1145:M1148)&gt;M1140,"T5-Error",AND(SUM(M1145:M1148)=M1140,N1140="",OR(M1145="",M1146="",M1147="",M1148="")),"T2-Error",OR(M1145="",M1146="",M1147="",M1148=""),"",SUM(M1145:M1148)&lt;M1140*OR(N1145="pa",N1146="pa",N1147="pa",N1148="pa"),"",AND(SUM(M1145:M1148)=M1140,N1140="pa",N1145&lt;&gt;"pa",N1146&lt;&gt;"pa",N1147&lt;&gt;"pa",N1148&lt;&gt;"pa"),"T3-Error",AND(SUM(M1145:M1148)=M1140,N1140="")*OR(N1145="pa",N1146="pa",N1147="pa",N1148="pa"),"T1-Error",SUM(M1145:M1148)=M1140,"")</f>
        <v/>
      </c>
      <c r="N1144" s="101"/>
      <c r="O1144" s="102" t="str" cm="1">
        <f t="array" ref="O1144">_xlfn.IFS(AND(O1140="",O1145="",O1146="",O1147="",O1148=""),"",SUM(O1145:O1148)&lt;O1140*AND(P1145="",P1146="",P1147="",P1148="",O1145&lt;&gt;"",O1146&lt;&gt;"",O1147&lt;&gt;"",O1148&lt;&gt;""),"T4-Error",SUM(O1145:O1148)&gt;O1140,"T5-Error",AND(SUM(O1145:O1148)=O1140,P1140="",OR(O1145="",O1146="",O1147="",O1148="")),"T2-Error",OR(O1145="",O1146="",O1147="",O1148=""),"",SUM(O1145:O1148)&lt;O1140*OR(P1145="pa",P1146="pa",P1147="pa",P1148="pa"),"",AND(SUM(O1145:O1148)=O1140,P1140="pa",P1145&lt;&gt;"pa",P1146&lt;&gt;"pa",P1147&lt;&gt;"pa",P1148&lt;&gt;"pa"),"T3-Error",AND(SUM(O1145:O1148)=O1140,P1140="")*OR(P1145="pa",P1146="pa",P1147="pa",P1148="pa"),"T1-Error",SUM(O1145:O1148)=O1140,"")</f>
        <v/>
      </c>
      <c r="P1144" s="101"/>
      <c r="Q1144" s="102" t="str" cm="1">
        <f t="array" ref="Q1144">_xlfn.IFS(AND(Q1140="",Q1145="",Q1146="",Q1147="",Q1148=""),"",SUM(Q1145:Q1148)&lt;Q1140*AND(R1145="",R1146="",R1147="",R1148="",Q1145&lt;&gt;"",Q1146&lt;&gt;"",Q1147&lt;&gt;"",Q1148&lt;&gt;""),"T4-Error",SUM(Q1145:Q1148)&gt;Q1140,"T5-Error",AND(SUM(Q1145:Q1148)=Q1140,R1140="",OR(Q1145="",Q1146="",Q1147="",Q1148="")),"T2-Error",OR(Q1145="",Q1146="",Q1147="",Q1148=""),"",SUM(Q1145:Q1148)&lt;Q1140*OR(R1145="pa",R1146="pa",R1147="pa",R1148="pa"),"",AND(SUM(Q1145:Q1148)=Q1140,R1140="pa",R1145&lt;&gt;"pa",R1146&lt;&gt;"pa",R1147&lt;&gt;"pa",R1148&lt;&gt;"pa"),"T3-Error",AND(SUM(Q1145:Q1148)=Q1140,R1140="")*OR(R1145="pa",R1146="pa",R1147="pa",R1148="pa"),"T1-Error",SUM(Q1145:Q1148)=Q1140,"")</f>
        <v/>
      </c>
      <c r="R1144" s="101"/>
      <c r="S1144" s="102" t="str" cm="1">
        <f t="array" ref="S1144">_xlfn.IFS(AND(S1140="",S1145="",S1146="",S1147="",S1148=""),"",SUM(S1145:S1148)&lt;S1140*AND(T1145="",T1146="",T1147="",T1148="",S1145&lt;&gt;"",S1146&lt;&gt;"",S1147&lt;&gt;"",S1148&lt;&gt;""),"T4-Error",SUM(S1145:S1148)&gt;S1140,"T5-Error",AND(SUM(S1145:S1148)=S1140,T1140="",OR(S1145="",S1146="",S1147="",S1148="")),"T2-Error",OR(S1145="",S1146="",S1147="",S1148=""),"",SUM(S1145:S1148)&lt;S1140*OR(T1145="pa",T1146="pa",T1147="pa",T1148="pa"),"",AND(SUM(S1145:S1148)=S1140,T1140="pa",T1145&lt;&gt;"pa",T1146&lt;&gt;"pa",T1147&lt;&gt;"pa",T1148&lt;&gt;"pa"),"T3-Error",AND(SUM(S1145:S1148)=S1140,T1140="")*OR(T1145="pa",T1146="pa",T1147="pa",T1148="pa"),"T1-Error",SUM(S1145:S1148)=S1140,"")</f>
        <v/>
      </c>
      <c r="T1144" s="101"/>
      <c r="U1144" s="102" t="str" cm="1">
        <f t="array" ref="U1144">_xlfn.IFS(AND(U1140="",U1145="",U1146="",U1147="",U1148=""),"",SUM(U1145:U1148)&lt;U1140*AND(V1145="",V1146="",V1147="",V1148="",U1145&lt;&gt;"",U1146&lt;&gt;"",U1147&lt;&gt;"",U1148&lt;&gt;""),"T4-Error",SUM(U1145:U1148)&gt;U1140,"T5-Error",AND(SUM(U1145:U1148)=U1140,V1140="",OR(U1145="",U1146="",U1147="",U1148="")),"T2-Error",OR(U1145="",U1146="",U1147="",U1148=""),"",SUM(U1145:U1148)&lt;U1140*OR(V1145="pa",V1146="pa",V1147="pa",V1148="pa"),"",AND(SUM(U1145:U1148)=U1140,V1140="pa",V1145&lt;&gt;"pa",V1146&lt;&gt;"pa",V1147&lt;&gt;"pa",V1148&lt;&gt;"pa"),"T3-Error",AND(SUM(U1145:U1148)=U1140,V1140="")*OR(V1145="pa",V1146="pa",V1147="pa",V1148="pa"),"T1-Error",SUM(U1145:U1148)=U1140,"")</f>
        <v/>
      </c>
      <c r="V1144" s="101"/>
      <c r="W1144" s="102" t="str" cm="1">
        <f t="array" ref="W1144">_xlfn.IFS(AND(W1140="",W1145="",W1146="",W1147="",W1148=""),"",SUM(W1145:W1148)&lt;W1140*AND(X1145="",X1146="",X1147="",X1148="",W1145&lt;&gt;"",W1146&lt;&gt;"",W1147&lt;&gt;"",W1148&lt;&gt;""),"T4-Error",SUM(W1145:W1148)&gt;W1140,"T5-Error",AND(SUM(W1145:W1148)=W1140,X1140="",OR(W1145="",W1146="",W1147="",W1148="")),"T2-Error",OR(W1145="",W1146="",W1147="",W1148=""),"",SUM(W1145:W1148)&lt;W1140*OR(X1145="pa",X1146="pa",X1147="pa",X1148="pa"),"",AND(SUM(W1145:W1148)=W1140,X1140="pa",X1145&lt;&gt;"pa",X1146&lt;&gt;"pa",X1147&lt;&gt;"pa",X1148&lt;&gt;"pa"),"T3-Error",AND(SUM(W1145:W1148)=W1140,X1140="")*OR(X1145="pa",X1146="pa",X1147="pa",X1148="pa"),"T1-Error",SUM(W1145:W1148)=W1140,"")</f>
        <v/>
      </c>
      <c r="X1144" s="101"/>
      <c r="Y1144" s="102" t="str" cm="1">
        <f t="array" ref="Y1144">_xlfn.IFS(AND(Y1140="",Y1145="",Y1146="",Y1147="",Y1148=""),"",SUM(Y1145:Y1148)&lt;Y1140*AND(Z1145="",Z1146="",Z1147="",Z1148="",Y1145&lt;&gt;"",Y1146&lt;&gt;"",Y1147&lt;&gt;"",Y1148&lt;&gt;""),"T4-Error",SUM(Y1145:Y1148)&gt;Y1140,"T5-Error",AND(SUM(Y1145:Y1148)=Y1140,Z1140="",OR(Y1145="",Y1146="",Y1147="",Y1148="")),"T2-Error",OR(Y1145="",Y1146="",Y1147="",Y1148=""),"",SUM(Y1145:Y1148)&lt;Y1140*OR(Z1145="pa",Z1146="pa",Z1147="pa",Z1148="pa"),"",AND(SUM(Y1145:Y1148)=Y1140,Z1140="pa",Z1145&lt;&gt;"pa",Z1146&lt;&gt;"pa",Z1147&lt;&gt;"pa",Z1148&lt;&gt;"pa"),"T3-Error",AND(SUM(Y1145:Y1148)=Y1140,Z1140="")*OR(Z1145="pa",Z1146="pa",Z1147="pa",Z1148="pa"),"T1-Error",SUM(Y1145:Y1148)=Y1140,"")</f>
        <v/>
      </c>
      <c r="Z1144" s="101"/>
      <c r="AA1144" s="206"/>
      <c r="AB1144" s="189"/>
      <c r="AC1144" s="196"/>
      <c r="AD1144" s="206"/>
      <c r="AF1144" s="193"/>
      <c r="AH1144" s="193"/>
      <c r="AI1144" s="237"/>
      <c r="AJ1144" s="237"/>
      <c r="AK1144" s="237"/>
      <c r="AL1144" s="409"/>
      <c r="AM1144" s="237"/>
      <c r="AN1144" s="409"/>
    </row>
    <row r="1145" spans="1:40" customFormat="1" ht="15" x14ac:dyDescent="0.2">
      <c r="A1145" s="248" t="s">
        <v>217</v>
      </c>
      <c r="B1145" s="248"/>
      <c r="C1145" s="34" t="s">
        <v>513</v>
      </c>
      <c r="D1145" s="24" t="s">
        <v>51</v>
      </c>
      <c r="E1145" s="10">
        <v>2</v>
      </c>
      <c r="F1145" s="13"/>
      <c r="G1145" s="10">
        <v>2</v>
      </c>
      <c r="H1145" s="13"/>
      <c r="I1145" s="10">
        <v>2</v>
      </c>
      <c r="J1145" s="13"/>
      <c r="K1145" s="10">
        <v>1</v>
      </c>
      <c r="L1145" s="13"/>
      <c r="M1145" s="10">
        <v>1</v>
      </c>
      <c r="N1145" s="13"/>
      <c r="O1145" s="10">
        <v>8</v>
      </c>
      <c r="P1145" s="13"/>
      <c r="Q1145" s="10">
        <v>64</v>
      </c>
      <c r="R1145" s="13"/>
      <c r="S1145" s="10">
        <v>202</v>
      </c>
      <c r="T1145" s="13"/>
      <c r="U1145" s="10">
        <v>260</v>
      </c>
      <c r="V1145" s="13"/>
      <c r="W1145" s="10">
        <v>260</v>
      </c>
      <c r="X1145" s="13"/>
      <c r="Y1145" s="10"/>
      <c r="Z1145" s="13"/>
      <c r="AA1145" s="205"/>
      <c r="AB1145" s="200"/>
      <c r="AC1145" s="257"/>
      <c r="AD1145" s="205"/>
      <c r="AF1145" s="258"/>
      <c r="AH1145" s="258"/>
      <c r="AI1145" s="259"/>
      <c r="AJ1145" s="259"/>
      <c r="AK1145" s="259"/>
      <c r="AL1145" s="413"/>
      <c r="AM1145" s="259"/>
      <c r="AN1145" s="413"/>
    </row>
    <row r="1146" spans="1:40" customFormat="1" ht="15" x14ac:dyDescent="0.2">
      <c r="A1146" s="244" t="s">
        <v>218</v>
      </c>
      <c r="B1146" s="244"/>
      <c r="C1146" s="35" t="s">
        <v>514</v>
      </c>
      <c r="D1146" s="24" t="s">
        <v>51</v>
      </c>
      <c r="E1146" s="10">
        <v>102</v>
      </c>
      <c r="F1146" s="13"/>
      <c r="G1146" s="10">
        <v>206</v>
      </c>
      <c r="H1146" s="13"/>
      <c r="I1146" s="10">
        <v>342</v>
      </c>
      <c r="J1146" s="13"/>
      <c r="K1146" s="10">
        <v>498</v>
      </c>
      <c r="L1146" s="13"/>
      <c r="M1146" s="10">
        <v>693</v>
      </c>
      <c r="N1146" s="13"/>
      <c r="O1146" s="10">
        <v>794</v>
      </c>
      <c r="P1146" s="13"/>
      <c r="Q1146" s="10">
        <v>986</v>
      </c>
      <c r="R1146" s="13"/>
      <c r="S1146" s="10">
        <v>1257</v>
      </c>
      <c r="T1146" s="13"/>
      <c r="U1146" s="10">
        <v>1455</v>
      </c>
      <c r="V1146" s="13"/>
      <c r="W1146" s="10">
        <v>1278</v>
      </c>
      <c r="X1146" s="13"/>
      <c r="Y1146" s="10"/>
      <c r="Z1146" s="13"/>
      <c r="AA1146" s="205"/>
      <c r="AB1146" s="200"/>
      <c r="AC1146" s="257"/>
      <c r="AD1146" s="205"/>
      <c r="AF1146" s="258"/>
      <c r="AH1146" s="258"/>
      <c r="AI1146" s="259"/>
      <c r="AJ1146" s="259"/>
      <c r="AK1146" s="259"/>
      <c r="AL1146" s="413"/>
      <c r="AM1146" s="259"/>
      <c r="AN1146" s="413"/>
    </row>
    <row r="1147" spans="1:40" customFormat="1" ht="15" x14ac:dyDescent="0.2">
      <c r="A1147" s="244" t="s">
        <v>219</v>
      </c>
      <c r="B1147" s="244"/>
      <c r="C1147" s="35" t="s">
        <v>515</v>
      </c>
      <c r="D1147" s="24" t="s">
        <v>51</v>
      </c>
      <c r="E1147" s="10">
        <v>945</v>
      </c>
      <c r="F1147" s="13"/>
      <c r="G1147" s="10">
        <v>1058</v>
      </c>
      <c r="H1147" s="13"/>
      <c r="I1147" s="10">
        <v>1168</v>
      </c>
      <c r="J1147" s="13"/>
      <c r="K1147" s="10">
        <v>1274</v>
      </c>
      <c r="L1147" s="13"/>
      <c r="M1147" s="10">
        <v>1385</v>
      </c>
      <c r="N1147" s="13"/>
      <c r="O1147" s="10">
        <v>1433</v>
      </c>
      <c r="P1147" s="13"/>
      <c r="Q1147" s="10">
        <v>1501</v>
      </c>
      <c r="R1147" s="13"/>
      <c r="S1147" s="10">
        <v>1556</v>
      </c>
      <c r="T1147" s="13"/>
      <c r="U1147" s="10">
        <v>1537</v>
      </c>
      <c r="V1147" s="13"/>
      <c r="W1147" s="10">
        <v>1826</v>
      </c>
      <c r="X1147" s="13"/>
      <c r="Y1147" s="10"/>
      <c r="Z1147" s="13"/>
      <c r="AA1147" s="205"/>
      <c r="AB1147" s="200"/>
      <c r="AC1147" s="257"/>
      <c r="AD1147" s="205"/>
      <c r="AF1147" s="258"/>
      <c r="AH1147" s="258"/>
      <c r="AI1147" s="259"/>
      <c r="AJ1147" s="259"/>
      <c r="AK1147" s="259"/>
      <c r="AL1147" s="413"/>
      <c r="AM1147" s="259"/>
      <c r="AN1147" s="413"/>
    </row>
    <row r="1148" spans="1:40" customFormat="1" ht="15.75" thickBot="1" x14ac:dyDescent="0.25">
      <c r="A1148" s="244" t="s">
        <v>220</v>
      </c>
      <c r="B1148" s="244"/>
      <c r="C1148" s="35" t="s">
        <v>516</v>
      </c>
      <c r="D1148" s="24" t="s">
        <v>51</v>
      </c>
      <c r="E1148" s="10">
        <v>5747</v>
      </c>
      <c r="F1148" s="13"/>
      <c r="G1148" s="10">
        <v>5512</v>
      </c>
      <c r="H1148" s="13"/>
      <c r="I1148" s="10">
        <v>5253</v>
      </c>
      <c r="J1148" s="13"/>
      <c r="K1148" s="10">
        <v>4982</v>
      </c>
      <c r="L1148" s="13"/>
      <c r="M1148" s="10">
        <v>4694</v>
      </c>
      <c r="N1148" s="13"/>
      <c r="O1148" s="10">
        <v>4364</v>
      </c>
      <c r="P1148" s="13"/>
      <c r="Q1148" s="10">
        <v>4059</v>
      </c>
      <c r="R1148" s="13"/>
      <c r="S1148" s="10">
        <v>3727</v>
      </c>
      <c r="T1148" s="13"/>
      <c r="U1148" s="10">
        <v>3340</v>
      </c>
      <c r="V1148" s="13"/>
      <c r="W1148" s="10">
        <v>642</v>
      </c>
      <c r="X1148" s="13"/>
      <c r="Y1148" s="10"/>
      <c r="Z1148" s="13"/>
      <c r="AA1148" s="205"/>
      <c r="AB1148" s="200"/>
      <c r="AC1148" s="257"/>
      <c r="AD1148" s="205"/>
      <c r="AF1148" s="258"/>
      <c r="AH1148" s="258"/>
      <c r="AI1148" s="259"/>
      <c r="AJ1148" s="259"/>
      <c r="AK1148" s="259"/>
      <c r="AL1148" s="413"/>
      <c r="AM1148" s="259"/>
      <c r="AN1148" s="413"/>
    </row>
    <row r="1149" spans="1:40" ht="32.25" thickBot="1" x14ac:dyDescent="0.3">
      <c r="C1149" s="114" t="s">
        <v>150</v>
      </c>
      <c r="D1149" s="117" t="s">
        <v>522</v>
      </c>
      <c r="E1149" s="458">
        <v>389767972</v>
      </c>
      <c r="F1149" s="459"/>
      <c r="G1149" s="458">
        <v>394791879</v>
      </c>
      <c r="H1149" s="459"/>
      <c r="I1149" s="458">
        <v>393753263</v>
      </c>
      <c r="J1149" s="459"/>
      <c r="K1149" s="458">
        <v>400123144</v>
      </c>
      <c r="L1149" s="459"/>
      <c r="M1149" s="458">
        <v>459350895</v>
      </c>
      <c r="N1149" s="459"/>
      <c r="O1149" s="458">
        <v>461110725</v>
      </c>
      <c r="P1149" s="459"/>
      <c r="Q1149" s="458">
        <v>457712802</v>
      </c>
      <c r="R1149" s="459"/>
      <c r="S1149" s="458">
        <v>545960858</v>
      </c>
      <c r="T1149" s="459"/>
      <c r="U1149" s="458">
        <v>696431517</v>
      </c>
      <c r="V1149" s="459"/>
      <c r="W1149" s="458">
        <v>362376255</v>
      </c>
      <c r="X1149" s="13"/>
      <c r="Y1149" s="10"/>
      <c r="Z1149" s="13"/>
      <c r="AA1149" s="205"/>
      <c r="AB1149" s="196"/>
      <c r="AC1149" s="196"/>
      <c r="AD1149" s="205"/>
      <c r="AF1149" s="193"/>
      <c r="AH1149" s="193"/>
      <c r="AI1149" s="237"/>
      <c r="AJ1149" s="237"/>
      <c r="AK1149" s="237"/>
      <c r="AL1149" s="409"/>
      <c r="AM1149" s="438" t="s">
        <v>523</v>
      </c>
      <c r="AN1149" s="438" t="s">
        <v>524</v>
      </c>
    </row>
    <row r="1150" spans="1:40" ht="40.5" x14ac:dyDescent="0.25">
      <c r="A1150" s="255"/>
      <c r="B1150" s="304"/>
      <c r="C1150" s="89" t="s">
        <v>525</v>
      </c>
      <c r="D1150" s="94"/>
      <c r="E1150" s="96"/>
      <c r="F1150" s="90"/>
      <c r="G1150" s="96"/>
      <c r="H1150" s="90"/>
      <c r="I1150" s="96"/>
      <c r="J1150" s="90"/>
      <c r="K1150" s="96"/>
      <c r="L1150" s="90"/>
      <c r="M1150" s="96"/>
      <c r="N1150" s="90"/>
      <c r="O1150" s="96"/>
      <c r="P1150" s="90"/>
      <c r="Q1150" s="96"/>
      <c r="R1150" s="90"/>
      <c r="S1150" s="96"/>
      <c r="T1150" s="90"/>
      <c r="U1150" s="96"/>
      <c r="V1150" s="90"/>
      <c r="W1150" s="96"/>
      <c r="X1150" s="90"/>
      <c r="Y1150" s="96"/>
      <c r="Z1150" s="90"/>
      <c r="AA1150" s="308" t="s">
        <v>200</v>
      </c>
      <c r="AB1150" s="189"/>
      <c r="AC1150" s="196"/>
      <c r="AD1150" s="204"/>
      <c r="AF1150" s="193"/>
      <c r="AH1150" s="193"/>
      <c r="AI1150" s="237"/>
      <c r="AJ1150" s="237"/>
      <c r="AK1150" s="237"/>
      <c r="AL1150" s="409"/>
      <c r="AM1150" s="237"/>
      <c r="AN1150" s="409"/>
    </row>
    <row r="1151" spans="1:40" ht="99.75" x14ac:dyDescent="0.2">
      <c r="A1151" s="246" t="s">
        <v>526</v>
      </c>
      <c r="B1151" s="246"/>
      <c r="C1151" s="104" t="s">
        <v>152</v>
      </c>
      <c r="D1151" s="117" t="s">
        <v>51</v>
      </c>
      <c r="E1151" s="185">
        <v>1173</v>
      </c>
      <c r="F1151" s="186"/>
      <c r="G1151" s="185">
        <v>1212</v>
      </c>
      <c r="H1151" s="186"/>
      <c r="I1151" s="185">
        <v>1214</v>
      </c>
      <c r="J1151" s="186"/>
      <c r="K1151" s="185">
        <v>1191</v>
      </c>
      <c r="L1151" s="186"/>
      <c r="M1151" s="10">
        <v>1189</v>
      </c>
      <c r="N1151" s="186"/>
      <c r="O1151" s="10">
        <v>1055</v>
      </c>
      <c r="P1151" s="186"/>
      <c r="Q1151" s="10">
        <v>1111</v>
      </c>
      <c r="R1151" s="13"/>
      <c r="S1151" s="10">
        <v>1186</v>
      </c>
      <c r="T1151" s="13"/>
      <c r="U1151" s="10">
        <v>1174</v>
      </c>
      <c r="V1151" s="13"/>
      <c r="W1151" s="10">
        <v>1126</v>
      </c>
      <c r="X1151" s="13"/>
      <c r="Y1151" s="10"/>
      <c r="Z1151" s="13"/>
      <c r="AA1151" s="205" t="s">
        <v>527</v>
      </c>
      <c r="AB1151" s="196"/>
      <c r="AC1151" s="196"/>
      <c r="AD1151" s="205" t="s">
        <v>528</v>
      </c>
      <c r="AF1151" s="219" t="s">
        <v>529</v>
      </c>
      <c r="AH1151" s="219" t="s">
        <v>530</v>
      </c>
      <c r="AI1151" s="237"/>
      <c r="AJ1151" s="237"/>
      <c r="AK1151" s="237"/>
      <c r="AL1151" s="409"/>
      <c r="AM1151" s="237"/>
      <c r="AN1151" s="409"/>
    </row>
    <row r="1152" spans="1:40" ht="15.75" x14ac:dyDescent="0.25">
      <c r="A1152" s="267"/>
      <c r="B1152" s="302"/>
      <c r="C1152" s="32" t="s">
        <v>208</v>
      </c>
      <c r="D1152" s="33"/>
      <c r="E1152" s="102" t="str" cm="1">
        <f t="array" ref="E1152">_xlfn.IFS(AND(E1151="",E1153="",E1154=""),"",SUM(E1153:E1154)&lt;E1151*AND(F1153="",F1154="",E1153&lt;&gt;"",E1154&lt;&gt;""),"T4-Error",SUM(E1153:E1154)&gt;E1151,"T5-Error",AND(SUM(E1153:E1154)=E1151,F1151="",OR(E1153="",E1154="")),"T2-Error",OR(E1153="",E1154=""),"",SUM(E1153:E1154)&lt;E1151*OR(F1153="pa",F1154="pa"),"",AND(SUM(E1153:E1154)=E1151,F1151="pa",F1153&lt;&gt;"pa",F1154&lt;&gt;"pa"),"T3-Error",AND(SUM(E1153:E1154)=E1151,F1151="")*OR(F1153="pa",F1154="pa"),"T1-Error",SUM(E1153:E1154)=E1151,"")</f>
        <v/>
      </c>
      <c r="F1152" s="101"/>
      <c r="G1152" s="102" t="str" cm="1">
        <f t="array" ref="G1152">_xlfn.IFS(AND(G1151="",G1153="",G1154=""),"",SUM(G1153:G1154)&lt;G1151*AND(H1153="",H1154="",G1153&lt;&gt;"",G1154&lt;&gt;""),"T4-Error",SUM(G1153:G1154)&gt;G1151,"T5-Error",AND(SUM(G1153:G1154)=G1151,H1151="",OR(G1153="",G1154="")),"T2-Error",OR(G1153="",G1154=""),"",SUM(G1153:G1154)&lt;G1151*OR(H1153="pa",H1154="pa"),"",AND(SUM(G1153:G1154)=G1151,H1151="pa",H1153&lt;&gt;"pa",H1154&lt;&gt;"pa"),"T3-Error",AND(SUM(G1153:G1154)=G1151,H1151="")*OR(H1153="pa",H1154="pa"),"T1-Error",SUM(G1153:G1154)=G1151,"")</f>
        <v/>
      </c>
      <c r="H1152" s="101"/>
      <c r="I1152" s="102" t="str" cm="1">
        <f t="array" ref="I1152">_xlfn.IFS(AND(I1151="",I1153="",I1154=""),"",SUM(I1153:I1154)&lt;I1151*AND(J1153="",J1154="",I1153&lt;&gt;"",I1154&lt;&gt;""),"T4-Error",SUM(I1153:I1154)&gt;I1151,"T5-Error",AND(SUM(I1153:I1154)=I1151,J1151="",OR(I1153="",I1154="")),"T2-Error",OR(I1153="",I1154=""),"",SUM(I1153:I1154)&lt;I1151*OR(J1153="pa",J1154="pa"),"",AND(SUM(I1153:I1154)=I1151,J1151="pa",J1153&lt;&gt;"pa",J1154&lt;&gt;"pa"),"T3-Error",AND(SUM(I1153:I1154)=I1151,J1151="")*OR(J1153="pa",J1154="pa"),"T1-Error",SUM(I1153:I1154)=I1151,"")</f>
        <v/>
      </c>
      <c r="J1152" s="101"/>
      <c r="K1152" s="102" t="str" cm="1">
        <f t="array" ref="K1152">_xlfn.IFS(AND(K1151="",K1153="",K1154=""),"",SUM(K1153:K1154)&lt;K1151*AND(L1153="",L1154="",K1153&lt;&gt;"",K1154&lt;&gt;""),"T4-Error",SUM(K1153:K1154)&gt;K1151,"T5-Error",AND(SUM(K1153:K1154)=K1151,L1151="",OR(K1153="",K1154="")),"T2-Error",OR(K1153="",K1154=""),"",SUM(K1153:K1154)&lt;K1151*OR(L1153="pa",L1154="pa"),"",AND(SUM(K1153:K1154)=K1151,L1151="pa",L1153&lt;&gt;"pa",L1154&lt;&gt;"pa"),"T3-Error",AND(SUM(K1153:K1154)=K1151,L1151="")*OR(L1153="pa",L1154="pa"),"T1-Error",SUM(K1153:K1154)=K1151,"")</f>
        <v/>
      </c>
      <c r="L1152" s="101"/>
      <c r="M1152" s="102" t="str" cm="1">
        <f t="array" ref="M1152">_xlfn.IFS(AND(M1151="",M1153="",M1154=""),"",SUM(M1153:M1154)&lt;M1151*AND(N1153="",N1154="",M1153&lt;&gt;"",M1154&lt;&gt;""),"T4-Error",SUM(M1153:M1154)&gt;M1151,"T5-Error",AND(SUM(M1153:M1154)=M1151,N1151="",OR(M1153="",M1154="")),"T2-Error",OR(M1153="",M1154=""),"",SUM(M1153:M1154)&lt;M1151*OR(N1153="pa",N1154="pa"),"",AND(SUM(M1153:M1154)=M1151,N1151="pa",N1153&lt;&gt;"pa",N1154&lt;&gt;"pa"),"T3-Error",AND(SUM(M1153:M1154)=M1151,N1151="")*OR(N1153="pa",N1154="pa"),"T1-Error",SUM(M1153:M1154)=M1151,"")</f>
        <v/>
      </c>
      <c r="N1152" s="101"/>
      <c r="O1152" s="102" t="str" cm="1">
        <f t="array" ref="O1152">_xlfn.IFS(AND(O1151="",O1153="",O1154=""),"",SUM(O1153:O1154)&lt;O1151*AND(P1153="",P1154="",O1153&lt;&gt;"",O1154&lt;&gt;""),"T4-Error",SUM(O1153:O1154)&gt;O1151,"T5-Error",AND(SUM(O1153:O1154)=O1151,P1151="",OR(O1153="",O1154="")),"T2-Error",OR(O1153="",O1154=""),"",SUM(O1153:O1154)&lt;O1151*OR(P1153="pa",P1154="pa"),"",AND(SUM(O1153:O1154)=O1151,P1151="pa",P1153&lt;&gt;"pa",P1154&lt;&gt;"pa"),"T3-Error",AND(SUM(O1153:O1154)=O1151,P1151="")*OR(P1153="pa",P1154="pa"),"T1-Error",SUM(O1153:O1154)=O1151,"")</f>
        <v/>
      </c>
      <c r="P1152" s="101"/>
      <c r="Q1152" s="102" t="str" cm="1">
        <f t="array" ref="Q1152">_xlfn.IFS(AND(Q1151="",Q1153="",Q1154=""),"",SUM(Q1153:Q1154)&lt;Q1151*AND(R1153="",R1154="",Q1153&lt;&gt;"",Q1154&lt;&gt;""),"T4-Error",SUM(Q1153:Q1154)&gt;Q1151,"T5-Error",AND(SUM(Q1153:Q1154)=Q1151,R1151="",OR(Q1153="",Q1154="")),"T2-Error",OR(Q1153="",Q1154=""),"",SUM(Q1153:Q1154)&lt;Q1151*OR(R1153="pa",R1154="pa"),"",AND(SUM(Q1153:Q1154)=Q1151,R1151="pa",R1153&lt;&gt;"pa",R1154&lt;&gt;"pa"),"T3-Error",AND(SUM(Q1153:Q1154)=Q1151,R1151="")*OR(R1153="pa",R1154="pa"),"T1-Error",SUM(Q1153:Q1154)=Q1151,"")</f>
        <v/>
      </c>
      <c r="R1152" s="101"/>
      <c r="S1152" s="102" t="str" cm="1">
        <f t="array" ref="S1152">_xlfn.IFS(AND(S1151="",S1153="",S1154=""),"",SUM(S1153:S1154)&lt;S1151*AND(T1153="",T1154="",S1153&lt;&gt;"",S1154&lt;&gt;""),"T4-Error",SUM(S1153:S1154)&gt;S1151,"T5-Error",AND(SUM(S1153:S1154)=S1151,T1151="",OR(S1153="",S1154="")),"T2-Error",OR(S1153="",S1154=""),"",SUM(S1153:S1154)&lt;S1151*OR(T1153="pa",T1154="pa"),"",AND(SUM(S1153:S1154)=S1151,T1151="pa",T1153&lt;&gt;"pa",T1154&lt;&gt;"pa"),"T3-Error",AND(SUM(S1153:S1154)=S1151,T1151="")*OR(T1153="pa",T1154="pa"),"T1-Error",SUM(S1153:S1154)=S1151,"")</f>
        <v/>
      </c>
      <c r="T1152" s="101"/>
      <c r="U1152" s="102" t="str" cm="1">
        <f t="array" ref="U1152">_xlfn.IFS(AND(U1151="",U1153="",U1154=""),"",SUM(U1153:U1154)&lt;U1151*AND(V1153="",V1154="",U1153&lt;&gt;"",U1154&lt;&gt;""),"T4-Error",SUM(U1153:U1154)&gt;U1151,"T5-Error",AND(SUM(U1153:U1154)=U1151,V1151="",OR(U1153="",U1154="")),"T2-Error",OR(U1153="",U1154=""),"",SUM(U1153:U1154)&lt;U1151*OR(V1153="pa",V1154="pa"),"",AND(SUM(U1153:U1154)=U1151,V1151="pa",V1153&lt;&gt;"pa",V1154&lt;&gt;"pa"),"T3-Error",AND(SUM(U1153:U1154)=U1151,V1151="")*OR(V1153="pa",V1154="pa"),"T1-Error",SUM(U1153:U1154)=U1151,"")</f>
        <v/>
      </c>
      <c r="V1152" s="101"/>
      <c r="W1152" s="102"/>
      <c r="X1152" s="101"/>
      <c r="Y1152" s="102" t="str" cm="1">
        <f t="array" ref="Y1152">_xlfn.IFS(AND(Y1151="",Y1153="",Y1154=""),"",SUM(Y1153:Y1154)&lt;Y1151*AND(Z1153="",Z1154="",Y1153&lt;&gt;"",Y1154&lt;&gt;""),"T4-Error",SUM(Y1153:Y1154)&gt;Y1151,"T5-Error",AND(SUM(Y1153:Y1154)=Y1151,Z1151="",OR(Y1153="",Y1154="")),"T2-Error",OR(Y1153="",Y1154=""),"",SUM(Y1153:Y1154)&lt;Y1151*OR(Z1153="pa",Z1154="pa"),"",AND(SUM(Y1153:Y1154)=Y1151,Z1151="pa",Z1153&lt;&gt;"pa",Z1154&lt;&gt;"pa"),"T3-Error",AND(SUM(Y1153:Y1154)=Y1151,Z1151="")*OR(Z1153="pa",Z1154="pa"),"T1-Error",SUM(Y1153:Y1154)=Y1151,"")</f>
        <v/>
      </c>
      <c r="Z1152" s="101"/>
      <c r="AA1152" s="206"/>
      <c r="AB1152" s="189"/>
      <c r="AC1152" s="196"/>
      <c r="AD1152" s="206"/>
      <c r="AF1152" s="193"/>
      <c r="AH1152" s="193"/>
      <c r="AI1152" s="237"/>
      <c r="AJ1152" s="237"/>
      <c r="AK1152" s="237"/>
      <c r="AL1152" s="409"/>
      <c r="AM1152" s="237"/>
      <c r="AN1152" s="409"/>
    </row>
    <row r="1153" spans="1:40" ht="45" x14ac:dyDescent="0.2">
      <c r="A1153" s="248" t="s">
        <v>509</v>
      </c>
      <c r="B1153" s="248"/>
      <c r="C1153" s="107" t="s">
        <v>210</v>
      </c>
      <c r="D1153" s="117" t="s">
        <v>51</v>
      </c>
      <c r="E1153" s="185">
        <v>850</v>
      </c>
      <c r="F1153" s="186"/>
      <c r="G1153" s="185">
        <v>795</v>
      </c>
      <c r="H1153" s="186"/>
      <c r="I1153" s="185">
        <v>800</v>
      </c>
      <c r="J1153" s="186"/>
      <c r="K1153" s="185">
        <v>799</v>
      </c>
      <c r="L1153" s="186"/>
      <c r="M1153" s="10">
        <v>806</v>
      </c>
      <c r="N1153" s="186"/>
      <c r="O1153" s="10">
        <v>693</v>
      </c>
      <c r="P1153" s="186"/>
      <c r="Q1153" s="10">
        <v>744</v>
      </c>
      <c r="R1153" s="13"/>
      <c r="S1153" s="10">
        <v>782</v>
      </c>
      <c r="T1153" s="13"/>
      <c r="U1153" s="10">
        <v>780</v>
      </c>
      <c r="V1153" s="13"/>
      <c r="W1153" s="10">
        <v>748</v>
      </c>
      <c r="X1153" s="13"/>
      <c r="Y1153" s="10"/>
      <c r="Z1153" s="13"/>
      <c r="AA1153" s="205"/>
      <c r="AB1153" s="196"/>
      <c r="AC1153" s="196"/>
      <c r="AD1153" s="205" t="s">
        <v>528</v>
      </c>
      <c r="AF1153" s="193"/>
      <c r="AH1153" s="193"/>
      <c r="AI1153" s="237"/>
      <c r="AJ1153" s="237"/>
      <c r="AK1153" s="237"/>
      <c r="AL1153" s="409"/>
      <c r="AM1153" s="237"/>
      <c r="AN1153" s="409"/>
    </row>
    <row r="1154" spans="1:40" ht="45" x14ac:dyDescent="0.2">
      <c r="A1154" s="246" t="s">
        <v>511</v>
      </c>
      <c r="B1154" s="246"/>
      <c r="C1154" s="108" t="s">
        <v>213</v>
      </c>
      <c r="D1154" s="117" t="s">
        <v>51</v>
      </c>
      <c r="E1154" s="185">
        <v>323</v>
      </c>
      <c r="F1154" s="186"/>
      <c r="G1154" s="185">
        <v>417</v>
      </c>
      <c r="H1154" s="186"/>
      <c r="I1154" s="185">
        <v>414</v>
      </c>
      <c r="J1154" s="186"/>
      <c r="K1154" s="185">
        <v>392</v>
      </c>
      <c r="L1154" s="186"/>
      <c r="M1154" s="10">
        <v>383</v>
      </c>
      <c r="N1154" s="186"/>
      <c r="O1154" s="10">
        <v>362</v>
      </c>
      <c r="P1154" s="186"/>
      <c r="Q1154" s="10">
        <v>367</v>
      </c>
      <c r="R1154" s="13"/>
      <c r="S1154" s="10">
        <v>404</v>
      </c>
      <c r="T1154" s="13"/>
      <c r="U1154" s="10">
        <v>394</v>
      </c>
      <c r="V1154" s="13"/>
      <c r="W1154" s="10">
        <v>378</v>
      </c>
      <c r="X1154" s="13"/>
      <c r="Y1154" s="10"/>
      <c r="Z1154" s="13"/>
      <c r="AA1154" s="205"/>
      <c r="AB1154" s="196"/>
      <c r="AC1154" s="196"/>
      <c r="AD1154" s="205" t="s">
        <v>528</v>
      </c>
      <c r="AF1154" s="193"/>
      <c r="AH1154" s="193"/>
      <c r="AI1154" s="237"/>
      <c r="AJ1154" s="237"/>
      <c r="AK1154" s="237"/>
      <c r="AL1154" s="409"/>
      <c r="AM1154" s="237"/>
      <c r="AN1154" s="409"/>
    </row>
    <row r="1155" spans="1:40" ht="15.75" x14ac:dyDescent="0.25">
      <c r="A1155" s="267"/>
      <c r="B1155" s="302"/>
      <c r="C1155" s="32" t="s">
        <v>531</v>
      </c>
      <c r="D1155" s="33"/>
      <c r="E1155" s="102" t="str" cm="1">
        <f t="array" ref="E1155">_xlfn.IFS(AND(E1151="",E1156="",E1158=""),"",(E1156+E1158)&lt;E1151*AND(F1156="",F1158="",E1156&lt;&gt;"",E1158&lt;&gt;""),"T4-Error",(E1156+E1158)&gt;E1151,"T5-Error",AND((E1156+E1158)=E1151,F1151="",OR(E1156="",E1158="")),"T2-Error",OR(E1156="",E1158=""),"",(E1156+E1158)&lt;E1151*OR(F1156="pa",F1158="pa"),"",AND((E1156+E1158)=E1151,F1151="pa",F1156&lt;&gt;"pa",F1158&lt;&gt;"pa"),"T3-Error",AND((E1156+E1158)=E1151,F1151="")*OR(F1156="pa",F1158="pa"),"T1-Error",(E1156+E1158)=E1151,"")</f>
        <v/>
      </c>
      <c r="F1155" s="101"/>
      <c r="G1155" s="102" t="str" cm="1">
        <f t="array" ref="G1155">_xlfn.IFS(AND(G1151="",G1156="",G1158=""),"",(G1156+G1158)&lt;G1151*AND(H1156="",H1158="",G1156&lt;&gt;"",G1158&lt;&gt;""),"T4-Error",(G1156+G1158)&gt;G1151,"T5-Error",AND((G1156+G1158)=G1151,H1151="",OR(G1156="",G1158="")),"T2-Error",OR(G1156="",G1158=""),"",(G1156+G1158)&lt;G1151*OR(H1156="pa",H1158="pa"),"",AND((G1156+G1158)=G1151,H1151="pa",H1156&lt;&gt;"pa",H1158&lt;&gt;"pa"),"T3-Error",AND((G1156+G1158)=G1151,H1151="")*OR(H1156="pa",H1158="pa"),"T1-Error",(G1156+G1158)=G1151,"")</f>
        <v/>
      </c>
      <c r="H1155" s="101"/>
      <c r="I1155" s="102" t="str" cm="1">
        <f t="array" ref="I1155">_xlfn.IFS(AND(I1151="",I1156="",I1158=""),"",(I1156+I1158)&lt;I1151*AND(J1156="",J1158="",I1156&lt;&gt;"",I1158&lt;&gt;""),"T4-Error",(I1156+I1158)&gt;I1151,"T5-Error",AND((I1156+I1158)=I1151,J1151="",OR(I1156="",I1158="")),"T2-Error",OR(I1156="",I1158=""),"",(I1156+I1158)&lt;I1151*OR(J1156="pa",J1158="pa"),"",AND((I1156+I1158)=I1151,J1151="pa",J1156&lt;&gt;"pa",J1158&lt;&gt;"pa"),"T3-Error",AND((I1156+I1158)=I1151,J1151="")*OR(J1156="pa",J1158="pa"),"T1-Error",(I1156+I1158)=I1151,"")</f>
        <v/>
      </c>
      <c r="J1155" s="101"/>
      <c r="K1155" s="102" t="str" cm="1">
        <f t="array" ref="K1155">_xlfn.IFS(AND(K1151="",K1156="",K1158=""),"",(K1156+K1158)&lt;K1151*AND(L1156="",L1158="",K1156&lt;&gt;"",K1158&lt;&gt;""),"T4-Error",(K1156+K1158)&gt;K1151,"T5-Error",AND((K1156+K1158)=K1151,L1151="",OR(K1156="",K1158="")),"T2-Error",OR(K1156="",K1158=""),"",(K1156+K1158)&lt;K1151*OR(L1156="pa",L1158="pa"),"",AND((K1156+K1158)=K1151,L1151="pa",L1156&lt;&gt;"pa",L1158&lt;&gt;"pa"),"T3-Error",AND((K1156+K1158)=K1151,L1151="")*OR(L1156="pa",L1158="pa"),"T1-Error",(K1156+K1158)=K1151,"")</f>
        <v/>
      </c>
      <c r="L1155" s="101"/>
      <c r="M1155" s="102" t="str" cm="1">
        <f t="array" ref="M1155">_xlfn.IFS(AND(M1151="",M1156="",M1158=""),"",(M1156+M1158)&lt;M1151*AND(N1156="",N1158="",M1156&lt;&gt;"",M1158&lt;&gt;""),"T4-Error",(M1156+M1158)&gt;M1151,"T5-Error",AND((M1156+M1158)=M1151,N1151="",OR(M1156="",M1158="")),"T2-Error",OR(M1156="",M1158=""),"",(M1156+M1158)&lt;M1151*OR(N1156="pa",N1158="pa"),"",AND((M1156+M1158)=M1151,N1151="pa",N1156&lt;&gt;"pa",N1158&lt;&gt;"pa"),"T3-Error",AND((M1156+M1158)=M1151,N1151="")*OR(N1156="pa",N1158="pa"),"T1-Error",(M1156+M1158)=M1151,"")</f>
        <v/>
      </c>
      <c r="N1155" s="101"/>
      <c r="O1155" s="102" t="str" cm="1">
        <f t="array" ref="O1155">_xlfn.IFS(AND(O1151="",O1156="",O1158=""),"",(O1156+O1158)&lt;O1151*AND(P1156="",P1158="",O1156&lt;&gt;"",O1158&lt;&gt;""),"T4-Error",(O1156+O1158)&gt;O1151,"T5-Error",AND((O1156+O1158)=O1151,P1151="",OR(O1156="",O1158="")),"T2-Error",OR(O1156="",O1158=""),"",(O1156+O1158)&lt;O1151*OR(P1156="pa",P1158="pa"),"",AND((O1156+O1158)=O1151,P1151="pa",P1156&lt;&gt;"pa",P1158&lt;&gt;"pa"),"T3-Error",AND((O1156+O1158)=O1151,P1151="")*OR(P1156="pa",P1158="pa"),"T1-Error",(O1156+O1158)=O1151,"")</f>
        <v/>
      </c>
      <c r="P1155" s="101"/>
      <c r="Q1155" s="102" t="str" cm="1">
        <f t="array" ref="Q1155">_xlfn.IFS(AND(Q1151="",Q1156="",Q1158=""),"",(Q1156+Q1158)&lt;Q1151*AND(R1156="",R1158="",Q1156&lt;&gt;"",Q1158&lt;&gt;""),"T4-Error",(Q1156+Q1158)&gt;Q1151,"T5-Error",AND((Q1156+Q1158)=Q1151,R1151="",OR(Q1156="",Q1158="")),"T2-Error",OR(Q1156="",Q1158=""),"",(Q1156+Q1158)&lt;Q1151*OR(R1156="pa",R1158="pa"),"",AND((Q1156+Q1158)=Q1151,R1151="pa",R1156&lt;&gt;"pa",R1158&lt;&gt;"pa"),"T3-Error",AND((Q1156+Q1158)=Q1151,R1151="")*OR(R1156="pa",R1158="pa"),"T1-Error",(Q1156+Q1158)=Q1151,"")</f>
        <v/>
      </c>
      <c r="R1155" s="101"/>
      <c r="S1155" s="102" t="str" cm="1">
        <f t="array" ref="S1155">_xlfn.IFS(AND(S1151="",S1156="",S1158=""),"",(S1156+S1158)&lt;S1151*AND(T1156="",T1158="",S1156&lt;&gt;"",S1158&lt;&gt;""),"T4-Error",(S1156+S1158)&gt;S1151,"T5-Error",AND((S1156+S1158)=S1151,T1151="",OR(S1156="",S1158="")),"T2-Error",OR(S1156="",S1158=""),"",(S1156+S1158)&lt;S1151*OR(T1156="pa",T1158="pa"),"",AND((S1156+S1158)=S1151,T1151="pa",T1156&lt;&gt;"pa",T1158&lt;&gt;"pa"),"T3-Error",AND((S1156+S1158)=S1151,T1151="")*OR(T1156="pa",T1158="pa"),"T1-Error",(S1156+S1158)=S1151,"")</f>
        <v/>
      </c>
      <c r="T1155" s="101"/>
      <c r="U1155" s="102" t="str" cm="1">
        <f t="array" ref="U1155">_xlfn.IFS(AND(U1151="",U1156="",U1158=""),"",(U1156+U1158)&lt;U1151*AND(V1156="",V1158="",U1156&lt;&gt;"",U1158&lt;&gt;""),"T4-Error",(U1156+U1158)&gt;U1151,"T5-Error",AND((U1156+U1158)=U1151,V1151="",OR(U1156="",U1158="")),"T2-Error",OR(U1156="",U1158=""),"",(U1156+U1158)&lt;U1151*OR(V1156="pa",V1158="pa"),"",AND((U1156+U1158)=U1151,V1151="pa",V1156&lt;&gt;"pa",V1158&lt;&gt;"pa"),"T3-Error",AND((U1156+U1158)=U1151,V1151="")*OR(V1156="pa",V1158="pa"),"T1-Error",(U1156+U1158)=U1151,"")</f>
        <v/>
      </c>
      <c r="V1155" s="101"/>
      <c r="W1155" s="102"/>
      <c r="X1155" s="101"/>
      <c r="Y1155" s="102" t="str" cm="1">
        <f t="array" ref="Y1155">_xlfn.IFS(AND(Y1151="",Y1156="",Y1158=""),"",(Y1156+Y1158)&lt;Y1151*AND(Z1156="",Z1158="",Y1156&lt;&gt;"",Y1158&lt;&gt;""),"T4-Error",(Y1156+Y1158)&gt;Y1151,"T5-Error",AND((Y1156+Y1158)=Y1151,Z1151="",OR(Y1156="",Y1158="")),"T2-Error",OR(Y1156="",Y1158=""),"",(Y1156+Y1158)&lt;Y1151*OR(Z1156="pa",Z1158="pa"),"",AND((Y1156+Y1158)=Y1151,Z1151="pa",Z1156&lt;&gt;"pa",Z1158&lt;&gt;"pa"),"T3-Error",AND((Y1156+Y1158)=Y1151,Z1151="")*OR(Z1156="pa",Z1158="pa"),"T1-Error",(Y1156+Y1158)=Y1151,"")</f>
        <v/>
      </c>
      <c r="Z1155" s="101"/>
      <c r="AA1155" s="206"/>
      <c r="AB1155" s="189"/>
      <c r="AC1155" s="196"/>
      <c r="AD1155" s="206"/>
      <c r="AF1155" s="193"/>
      <c r="AH1155" s="193"/>
      <c r="AI1155" s="237"/>
      <c r="AJ1155" s="237"/>
      <c r="AK1155" s="237"/>
      <c r="AL1155" s="409"/>
      <c r="AM1155" s="237"/>
      <c r="AN1155" s="409"/>
    </row>
    <row r="1156" spans="1:40" ht="45" x14ac:dyDescent="0.2">
      <c r="A1156" s="248" t="s">
        <v>532</v>
      </c>
      <c r="B1156" s="248"/>
      <c r="C1156" s="118" t="s">
        <v>533</v>
      </c>
      <c r="D1156" s="117" t="s">
        <v>51</v>
      </c>
      <c r="E1156" s="185">
        <v>174</v>
      </c>
      <c r="F1156" s="186"/>
      <c r="G1156" s="185">
        <v>174</v>
      </c>
      <c r="H1156" s="186"/>
      <c r="I1156" s="185">
        <v>218</v>
      </c>
      <c r="J1156" s="186"/>
      <c r="K1156" s="185">
        <v>196</v>
      </c>
      <c r="L1156" s="186"/>
      <c r="M1156" s="10">
        <v>235</v>
      </c>
      <c r="N1156" s="186"/>
      <c r="O1156" s="10">
        <v>117</v>
      </c>
      <c r="P1156" s="186"/>
      <c r="Q1156" s="10">
        <v>208</v>
      </c>
      <c r="R1156" s="13"/>
      <c r="S1156" s="10">
        <v>332</v>
      </c>
      <c r="T1156" s="13"/>
      <c r="U1156" s="10">
        <v>392</v>
      </c>
      <c r="V1156" s="13"/>
      <c r="W1156" s="10">
        <v>401</v>
      </c>
      <c r="X1156" s="13"/>
      <c r="Y1156" s="10"/>
      <c r="Z1156" s="13"/>
      <c r="AA1156" s="305" t="s">
        <v>534</v>
      </c>
      <c r="AB1156" s="196"/>
      <c r="AC1156" s="196"/>
      <c r="AD1156" s="205" t="s">
        <v>528</v>
      </c>
      <c r="AF1156" s="219" t="s">
        <v>535</v>
      </c>
      <c r="AH1156" s="219" t="s">
        <v>528</v>
      </c>
      <c r="AI1156" s="237"/>
      <c r="AJ1156" s="237"/>
      <c r="AK1156" s="237"/>
      <c r="AL1156" s="409"/>
      <c r="AM1156" s="237"/>
      <c r="AN1156" s="409"/>
    </row>
    <row r="1157" spans="1:40" ht="15" x14ac:dyDescent="0.2">
      <c r="A1157" s="270"/>
      <c r="B1157" s="270"/>
      <c r="C1157" s="175" t="s">
        <v>536</v>
      </c>
      <c r="D1157" s="117" t="s">
        <v>51</v>
      </c>
      <c r="E1157" s="10"/>
      <c r="F1157" s="13"/>
      <c r="G1157" s="10"/>
      <c r="H1157" s="13"/>
      <c r="I1157" s="10"/>
      <c r="J1157" s="13"/>
      <c r="K1157" s="10"/>
      <c r="L1157" s="13"/>
      <c r="M1157" s="10"/>
      <c r="N1157" s="13"/>
      <c r="O1157" s="10"/>
      <c r="P1157" s="13"/>
      <c r="Q1157" s="10"/>
      <c r="R1157" s="13"/>
      <c r="S1157" s="10"/>
      <c r="T1157" s="13"/>
      <c r="U1157" s="10"/>
      <c r="V1157" s="13"/>
      <c r="W1157" s="10"/>
      <c r="X1157" s="13"/>
      <c r="Y1157" s="10"/>
      <c r="Z1157" s="13"/>
      <c r="AA1157" s="205" t="s">
        <v>537</v>
      </c>
      <c r="AB1157" s="196"/>
      <c r="AC1157" s="196"/>
      <c r="AD1157" s="205"/>
      <c r="AF1157" s="219" t="s">
        <v>538</v>
      </c>
      <c r="AH1157" s="219" t="s">
        <v>539</v>
      </c>
      <c r="AI1157" s="237"/>
      <c r="AJ1157" s="237"/>
      <c r="AK1157" s="237"/>
      <c r="AL1157" s="409"/>
      <c r="AM1157" s="237"/>
      <c r="AN1157" s="409"/>
    </row>
    <row r="1158" spans="1:40" ht="57" x14ac:dyDescent="0.2">
      <c r="A1158" s="246" t="s">
        <v>540</v>
      </c>
      <c r="B1158" s="246"/>
      <c r="C1158" s="120" t="s">
        <v>541</v>
      </c>
      <c r="D1158" s="117" t="s">
        <v>51</v>
      </c>
      <c r="E1158" s="185">
        <v>999</v>
      </c>
      <c r="F1158" s="186"/>
      <c r="G1158" s="185">
        <v>1038</v>
      </c>
      <c r="H1158" s="186"/>
      <c r="I1158" s="185">
        <v>996</v>
      </c>
      <c r="J1158" s="186"/>
      <c r="K1158" s="185">
        <v>995</v>
      </c>
      <c r="L1158" s="13"/>
      <c r="M1158" s="10">
        <v>954</v>
      </c>
      <c r="N1158" s="13"/>
      <c r="O1158" s="10">
        <v>938</v>
      </c>
      <c r="P1158" s="13"/>
      <c r="Q1158" s="10">
        <v>903</v>
      </c>
      <c r="R1158" s="13"/>
      <c r="S1158" s="10">
        <v>854</v>
      </c>
      <c r="T1158" s="13"/>
      <c r="U1158" s="10">
        <v>782</v>
      </c>
      <c r="V1158" s="13"/>
      <c r="W1158" s="10">
        <v>725</v>
      </c>
      <c r="X1158" s="13"/>
      <c r="Y1158" s="10"/>
      <c r="Z1158" s="13"/>
      <c r="AA1158" s="305" t="s">
        <v>542</v>
      </c>
      <c r="AB1158" s="196"/>
      <c r="AC1158" s="196"/>
      <c r="AD1158" s="205"/>
      <c r="AF1158" s="219" t="s">
        <v>543</v>
      </c>
      <c r="AH1158" s="219" t="s">
        <v>544</v>
      </c>
      <c r="AI1158" s="237"/>
      <c r="AJ1158" s="237"/>
      <c r="AK1158" s="237"/>
      <c r="AL1158" s="409"/>
      <c r="AM1158" s="237"/>
      <c r="AN1158" s="409"/>
    </row>
    <row r="1159" spans="1:40" ht="15" x14ac:dyDescent="0.2">
      <c r="C1159" s="174" t="s">
        <v>536</v>
      </c>
      <c r="D1159" s="117" t="s">
        <v>51</v>
      </c>
      <c r="E1159" s="10"/>
      <c r="F1159" s="13"/>
      <c r="G1159" s="10"/>
      <c r="H1159" s="13"/>
      <c r="I1159" s="10"/>
      <c r="J1159" s="13"/>
      <c r="K1159" s="10"/>
      <c r="L1159" s="13"/>
      <c r="M1159" s="10"/>
      <c r="N1159" s="13"/>
      <c r="O1159" s="10"/>
      <c r="P1159" s="13"/>
      <c r="Q1159" s="10"/>
      <c r="R1159" s="13"/>
      <c r="S1159" s="10"/>
      <c r="T1159" s="13"/>
      <c r="U1159" s="10"/>
      <c r="V1159" s="13"/>
      <c r="W1159" s="10"/>
      <c r="X1159" s="13"/>
      <c r="Y1159" s="10"/>
      <c r="Z1159" s="13"/>
      <c r="AA1159" s="205" t="s">
        <v>537</v>
      </c>
      <c r="AB1159" s="196"/>
      <c r="AC1159" s="196"/>
      <c r="AD1159" s="205"/>
      <c r="AF1159" s="219" t="s">
        <v>538</v>
      </c>
      <c r="AH1159" s="219" t="s">
        <v>545</v>
      </c>
      <c r="AI1159" s="237"/>
      <c r="AJ1159" s="237"/>
      <c r="AK1159" s="237"/>
      <c r="AL1159" s="409"/>
      <c r="AM1159" s="237"/>
      <c r="AN1159" s="409"/>
    </row>
    <row r="1160" spans="1:40" customFormat="1" ht="15.75" x14ac:dyDescent="0.25">
      <c r="A1160" s="267"/>
      <c r="B1160" s="302"/>
      <c r="C1160" s="32"/>
      <c r="D1160" s="33"/>
      <c r="E1160" s="102"/>
      <c r="F1160" s="101"/>
      <c r="G1160" s="102"/>
      <c r="H1160" s="101"/>
      <c r="I1160" s="102"/>
      <c r="J1160" s="101"/>
      <c r="K1160" s="102"/>
      <c r="L1160" s="101"/>
      <c r="M1160" s="102"/>
      <c r="N1160" s="101"/>
      <c r="O1160" s="102"/>
      <c r="P1160" s="101"/>
      <c r="Q1160" s="102"/>
      <c r="R1160" s="101"/>
      <c r="S1160" s="102"/>
      <c r="T1160" s="101"/>
      <c r="U1160" s="102"/>
      <c r="V1160" s="101"/>
      <c r="W1160" s="102"/>
      <c r="X1160" s="101"/>
      <c r="Y1160" s="102"/>
      <c r="Z1160" s="101"/>
      <c r="AA1160" s="206"/>
      <c r="AB1160" s="189"/>
      <c r="AC1160" s="257"/>
      <c r="AD1160" s="206"/>
      <c r="AF1160" s="258"/>
      <c r="AH1160" s="258"/>
      <c r="AI1160" s="259"/>
      <c r="AJ1160" s="259"/>
      <c r="AK1160" s="259"/>
      <c r="AL1160" s="413"/>
      <c r="AM1160" s="259"/>
      <c r="AN1160" s="413"/>
    </row>
    <row r="1161" spans="1:40" ht="15" x14ac:dyDescent="0.2">
      <c r="C1161" s="119" t="s">
        <v>546</v>
      </c>
      <c r="D1161" s="117" t="s">
        <v>51</v>
      </c>
      <c r="E1161" s="10"/>
      <c r="F1161" s="13"/>
      <c r="G1161" s="10"/>
      <c r="H1161" s="13"/>
      <c r="I1161" s="10"/>
      <c r="J1161" s="13"/>
      <c r="K1161" s="10"/>
      <c r="L1161" s="13"/>
      <c r="M1161" s="10"/>
      <c r="N1161" s="13"/>
      <c r="O1161" s="10"/>
      <c r="P1161" s="13"/>
      <c r="Q1161" s="10"/>
      <c r="R1161" s="13"/>
      <c r="S1161" s="10"/>
      <c r="T1161" s="13"/>
      <c r="U1161" s="10"/>
      <c r="V1161" s="13"/>
      <c r="W1161" s="10"/>
      <c r="X1161" s="13"/>
      <c r="Y1161" s="10"/>
      <c r="Z1161" s="13"/>
      <c r="AA1161" s="205" t="s">
        <v>537</v>
      </c>
      <c r="AB1161" s="196"/>
      <c r="AC1161" s="196"/>
      <c r="AD1161" s="205"/>
      <c r="AF1161" s="219" t="s">
        <v>547</v>
      </c>
      <c r="AH1161" s="219" t="s">
        <v>545</v>
      </c>
      <c r="AI1161" s="237"/>
      <c r="AJ1161" s="237"/>
      <c r="AK1161" s="237"/>
      <c r="AL1161" s="409"/>
      <c r="AM1161" s="237"/>
      <c r="AN1161" s="409"/>
    </row>
    <row r="1162" spans="1:40" customFormat="1" ht="15.75" x14ac:dyDescent="0.25">
      <c r="A1162" s="267"/>
      <c r="B1162" s="302"/>
      <c r="C1162" s="32" t="s">
        <v>548</v>
      </c>
      <c r="D1162" s="33"/>
      <c r="E1162" s="102" t="str" cm="1">
        <f t="array" ref="E1162">_xlfn.IFS(AND(E1151="",E1163="",E1164="",E1165="",E1166=""),"",SUM(E1163:E1166)&lt;E1151*AND(F1163="",F1164="",F1165="",F1166="",E1163&lt;&gt;"",E1164&lt;&gt;"",E1165&lt;&gt;"",E1166&lt;&gt;""),"T4-Error",SUM(E1163:E1166)&gt;E1151,"T5-Error",AND(SUM(E1163:E1166)=E1151,F1151="",OR(E1163="",E1164="",E1165="",E1166="")),"T2-Error",OR(E1163="",E1164="",E1165="",E1166=""),"",SUM(E1163:E1166)&lt;E1151*OR(F1163="pa",F1164="pa",F1165="pa",F1166="pa"),"",AND(SUM(E1163:E1166)=E1151,F1151="pa",F1163&lt;&gt;"pa",F1164&lt;&gt;"pa",F1165&lt;&gt;"pa",F1166&lt;&gt;"pa"),"T3-Error",AND(SUM(E1163:E1166)=E1151,F1151="")*OR(F1163="pa",F1164="pa",F1165="pa",F1166="pa"),"T1-Error",SUM(E1163:E1166)=E1151,"")</f>
        <v/>
      </c>
      <c r="F1162" s="101"/>
      <c r="G1162" s="102" t="str" cm="1">
        <f t="array" ref="G1162">_xlfn.IFS(AND(G1151="",G1163="",G1164="",G1165="",G1166=""),"",SUM(G1163:G1166)&lt;G1151*AND(H1163="",H1164="",H1165="",H1166="",G1163&lt;&gt;"",G1164&lt;&gt;"",G1165&lt;&gt;"",G1166&lt;&gt;""),"T4-Error",SUM(G1163:G1166)&gt;G1151,"T5-Error",AND(SUM(G1163:G1166)=G1151,H1151="",OR(G1163="",G1164="",G1165="",G1166="")),"T2-Error",OR(G1163="",G1164="",G1165="",G1166=""),"",SUM(G1163:G1166)&lt;G1151*OR(H1163="pa",H1164="pa",H1165="pa",H1166="pa"),"",AND(SUM(G1163:G1166)=G1151,H1151="pa",H1163&lt;&gt;"pa",H1164&lt;&gt;"pa",H1165&lt;&gt;"pa",H1166&lt;&gt;"pa"),"T3-Error",AND(SUM(G1163:G1166)=G1151,H1151="")*OR(H1163="pa",H1164="pa",H1165="pa",H1166="pa"),"T1-Error",SUM(G1163:G1166)=G1151,"")</f>
        <v/>
      </c>
      <c r="H1162" s="101"/>
      <c r="I1162" s="102" t="str" cm="1">
        <f t="array" ref="I1162">_xlfn.IFS(AND(I1151="",I1163="",I1164="",I1165="",I1166=""),"",SUM(I1163:I1166)&lt;I1151*AND(J1163="",J1164="",J1165="",J1166="",I1163&lt;&gt;"",I1164&lt;&gt;"",I1165&lt;&gt;"",I1166&lt;&gt;""),"T4-Error",SUM(I1163:I1166)&gt;I1151,"T5-Error",AND(SUM(I1163:I1166)=I1151,J1151="",OR(I1163="",I1164="",I1165="",I1166="")),"T2-Error",OR(I1163="",I1164="",I1165="",I1166=""),"",SUM(I1163:I1166)&lt;I1151*OR(J1163="pa",J1164="pa",J1165="pa",J1166="pa"),"",AND(SUM(I1163:I1166)=I1151,J1151="pa",J1163&lt;&gt;"pa",J1164&lt;&gt;"pa",J1165&lt;&gt;"pa",J1166&lt;&gt;"pa"),"T3-Error",AND(SUM(I1163:I1166)=I1151,J1151="")*OR(J1163="pa",J1164="pa",J1165="pa",J1166="pa"),"T1-Error",SUM(I1163:I1166)=I1151,"")</f>
        <v/>
      </c>
      <c r="J1162" s="101"/>
      <c r="K1162" s="102" t="str" cm="1">
        <f t="array" ref="K1162">_xlfn.IFS(AND(K1151="",K1163="",K1164="",K1165="",K1166=""),"",SUM(K1163:K1166)&lt;K1151*AND(L1163="",L1164="",L1165="",L1166="",K1163&lt;&gt;"",K1164&lt;&gt;"",K1165&lt;&gt;"",K1166&lt;&gt;""),"T4-Error",SUM(K1163:K1166)&gt;K1151,"T5-Error",AND(SUM(K1163:K1166)=K1151,L1151="",OR(K1163="",K1164="",K1165="",K1166="")),"T2-Error",OR(K1163="",K1164="",K1165="",K1166=""),"",SUM(K1163:K1166)&lt;K1151*OR(L1163="pa",L1164="pa",L1165="pa",L1166="pa"),"",AND(SUM(K1163:K1166)=K1151,L1151="pa",L1163&lt;&gt;"pa",L1164&lt;&gt;"pa",L1165&lt;&gt;"pa",L1166&lt;&gt;"pa"),"T3-Error",AND(SUM(K1163:K1166)=K1151,L1151="")*OR(L1163="pa",L1164="pa",L1165="pa",L1166="pa"),"T1-Error",SUM(K1163:K1166)=K1151,"")</f>
        <v/>
      </c>
      <c r="L1162" s="101"/>
      <c r="M1162" s="102" t="str" cm="1">
        <f t="array" ref="M1162">_xlfn.IFS(AND(M1151="",M1163="",M1164="",M1165="",M1166=""),"",SUM(M1163:M1166)&lt;M1151*AND(N1163="",N1164="",N1165="",N1166="",M1163&lt;&gt;"",M1164&lt;&gt;"",M1165&lt;&gt;"",M1166&lt;&gt;""),"T4-Error",SUM(M1163:M1166)&gt;M1151,"T5-Error",AND(SUM(M1163:M1166)=M1151,N1151="",OR(M1163="",M1164="",M1165="",M1166="")),"T2-Error",OR(M1163="",M1164="",M1165="",M1166=""),"",SUM(M1163:M1166)&lt;M1151*OR(N1163="pa",N1164="pa",N1165="pa",N1166="pa"),"",AND(SUM(M1163:M1166)=M1151,N1151="pa",N1163&lt;&gt;"pa",N1164&lt;&gt;"pa",N1165&lt;&gt;"pa",N1166&lt;&gt;"pa"),"T3-Error",AND(SUM(M1163:M1166)=M1151,N1151="")*OR(N1163="pa",N1164="pa",N1165="pa",N1166="pa"),"T1-Error",SUM(M1163:M1166)=M1151,"")</f>
        <v/>
      </c>
      <c r="N1162" s="101"/>
      <c r="O1162" s="102" t="str" cm="1">
        <f t="array" ref="O1162">_xlfn.IFS(AND(O1151="",O1163="",O1164="",O1165="",O1166=""),"",SUM(O1163:O1166)&lt;O1151*AND(P1163="",P1164="",P1165="",P1166="",O1163&lt;&gt;"",O1164&lt;&gt;"",O1165&lt;&gt;"",O1166&lt;&gt;""),"T4-Error",SUM(O1163:O1166)&gt;O1151,"T5-Error",AND(SUM(O1163:O1166)=O1151,P1151="",OR(O1163="",O1164="",O1165="",O1166="")),"T2-Error",OR(O1163="",O1164="",O1165="",O1166=""),"",SUM(O1163:O1166)&lt;O1151*OR(P1163="pa",P1164="pa",P1165="pa",P1166="pa"),"",AND(SUM(O1163:O1166)=O1151,P1151="pa",P1163&lt;&gt;"pa",P1164&lt;&gt;"pa",P1165&lt;&gt;"pa",P1166&lt;&gt;"pa"),"T3-Error",AND(SUM(O1163:O1166)=O1151,P1151="")*OR(P1163="pa",P1164="pa",P1165="pa",P1166="pa"),"T1-Error",SUM(O1163:O1166)=O1151,"")</f>
        <v/>
      </c>
      <c r="P1162" s="101"/>
      <c r="Q1162" s="102" t="str" cm="1">
        <f t="array" ref="Q1162">_xlfn.IFS(AND(Q1151="",Q1163="",Q1164="",Q1165="",Q1166=""),"",SUM(Q1163:Q1166)&lt;Q1151*AND(R1163="",R1164="",R1165="",R1166="",Q1163&lt;&gt;"",Q1164&lt;&gt;"",Q1165&lt;&gt;"",Q1166&lt;&gt;""),"T4-Error",SUM(Q1163:Q1166)&gt;Q1151,"T5-Error",AND(SUM(Q1163:Q1166)=Q1151,R1151="",OR(Q1163="",Q1164="",Q1165="",Q1166="")),"T2-Error",OR(Q1163="",Q1164="",Q1165="",Q1166=""),"",SUM(Q1163:Q1166)&lt;Q1151*OR(R1163="pa",R1164="pa",R1165="pa",R1166="pa"),"",AND(SUM(Q1163:Q1166)=Q1151,R1151="pa",R1163&lt;&gt;"pa",R1164&lt;&gt;"pa",R1165&lt;&gt;"pa",R1166&lt;&gt;"pa"),"T3-Error",AND(SUM(Q1163:Q1166)=Q1151,R1151="")*OR(R1163="pa",R1164="pa",R1165="pa",R1166="pa"),"T1-Error",SUM(Q1163:Q1166)=Q1151,"")</f>
        <v/>
      </c>
      <c r="R1162" s="101"/>
      <c r="S1162" s="102" t="str" cm="1">
        <f t="array" ref="S1162">_xlfn.IFS(AND(S1151="",S1163="",S1164="",S1165="",S1166=""),"",SUM(S1163:S1166)&lt;S1151*AND(T1163="",T1164="",T1165="",T1166="",S1163&lt;&gt;"",S1164&lt;&gt;"",S1165&lt;&gt;"",S1166&lt;&gt;""),"T4-Error",SUM(S1163:S1166)&gt;S1151,"T5-Error",AND(SUM(S1163:S1166)=S1151,T1151="",OR(S1163="",S1164="",S1165="",S1166="")),"T2-Error",OR(S1163="",S1164="",S1165="",S1166=""),"",SUM(S1163:S1166)&lt;S1151*OR(T1163="pa",T1164="pa",T1165="pa",T1166="pa"),"",AND(SUM(S1163:S1166)=S1151,T1151="pa",T1163&lt;&gt;"pa",T1164&lt;&gt;"pa",T1165&lt;&gt;"pa",T1166&lt;&gt;"pa"),"T3-Error",AND(SUM(S1163:S1166)=S1151,T1151="")*OR(T1163="pa",T1164="pa",T1165="pa",T1166="pa"),"T1-Error",SUM(S1163:S1166)=S1151,"")</f>
        <v/>
      </c>
      <c r="T1162" s="101"/>
      <c r="U1162" s="102" t="str" cm="1">
        <f t="array" ref="U1162">_xlfn.IFS(AND(U1151="",U1163="",U1164="",U1165="",U1166=""),"",SUM(U1163:U1166)&lt;U1151*AND(V1163="",V1164="",V1165="",V1166="",U1163&lt;&gt;"",U1164&lt;&gt;"",U1165&lt;&gt;"",U1166&lt;&gt;""),"T4-Error",SUM(U1163:U1166)&gt;U1151,"T5-Error",AND(SUM(U1163:U1166)=U1151,V1151="",OR(U1163="",U1164="",U1165="",U1166="")),"T2-Error",OR(U1163="",U1164="",U1165="",U1166=""),"",SUM(U1163:U1166)&lt;U1151*OR(V1163="pa",V1164="pa",V1165="pa",V1166="pa"),"",AND(SUM(U1163:U1166)=U1151,V1151="pa",V1163&lt;&gt;"pa",V1164&lt;&gt;"pa",V1165&lt;&gt;"pa",V1166&lt;&gt;"pa"),"T3-Error",AND(SUM(U1163:U1166)=U1151,V1151="")*OR(V1163="pa",V1164="pa",V1165="pa",V1166="pa"),"T1-Error",SUM(U1163:U1166)=U1151,"")</f>
        <v/>
      </c>
      <c r="V1162" s="101"/>
      <c r="W1162" s="102"/>
      <c r="X1162" s="101"/>
      <c r="Y1162" s="102" t="str" cm="1">
        <f t="array" ref="Y1162">_xlfn.IFS(AND(Y1151="",Y1163="",Y1164="",Y1165="",Y1166=""),"",SUM(Y1163:Y1166)&lt;Y1151*AND(Z1163="",Z1164="",Z1165="",Z1166="",Y1163&lt;&gt;"",Y1164&lt;&gt;"",Y1165&lt;&gt;"",Y1166&lt;&gt;""),"T4-Error",SUM(Y1163:Y1166)&gt;Y1151,"T5-Error",AND(SUM(Y1163:Y1166)=Y1151,Z1151="",OR(Y1163="",Y1164="",Y1165="",Y1166="")),"T2-Error",OR(Y1163="",Y1164="",Y1165="",Y1166=""),"",SUM(Y1163:Y1166)&lt;Y1151*OR(Z1163="pa",Z1164="pa",Z1165="pa",Z1166="pa"),"",AND(SUM(Y1163:Y1166)=Y1151,Z1151="pa",Z1163&lt;&gt;"pa",Z1164&lt;&gt;"pa",Z1165&lt;&gt;"pa",Z1166&lt;&gt;"pa"),"T3-Error",AND(SUM(Y1163:Y1166)=Y1151,Z1151="")*OR(Z1163="pa",Z1164="pa",Z1165="pa",Z1166="pa"),"T1-Error",SUM(Y1163:Y1166)=Y1151,"")</f>
        <v/>
      </c>
      <c r="Z1162" s="101"/>
      <c r="AA1162" s="206"/>
      <c r="AB1162" s="189"/>
      <c r="AC1162" s="257"/>
      <c r="AD1162" s="206"/>
      <c r="AF1162" s="258"/>
      <c r="AH1162" s="258"/>
      <c r="AI1162" s="259"/>
      <c r="AJ1162" s="259"/>
      <c r="AK1162" s="259"/>
      <c r="AL1162" s="413"/>
      <c r="AM1162" s="259"/>
      <c r="AN1162" s="413"/>
    </row>
    <row r="1163" spans="1:40" ht="30" x14ac:dyDescent="0.2">
      <c r="A1163" s="248" t="s">
        <v>549</v>
      </c>
      <c r="B1163" s="248"/>
      <c r="C1163" s="118" t="s">
        <v>550</v>
      </c>
      <c r="D1163" s="117" t="s">
        <v>51</v>
      </c>
      <c r="E1163" s="185">
        <v>174</v>
      </c>
      <c r="F1163" s="186"/>
      <c r="G1163" s="185">
        <v>174</v>
      </c>
      <c r="H1163" s="186"/>
      <c r="I1163" s="185">
        <v>218</v>
      </c>
      <c r="J1163" s="186"/>
      <c r="K1163" s="185">
        <v>196</v>
      </c>
      <c r="L1163" s="13"/>
      <c r="M1163" s="10">
        <v>235</v>
      </c>
      <c r="N1163" s="13"/>
      <c r="O1163" s="10">
        <v>117</v>
      </c>
      <c r="P1163" s="13"/>
      <c r="Q1163" s="10">
        <v>208</v>
      </c>
      <c r="R1163" s="13"/>
      <c r="S1163" s="10">
        <v>332</v>
      </c>
      <c r="T1163" s="13"/>
      <c r="U1163" s="10">
        <v>392</v>
      </c>
      <c r="V1163" s="13"/>
      <c r="W1163" s="10">
        <v>401</v>
      </c>
      <c r="X1163" s="13"/>
      <c r="Y1163" s="10"/>
      <c r="Z1163" s="13"/>
      <c r="AA1163" s="305" t="s">
        <v>551</v>
      </c>
      <c r="AB1163" s="196"/>
      <c r="AC1163" s="196"/>
      <c r="AD1163" s="205" t="s">
        <v>552</v>
      </c>
      <c r="AF1163" s="219" t="s">
        <v>553</v>
      </c>
      <c r="AH1163" s="219" t="s">
        <v>554</v>
      </c>
      <c r="AI1163" s="237"/>
      <c r="AJ1163" s="237"/>
      <c r="AK1163" s="237"/>
      <c r="AL1163" s="409"/>
      <c r="AM1163" s="237"/>
      <c r="AN1163" s="409"/>
    </row>
    <row r="1164" spans="1:40" s="7" customFormat="1" ht="57" x14ac:dyDescent="0.2">
      <c r="A1164" s="244" t="s">
        <v>555</v>
      </c>
      <c r="B1164" s="244"/>
      <c r="C1164" s="120" t="s">
        <v>556</v>
      </c>
      <c r="D1164" s="117" t="s">
        <v>51</v>
      </c>
      <c r="E1164" s="185">
        <v>359</v>
      </c>
      <c r="F1164" s="186"/>
      <c r="G1164" s="185">
        <v>384</v>
      </c>
      <c r="H1164" s="186"/>
      <c r="I1164" s="185">
        <v>385</v>
      </c>
      <c r="J1164" s="186"/>
      <c r="K1164" s="185">
        <v>399</v>
      </c>
      <c r="L1164" s="13"/>
      <c r="M1164" s="10">
        <v>386</v>
      </c>
      <c r="N1164" s="13"/>
      <c r="O1164" s="10">
        <v>357</v>
      </c>
      <c r="P1164" s="13"/>
      <c r="Q1164" s="10">
        <v>321</v>
      </c>
      <c r="R1164" s="13"/>
      <c r="S1164" s="10">
        <v>289</v>
      </c>
      <c r="T1164" s="13"/>
      <c r="U1164" s="10">
        <v>227</v>
      </c>
      <c r="V1164" s="13"/>
      <c r="W1164" s="10">
        <v>168</v>
      </c>
      <c r="X1164" s="13"/>
      <c r="Y1164" s="10"/>
      <c r="Z1164" s="13"/>
      <c r="AA1164" s="205" t="s">
        <v>557</v>
      </c>
      <c r="AB1164" s="196"/>
      <c r="AC1164" s="200"/>
      <c r="AD1164" s="205" t="s">
        <v>528</v>
      </c>
      <c r="AF1164" s="219" t="s">
        <v>558</v>
      </c>
      <c r="AH1164" s="219" t="s">
        <v>557</v>
      </c>
      <c r="AI1164" s="240"/>
      <c r="AJ1164" s="240"/>
      <c r="AK1164" s="240"/>
      <c r="AL1164" s="418"/>
      <c r="AM1164" s="240"/>
      <c r="AN1164" s="418"/>
    </row>
    <row r="1165" spans="1:40" s="7" customFormat="1" ht="57" x14ac:dyDescent="0.2">
      <c r="A1165" s="244" t="s">
        <v>559</v>
      </c>
      <c r="B1165" s="244"/>
      <c r="C1165" s="120" t="s">
        <v>560</v>
      </c>
      <c r="D1165" s="117" t="s">
        <v>51</v>
      </c>
      <c r="E1165" s="185">
        <v>380</v>
      </c>
      <c r="F1165" s="186"/>
      <c r="G1165" s="185">
        <v>425</v>
      </c>
      <c r="H1165" s="186"/>
      <c r="I1165" s="185">
        <v>373</v>
      </c>
      <c r="J1165" s="186"/>
      <c r="K1165" s="185">
        <v>370</v>
      </c>
      <c r="L1165" s="13"/>
      <c r="M1165" s="10">
        <v>346</v>
      </c>
      <c r="N1165" s="13"/>
      <c r="O1165" s="10">
        <v>349</v>
      </c>
      <c r="P1165" s="13"/>
      <c r="Q1165" s="10">
        <v>351</v>
      </c>
      <c r="R1165" s="13"/>
      <c r="S1165" s="10">
        <v>321</v>
      </c>
      <c r="T1165" s="13"/>
      <c r="U1165" s="10">
        <v>308</v>
      </c>
      <c r="V1165" s="13"/>
      <c r="W1165" s="10">
        <v>292</v>
      </c>
      <c r="X1165" s="13"/>
      <c r="Y1165" s="10"/>
      <c r="Z1165" s="13"/>
      <c r="AA1165" s="205" t="s">
        <v>557</v>
      </c>
      <c r="AB1165" s="196"/>
      <c r="AC1165" s="200"/>
      <c r="AD1165" s="205" t="s">
        <v>528</v>
      </c>
      <c r="AF1165" s="219" t="s">
        <v>558</v>
      </c>
      <c r="AH1165" s="219" t="s">
        <v>557</v>
      </c>
      <c r="AI1165" s="240"/>
      <c r="AJ1165" s="240"/>
      <c r="AK1165" s="240"/>
      <c r="AL1165" s="418"/>
      <c r="AM1165" s="240"/>
      <c r="AN1165" s="418"/>
    </row>
    <row r="1166" spans="1:40" ht="57.75" thickBot="1" x14ac:dyDescent="0.25">
      <c r="A1166" s="244" t="s">
        <v>561</v>
      </c>
      <c r="B1166" s="306"/>
      <c r="C1166" s="173" t="s">
        <v>562</v>
      </c>
      <c r="D1166" s="122" t="s">
        <v>51</v>
      </c>
      <c r="E1166" s="187">
        <v>260</v>
      </c>
      <c r="F1166" s="188"/>
      <c r="G1166" s="187">
        <v>229</v>
      </c>
      <c r="H1166" s="188"/>
      <c r="I1166" s="187">
        <v>238</v>
      </c>
      <c r="J1166" s="188"/>
      <c r="K1166" s="187">
        <v>226</v>
      </c>
      <c r="L1166" s="45"/>
      <c r="M1166" s="44">
        <v>222</v>
      </c>
      <c r="N1166" s="45"/>
      <c r="O1166" s="44">
        <v>232</v>
      </c>
      <c r="P1166" s="45"/>
      <c r="Q1166" s="44">
        <v>231</v>
      </c>
      <c r="R1166" s="45"/>
      <c r="S1166" s="44">
        <v>244</v>
      </c>
      <c r="T1166" s="45"/>
      <c r="U1166" s="44">
        <v>247</v>
      </c>
      <c r="V1166" s="45"/>
      <c r="W1166" s="44">
        <v>265</v>
      </c>
      <c r="X1166" s="45"/>
      <c r="Y1166" s="44"/>
      <c r="Z1166" s="45"/>
      <c r="AA1166" s="307" t="s">
        <v>557</v>
      </c>
      <c r="AB1166" s="196"/>
      <c r="AC1166" s="196"/>
      <c r="AD1166" s="307" t="s">
        <v>528</v>
      </c>
      <c r="AF1166" s="221" t="s">
        <v>558</v>
      </c>
      <c r="AH1166" s="221" t="s">
        <v>557</v>
      </c>
      <c r="AI1166" s="241"/>
      <c r="AJ1166" s="241"/>
      <c r="AK1166" s="241"/>
      <c r="AL1166" s="419"/>
      <c r="AM1166" s="241"/>
      <c r="AN1166" s="419"/>
    </row>
  </sheetData>
  <sheetProtection formatCells="0" formatColumns="0" formatRows="0" autoFilter="0"/>
  <dataConsolidate/>
  <mergeCells count="16">
    <mergeCell ref="Q20:R20"/>
    <mergeCell ref="C13:C15"/>
    <mergeCell ref="AC15:AD15"/>
    <mergeCell ref="E2:AA2"/>
    <mergeCell ref="AC13:AD13"/>
    <mergeCell ref="AC3:AD3"/>
    <mergeCell ref="O20:P20"/>
    <mergeCell ref="E20:F20"/>
    <mergeCell ref="G20:H20"/>
    <mergeCell ref="I20:J20"/>
    <mergeCell ref="K20:L20"/>
    <mergeCell ref="M20:N20"/>
    <mergeCell ref="S20:T20"/>
    <mergeCell ref="U20:V20"/>
    <mergeCell ref="W20:X20"/>
    <mergeCell ref="Y20:Z20"/>
  </mergeCells>
  <dataValidations xWindow="564" yWindow="453" count="29">
    <dataValidation allowBlank="1" showInputMessage="1" showErrorMessage="1" sqref="AD191 AD626 AD22 AA1150 AA191 AA769 AA1005 AA1113 AA1135 P21 H21 J21 L21 N21 R21 AA1122 AA626 AA1126 AA816 AA1107:AA1109 R46 H1058 J1058 J100:J101 P125:P126 H744 J744 L744 N744 P744 P150:P151 F1083 L1117 L1058 P1083 J158:J160 H100:H101 N100:N101 F744 F1130 F125:F126 H125:H126 J125:J126 L125:L126 N125:N126 P184 F150:F151 H150:H151 J150:J151 L150:L151 N150:N151 P186 L158:L160 N158:N160 F158:F160 H158:H160 R71 F184 H184 J184 L184 N184 P247 P272 H241 J241 L241 N241 F241 J1117 N1058 P297 N1130 P241 L1130 H1033 J1033 P321:P322 F346:F348 P372 N1117 H1130 L1033 J1130 P374 R100:R101 P398 H297 J297 L297 N297 F297 P400 F321:F322 H321:H322 J321:J322 L321:L322 N321:N322 P424 H346:H348 J346:J348 L346:L348 N346:N348 R125:R126 P426 F372 H372 J372 L372 N372 P450:P452 P476:P477 P1088 F1058 N1033 P100:P101 R150:R151 F398 H398 J398 L398 N398 N484:N487 H374 J374 L374 N374 F374 F46 F424 H424 J424 L424 N424 P513 H400 J400 L400 N400 F400 P518:P519 F450:F452 H450:H452 J450:J452 L450:L452 N450:N452 P521 F476:F477 H476:H477 J476:J477 L476:L477 N476:N477 P545:P546 P1117 L484:L487 J484:J487 H484:H487 F484:F487 R1083 H46 J46 L46 N46 L100:L101 P554:P555 P557 H426 J426 L426 N426 F426 F518:F519 H518:H519 J518:J519 L518:L519 N518:N519 P581:P582 P1130 H513 J513 L513 N513 F513 F1144 H1144 J1144 L1144 N1144 P590:P591 F554:F555 H554:H555 J554:J555 L554:L555 N554:N555 P593 P617:P618 H521 J521 L521 N521 F521 F545:F546 H545:H546 J545:J546 L545:L546 N545:N546 P1144 F590:F591 H590:H591 J590:J591 L590:L591 N590:N591 R158:R160 R184 H557 J557 L557 N557 F557 F581:F582 H581:H582 J581:J582 L581:L582 N581:N582 H697 H650 J650 L650 N650 P650 P886 J697 L697 N697 P697 F697 P910 F910 H910 J910 L910 N910 P934 F934 H934 J934 L934 N934 P958 F958 H958 J958 L958 N958 P1031 H593 J593 L593 N593 F593 F1031 H1031 J1031 L1031 N1031 P1007 P1033 H1007 J1007 L1007 N1007 F1007 P1038 F1117 H1117 P1058 P1063 F617:F618 H617:H618 J617:J618 L617:L618 N617:N618 F1033 H1083 J1083 L1083 N1083 F650 R186 R215:R216 R241 P46 F886 H886 J886 L886 N886 P215:P216 P71 R247 R272 R297 R321:R322 F101 R346:R348 R372 R374 R398 R400 P158:P160 R424 R426 R450:R452 R476:R477 R1088 R484:R487 R511 R513 R518:R519 R521 R545:R546 P346:P348 P484:P487 R1117 R554:R555 R557 R581:R582 R1130 R590:R591 R593 R617:R618 R1144 R650 R697 R744 R886 R910 R934 R958 R1007 R1033 R1038 R1058 F511 H511 J511 L511 N511 P511 R1063 F215:F216 N215:N216 L215:L216 J215:J216 H215:H216 R1031 T21 T46 T71 T100:T101 T125:T126 T150:T151 T1083 T158:T160 T184 T186 T215:T216 T241 T247 T272 T297 T321:T322 T346:T348 T372 T374 T398 T400 T424 T426 T450:T452 T476:T477 T1088 T484:T487 T511 T513 T518:T519 T521 T545:T546 T1117 T554:T555 T557 T581:T582 T1130 T590:T591 T593 T617:T618 T1144 T650 T697 T744 T886 T910 T934 T958 T1007 T1033 T1038 T1058 T1063 T1031 V21 V46 V71 V100:V101 V125:V126 V150:V151 V1083 V158:V160 V184 V186 V215:V216 V241 V247 V272 V297 V321:V322 V346:V348 V372 V374 V398 V400 V424 V426 V450:V452 V476:V477 V1088 V484:V487 V511 V513 V518:V519 V521 V545:V546 V1117 V554:V555 V557 V581:V582 V1130 V590:V591 V593 V617:V618 V1144 V650 V697 V744 V886 V910 V934 V958 V1007 V1033 V1038 V1058 V1063 V1031 X21 X46 X71 X100:X101 X125:X126 X150:X151 X1083 X158:X160 X184 X186 X215:X216 X241 X247 X272 X297 X321:X322 X346:X348 X372 X374 X398 X400 X424 X426 X450:X452 X476:X477 X1088 X484:X487 X511 X513 X518:X519 X521 X545:X546 X1117 X554:X555 X557 X581:X582 X1130 X590:X591 X593 X617:X618 X1144 X650 X697 X744 X886 X910 X934 X958 X1007 X1033 X1038 X1058 X1063 X1031 Z21 Z46 Z71 Z100:Z101 Z125:Z126 Z150:Z151 Z1083 Z158:Z160 Z184 Z186 Z215:Z216 Z241 Z247 Z272 Z297 Z321:Z322 Z346:Z348 Z372 Z374 Z398 Z400 Z424 Z426 Z450:Z452 Z476:Z477 Z1088 Z484:Z487 Z511 Z513 Z518:Z519 Z521 Z545:Z546 Z1117 Z554:Z555 Z557 Z581:Z582 Z1130 Z590:Z591 Z593 Z617:Z618 Z1144 Z650 Z697 Z744 Z886 Z910 Z934 Z958 Z1007 Z1033 Z1038 Z1058 Z1063 Z1031:AA1031 E22:AB22" xr:uid="{00000000-0002-0000-0400-000000000000}"/>
    <dataValidation allowBlank="1" showInputMessage="1" showErrorMessage="1" promptTitle="Be aware category other" prompt="To specify in &quot;metadata/note&quot;. Include those not classified elsewhere. Should represent a small part of the total.  _x000a_" sqref="K157 E157 G157 I157 O157 M157 Q157 K483 E483 G483 M483 I483 O483 Q483 K553 E553 G553 M553 I553 O553 Q553 K589 E589 G589 M589 I589 O589 Q589 K625 E625 G625 M625 I625 O625 Q625 S157 S483 S553 S589 S625 U157 U483 U553 U589 U625 Y625 W157 W483 W553 W625 Y157 Y483 Y553 Y589 W589" xr:uid="{00000000-0002-0000-0400-000001000000}"/>
    <dataValidation allowBlank="1" showInputMessage="1" showErrorMessage="1" promptTitle="Please be aware" prompt="The disaggregation by sex refers to the total young people." sqref="K74:K75 K189:K190 K244:K245 O189:O190 I74:I75 E74:E75 G74:G75 M74:M75 E189:E190 G189:G190 I189:I190 E244:E245 G244:G245 M189:M190 O244:O245 O74:O75 I244:I245 M244:M245 Q189:Q190 Q244:Q245 Q74:Q75 K516:K517 E516:E517 G516:G517 I516:I517 M516:M517 O516:O517 Q516:Q517 S189:S190 S244:S245 S74:S75 S516:S517 U189:U190 U244:U245 U74:U75 U516:U517 W74:W75 W189:W190 Y516:Y517 W244:W245 Y189:Y190 Y244:Y245 Y74:Y75 W516:W517" xr:uid="{00000000-0002-0000-0400-000002000000}"/>
    <dataValidation allowBlank="1" showInputMessage="1" showErrorMessage="1" promptTitle="Please be aware" prompt="Children with disabilities (also sex and age) must be less (or equal) than total children. _x000a_" sqref="K47 K102 K161 I161 O161 M47 E47 G47 I47 E102 G102 M102 E161 G161 I102 O47 O102 M161 Q161 Q47 Q102 K349 M349 E349 G349 I349 O349 Q349 K488 E488 G488 M488 I488 O488 Q488 K698 E698 G698 M698 I698 O698 Q698 S698 E745 G745 M745 I745 O745 S745 S161 S47 S102 S349 S488 U698 U745 U161 U47 U102 U349 U488 W488 W698 W102 Y488 W47 W161 W349 Y698 Y745 Y161 Y47 Y102 Y349 W745" xr:uid="{00000000-0002-0000-0400-000003000000}"/>
    <dataValidation allowBlank="1" showInputMessage="1" showErrorMessage="1" promptTitle="Please be aware" prompt="Youth with disabilities must be less (or equal) than total youth. _x000a_" sqref="K72 K187 K242 O187 I72 E72 G72 M72 E187 G187 I187 E242 G242 M187 O242 O72 I242 M242 Q187 Q242 Q72 K514 E514 G514 I514 M514 O514 Q514 S187 S242 S72 S514 U187 U242 U72 U514 W72 W187 Y514 W242 Y187 Y242 Y72 W514" xr:uid="{00000000-0002-0000-0400-000004000000}"/>
    <dataValidation allowBlank="1" showInputMessage="1" showErrorMessage="1" promptTitle="Please be aware" prompt="INCLUDE ONLY CHILDREN WHO ENTERED FOR THE FIRST TIME. Repeat admissions to the same residential care and children who are transferred from one residential care to another, during a single year, should not be counted " sqref="K77 M77 E77 G77 I77 O77 Q77 S77 U77 Y77 W77" xr:uid="{00000000-0002-0000-0400-000005000000}"/>
    <dataValidation allowBlank="1" showInputMessage="1" showErrorMessage="1" promptTitle="Please be aware" prompt="INCLUDE ONLY CHILDREN WHO LEFT COMPLETELY. _x000a_Repeat admissions to the same residential care and Children who are transferred from one residential care to another, during a single year, should not be counted." sqref="K127 M127 E127 G127 I127 O127 Q127 S127 U127 Y127 W127" xr:uid="{00000000-0002-0000-0400-000006000000}"/>
    <dataValidation allowBlank="1" showInputMessage="1" showErrorMessage="1" promptTitle="Please be aware" prompt="INCLUDE ONLY YOUTH WHO LEFT COMPLETELY. _x000a_Repeat admissions to the same residential care and youth who are transferred from one residential care to another, during a single year, should not be counted." sqref="K185 M185 E185 G185 I185 O185 Q185 S185 U185 Y185 W185" xr:uid="{00000000-0002-0000-0400-000007000000}"/>
    <dataValidation allowBlank="1" showInputMessage="1" showErrorMessage="1" promptTitle="Please be aware" prompt="Children with disabilities must be less (or equal) than total children. _x000a_" sqref="K248 M248 K273 O273 M273 E248 I248 I273 G248 K217 E273 M217 I217 G273 O248 M1084 I1084 O1084 Q1084 E298 G298 I298 K298 M298 O298 Q273 Q248 G1084 E375 G375 I375 K375 M375 O375 Q375 E401 G401 I401 K401 M401 O401 Q401 E427 G427 I427 K427 M427 O427 Q298 K522 E522 G522 M522 I522 O522 Q522 K558 E558 G558 M558 I558 O558 Q558 K594 E594 G594 M594 I594 O594 Q427 K1008 E1008 G1008 M1008 I1008 O1008 Q1008 K1034 E1034 G1034 M1034 I1034 O1034 Q1034 K1059 E1059 G1059 M1059 I1059 O1059 Q1059 K1084 E1084 Q594 S1084 S273 S248 S375 S401 S298 S522 S558 S594 S1008 S1034 S1059 S427 U1084 U273 U248 U375 U401 U298 U522 U558 U594 U1008 U1034 U1059 U427 W1084 W248 Y427 W273 W375 W298 W401 W522 W594 W1008 W558 W1059 W427 Y1084 Y273 Y248 Y375 Y401 Y298 Y522 Y558 Y594 Y1008 Y1034 Y1059 W1034" xr:uid="{00000000-0002-0000-0400-000008000000}"/>
    <dataValidation allowBlank="1" showInputMessage="1" showErrorMessage="1" promptTitle="Please be aware" prompt="Children with disabilities must be less (or equal) than total children (sum foster, kindship, other forms) and equal to the sum of childrne with disabilities of foster + kidship + other. _x000a_" sqref="G217 O217 E217 Q217 S217 U217 Y217 W217" xr:uid="{00000000-0002-0000-0400-000009000000}"/>
    <dataValidation allowBlank="1" showInputMessage="1" showErrorMessage="1" promptTitle="Please be aware" prompt="INCLUDE ONLY CHILDREN WHO ENTERED FOR THE FIRST TIME. Repeat admissions to the same family-based type (e.g. foster family to another foster family) and children who are transferred from one type to another, during a single year, should not be counted." sqref="K323 M323 E323 G323 I323 O323 Q323 S323 U323 Y323 W323" xr:uid="{00000000-0002-0000-0400-00000A000000}"/>
    <dataValidation type="list" allowBlank="1" showInputMessage="1" showErrorMessage="1" sqref="J1151 X74:X77 X527:X544 X935 X47 X453 X72 X703:X721 X656:X674 X892:X909 X425 X399 X563:X580 X349 X887 X889:X890 X651 X770 X819:X820 X629:X630 X627 X653:X654 X632:X649 X194:X195 X1156:X1159 X1142:X1143 X1138:X1140 X1131:X1136 X1128:X1129 X1145:X1149 X1124:X1126 X1115:X1116 X1111:X1113 X1109 X1064:X1082 X1086:X1087 X1089:X1106 X1061:X1062 X1034 X1039:X1057 X1008 X1036:X1037 X1032 X1013:X1030 X1006 X940:X957 X916:X933 X868:X885 X726:X743 X679:X696 X592 X583:X589 X556 X547:X553 X520 X516:X517 X512 X493:X510 X478:X483 X432:X449 X401 X406:X423 X375 X380:X397 X354:X371 X328:X345 X303:X320 X278:X296 X253:X271 X185 X166:X183 X152:X157 X107:X124 X82:X99 X52:X70 X28:X45 X1163:X1166 X772:X773 X822:X840 X775:X793 X795:X796 X723:X724 X798:X815 X102 X1010:X1011 X911 X865:X866 X745 X676:X677 X747:X748 X700:X701 X750:X767 X599:X616 X560:X561 X192 X987:X1004 X619:X625 X961:X962 X964:X982 X594 X524:X525 X558 X842:X843 X845:X863 X490:X491 X522 X458:X475 X488 X596:X597 X455:X456 X427 X514 X1161 X429:X430 X403:X404 X377:X378 X1153:X1154 X351:X352 X323 X325:X326 X1151 X937:X938 X817 X300:X301 X959 X275:X276 X250:X251 X189:X190 X984:X985 X163:X164 X129:X130 X104:X105 X698 X79:X80 X1059 X1118:X1122 X187 X25:X26 X23 X1084 X913:X914 X298 X273 X127 X248 X161 X49:X50 X197:X246 V74:V77 V132:V149 T527:T544 N197:N246 T935 T47 T453 T72 T703:T721 T656:T674 T892:T909 T425 T399 T563:T580 T349 T887 T889:T890 T651 T770 T819:T820 T629:T630 T627 T653:T654 T632:T649 T194:T195 T1156:T1159 T1142:T1143 T1138:T1140 T1131:T1136 T1128:T1129 T1145:T1149 T1124:T1126 T1115:T1116 T1111:T1113 T1109 T1064:T1082 T1086:T1087 T1089:T1106 T1061:T1062 T1034 T1039:T1057 T1008 T1036:T1037 T1032 T1013:T1030 T1006 T940:T957 T916:T933 T868:T885 T726:T743 T679:T696 T592 T583:T589 T556 T547:T553 T520 T516:T517 T512 T493:T510 T478:T483 T432:T449 T401 T406:T423 T375 T380:T397 T354:T371 T328:T345 T303:T320 T278:T296 T253:T271 T185 T166:T183 T152:T157 T107:T124 T82:T99 T52:T70 T28:T45 T1163:T1166 T772:T773 T822:T840 T775:T793 T795:T796 T723:T724 T798:T815 T102 T1010:T1011 T911 T865:T866 T745 T676:T677 T747:T748 T700:T701 T750:T767 T599:T616 T560:T561 T192 T987:T1004 T619:T625 T961:T962 T964:T982 T594 T524:T525 T558 T842:T843 T845:T863 T490:T491 T522 T458:T475 T488 T596:T597 T455:T456 T427 T514 T1161 T429:T430 T403:T404 T377:T378 T1153:T1154 T351:T352 T323 T325:T326 T1151 T937:T938 T817 T300:T301 T959 T275:T276 T250:T251 T189:T190 T984:T985 T163:T164 T129:T130 T104:T105 T698 T79:T80 T1059 T1118:T1122 T187 T25:T26 T23 T1084 T913:T914 T298 T273 T127 T248 T161 T49:T50 T197:T246 R132:R149 N892:N909 L892:L909 J892:J909 H892:H909 F892:F909 F651 L889:L890 H651 N889:N890 F889:F890 H889:H890 J651 L651 N651 P651 J889:J890 P770 F868:F885 N770 L770 J770 H770 P819:P820 N819:N820 F819:F820 F770 H819:H820 L819:L820 P425 P629:P630 N632:N649 L632:L649 J632:J649 H632:H649 F632:F649 N592 P592 P653:P654 L653:L654 P632:P649 L629:L630 R197:R246 P194:P195 L592 N653:N654 N629:N630 H627 J592 H592 N619:N625 F653:F654 H653:H654 J653:J654 F629:F630 H629:H630 J629:J630 J627 L627 N627 P1084 N887 F197:F246 H194:H195 F194:F195 P1156:P1159 P197:P246 L619:L625 J619:J625 H619:H625 F619:F625 P619:P625 L1156:L1159 P1142:P1143 J1142:J1143 P1138:P1140 L1142:L1143 N1142:N1143 F1142:F1143 F1145:F1149 F1138:F1140 N1138:N1140 L1138:L1140 P1131:P1136 J1138:J1140 H1138:H1140 H1131:H1136 F1131:F1136 N1131:N1136 L1131:L1136 P1128:P1129 J1131:J1136 H1128:H1129 J1128:J1129 P1145:P1149 L1128:L1129 N1128:N1129 F1128:F1129 H1145:H1149 J1145:J1149 P1124:P1126 L1145:L1149 N1145:N1149 F1124:F1126 H1124:H1126 J1124:J1126 P1115:P1116 L1124:L1126 N1124:N1126 J1118:J1122 H1115:H1116 J1115:J1116 P1111:P1113 L1115:L1116 N1115:N1116 F1115:F1116 H1111:H1113 F1111:F1113 N1111:N1113 L1111:L1113 P1109 J1111:J1113 J1109 H1109 F1109 N1109 L1109 P1064:P1082 P1086:P1087 P1089:P1106 P1061:P1062 N1086:N1087 P1059 N1064:N1082 L1064:L1082 L1086:L1087 L1089:L1106 J1086:J1087 N1059 J1064:J1082 H1064:H1082 H1086:H1087 H1089:H1106 F1086:F1087 J1059 F1064:F1082 P1034 P1039:P1057 P1008 N1061:N1062 N1034 N1039:N1057 L1039:L1057 L1061:L1062 J1089:J1106 J1061:J1062 J1034 J1039:J1057 H1061:H1062 H1034 H1039:H1057 F1061:F1062 F1034 F1039:F1057 N1008 J1008 H1008 F1008 L1008 P1036:P1037 H1059 P1032 N1036:N1037 L1036:L1037 J1036:J1037 H1036:H1037 F1032 H1032 J1032 L1032 N1032 P1013:P1030 P1006 N1013:N1030 L1013:L1030 J1013:J1030 H1013:H1030 F1013:F1030 P940:P957 N1006 L1006 J1006 H1006 F1006 P916:P933 N940:N957 L940:L957 J940:J957 H940:H957 F940:F957 P868:P885 N916:N933 L916:L933 J916:J933 H916:H933 F916:F933 J819:J820 P726:P743 N868:N885 L868:L885 J868:J885 H868:H885 P679:P696 N726:N743 L726:L743 J726:J743 H726:H743 F726:F743 F594 N679:N696 L679:L696 J679:J696 H679:H696 F679:F696 N432:N449 L432:L449 J432:J449 H432:H449 F432:F449 N583:N589 P522 L583:L589 J583:J589 H583:H589 F583:F589 F558 N522 L522 J522 H522 P547:P553 N547:N553 P516:P517 L547:L553 J547:J553 H547:H553 F547:F553 F522 N516:N517 L516:L517 J516:J517 H516:H517 F516:F517 N514 N488 P514 L514 J514 H514 F514 P488 L488 J488 H488 F488 P493:P510 F478:F483 N493:N510 L493:L510 J493:J510 H493:H510 F493:F510 H478:H483 J478:J483 L478:L483 N478:N483 F453 P432:P449 J401 N429:N430 L429:L430 J429:J430 H429:H430 F429:F430 P406:P423 N558 P558 L558 J558 H558 H375 N406:N423 L406:L423 J406:J423 H406:H423 F406:F423 P380:P397 J375 L375 N375 P375 P887 N349 N380:N397 L380:L397 J380:J397 H380:H397 F380:F397 L427 L349 J349 P349 H349 P354:P371 P328:P345 N354:N371 L354:L371 J354:J371 H354:H371 F354:F371 N328:N345 L328:L345 J328:J345 H328:H345 F328:F345 P303:P320 P278:P296 N300:N301 L300:L301 J300:J301 H300:H301 F300:F301 P253:P271 N278:N296 L278:L296 J278:J296 H278:H296 F278:F296 N253:N271 L253:L271 J253:J271 H253:H271 F253:F271 P185 F185 H185 J185 L185 N185 P166:P183 P152:P157 N166:N183 L166:L183 J166:J183 H166:H183 F166:F183 P107:P124 N152:N157 L152:L157 J152:J157 H152:H157 F152:F157 P82:P99 N107:N124 L107:L124 J107:J124 H107:H124 F107:F124 P52:P70 N82:N99 L82:L99 J82:J99 H82:H99 F82:F99 P28:P45 N52:N70 L52:L70 J52:J70 H52:H70 F52:F70 P1163:P1166 N28:N45 L28:L45 J28:J45 H28:H45 F28:F45 P772:P773 L1163:L1166 N1163:N1166 F1163:F1166 H1163:H1166 J1163:J1166 L1010:L1011 N1010:N1011 F1010:F1011 H1010:H1011 J1010:J1011 N303:N320 L303:L320 J303:J320 H303:H320 F303:F320 L524:L525 N524:N525 F524:F525 H524:H525 J524:J525 N453 N512 P512 L512 J512 L490:L491 N490:N491 F490:F491 H490:H491 J490:J491 H455:H456 J455:J456 L455:L456 F403:F404 H403:H404 J403:J404 L403:L404 F377:F378 H377:H378 J377:J378 L377:L378 N351:N352 L351:L352 J351:J352 H351:H352 P822:P840 P775:P793 P795:P796 N127 L127 P723:P724 L795:L796 P798:P815 N698 N161 L161 P102 N798:N815 P1010:P1011 N102 N775:N793 L772:L773 P911 N425 N399 P865:P866 N74:N77 N745 N911 N47 L47 P676:P677 P745 P747:P748 F627 H192 L747:L748 R74:R77 F964:F982 P700:P701 L723:L724 N72 L72 P703:P721 L700:L701 L401 N403:N404 N703:N721 P750:P767 P599:P616 N750:N767 P560:P561 L676:L677 L656:L674 R527:R544 N377:N378 P987:P1004 N656:N674 F592 N987:N1004 P961:P962 N599:N616 P964:P982 P583:P589 N596:N597 L596:L597 N427 N594 N563:N580 L563:L580 P524:P525 F351:F352 N556 P842:P843 P556 P845:P863 P490:P491 P520 N527:N544 L527:L544 P458:P475 N520 P453 N455:N456 L453 P596:P597 N323 L323 N458:N475 L458:L475 P455:P456 N560:N561 P399 H512 P1161 H1142:H1143 P429:P430 P403:P404 N401 P377:P378 R935 P1153:P1154 P427 P351:P352 L1153:L1154 P323 P325:P326 P1151 N325:N326 P937:P938 L1151 J1161 N959 F887 P300:P301 F1036:F1037 P959 N298 L298 P275:P276 L984:L985 P250:P251 N275:N276 P189:P190 N250:N251 P984:P985 N189:N190 P163:P164 H817 P129:P130 N163:N164 L961:L962 J959 N132:N149 L132:L149 N273 L273 P104:P105 N129:N130 L937:L938 J935 P698 N104:N105 L913:L914 P79:P80 F1059 N79:N80 P1118:P1122 P187 L865:L866 F845:F863 N248 L248 P25:P26 N187 P23 N25:N26 L842:L843 L822:L840 N1084 N23 P913:P914 J1084 P298 N935 P273 L959 H959 F959 N1089:N1106 F1089:F1106 L1059 H1156:H1159 F1156:F1159 J298 H298 P127 N984:N985 F984:F985 H984:H985 J275:J276 H275:H276 F275:F276 J250:J251 H250:H251 F250:F251 J189:J190 H189:H190 F189:F190 J817 L817 N817 J163:J164 H163:H164 F163:F164 N937:N938 F937:F938 H937:H938 H132:H149 F132:F149 P248 H273 F273 P161 J129:J130 H129:H130 F129:F130 N913:N914 F913:F914 H913:H914 J104:J105 H104:H105 F104:F105 N865:N866 F865:F866 H865:H866 J79:J80 H79:H80 F79:F80 L1118:L1122 N1118:N1122 F1118:F1122 N842:N843 F842:F843 H842:H843 H248 F248 F187 J187 H187 P49:P50 J25:J26 H25:H26 F25:F26 N822:N840 F822:F840 H822:H840 J23 H23 F23 H1084 F1084 P132:P149 L935 H935 F935 F775:F793 J127 H775:H793 J775:J793 L775:L793 H127 N795:N796 L698 J161 F127 F102 F795:F796 L798:L815 H795:H796 J795:J796 L102 J698 H698 N772:N773 F698 L425 H161 F161 P72 J798:J815 L74:L77 H798:H815 F798:F815 J102 H102 L911 J47 P47 F772:F773 L745 H772:H773 J772:J773 J192 N747:N748 N723:N724 J72 J425 H425 F425 N700:N701 J74:J77 H74:H77 F74:F77 L703:L721 L750:L767 J911 H911 N676:N677 F911 H47 F47 F656:F674 L987:L1004 J745 H745 F745 L192 N192 L599:L616 P192 F747:F748 H747:H748 N964:N982 J747:J748 R47 J596:J597 P889:P890 F723:F724 P594 H723:H724 J723:J724 H72 F72 R453 F700:F701 J563:J580 H700:H701 J700:J701 L556 N845:N863 J703:J721 H703:H721 J527:J544 R72 J750:J767 H750:H767 F750:F767 L520 F676:F677 H676:H677 J453 J676:J677 J323 J458:J475 F560:F561 H656:H674 J656:J674 L399 R703:R721 L1161 J987:J1004 H987:H1004 F987:F1004 J599:J616 P563:P580 H599:H616 F599:F616 L964:L982 J964:J982 H964:H982 H596:H597 F375 F596:F597 L594 R656:R674 J594 P935 N1153:N1154 H594 H563:H580 F563:F580 N961:N962 J556 L325:L326 N1151 J1156:J1159 P527:P544 H556 F556 L845:L863 L1034 J845:J863 H845:H863 N1156:N1159 F298 H527:H544 F527:F544 J984:J985 J520 L275:L276 L250:L251 F512 H520 F520 L189:L190 P817 H453 P478:P483 F455:F456 H323 F323 L163:L164 J937:J938 R892:R909 H458:H475 F458:F475 H560:H561 J560:J561 J132:J149 L560:L561 J273 J399 H399 L129:L130 F399 J913:J914 N1161 L104:L105 J865:J866 F1161 H1161 P401 F401 L79:L80 R425 R399 R563:R580 H401 F427 H1118:H1122 J842:J843 J248 H427 L187 R349 F1153:F1154 H1153:H1154 J1153:J1154 L25:L26 J822:J840 P74:P77 F961:F962 H961:H962 L23 L1084 J961:J962 J325:J326 H325:H326 F325:F326 F1151 H1151 P892:P909 R887 R889:R890 R651 R770 P627 R819:R820 R629:R630 R627 R653:R654 R632:R649 R194:R195 R1156:R1159 R1142:R1143 R1138:R1140 R1131:R1136 R1128:R1129 R1145:R1149 R1124:R1126 R1115:R1116 R1111:R1113 R1109 R1064:R1082 R1086:R1087 R1089:R1106 R1061:R1062 R1034 R1039:R1057 R1008 R1036:R1037 R1032 R1013:R1030 R1006 R940:R957 R916:R933 R868:R885 R726:R743 R679:R696 R592 R583:R589 R556 R547:R553 R520 R516:R517 R512 R493:R510 R478:R483 R432:R449 R401 R406:R423 R375 F349 R380:R397 R354:R371 R328:R345 R303:R320 R278:R296 R253:R271 R185 R166:R183 R152:R157 R107:R124 R82:R99 R52:R70 R28:R45 R1163:R1166 R772:R773 R822:R840 R775:R793 R795:R796 R723:R724 R798:R815 R102 R1010:R1011 R911 R865:R866 R745 R676:R677 F703:F721 R747:R748 P656:P674 R700:R701 R750:R767 R599:R616 R560:R561 R192 R987:R1004 R619:R625 R961:R962 R964:R982 J427 R594 R524:R525 R558 R842:R843 R845:R863 R490:R491 R522 R458:R475 R488 R596:R597 R455:R456 R427 R514 R1161 R429:R430 R403:R404 R377:R378 R1153:R1154 R351:R352 R323 R325:R326 R1151 L194:L195 R937:R938 R817 R300:R301 R959 R275:R276 R250:R251 R189:R190 R984:R985 R163:R164 R129:R130 R104:R105 R698 R79:R80 R1059 R1118:R1122 R187 R25:R26 R23 R1084 R913:R914 R298 R273 R127 R248 R161 R49:R50 F192 J197:J246 H197:H246 L197:L246 N194:N195 J194:J195 F817 H887 J887 L887 T132:T149 T74:T77 V197:V246 V527:V544 V935 V47 V453 V72 V703:V721 V656:V674 V892:V909 V425 V399 V563:V580 V349 V887 V889:V890 V651 V770 V819:V820 V629:V630 V627 V653:V654 V632:V649 V194:V195 V1156:V1159 V1142:V1143 V1138:V1140 V1131:V1136 V1128:V1129 V1145:V1149 V1124:V1126 V1115:V1116 V1111:V1113 V1109 V1064:V1082 V1086:V1087 V1089:V1106 V1061:V1062 V1034 V1039:V1057 V1008 V1036:V1037 V1032 V1013:V1030 V1006 V940:V957 V916:V933 V868:V885 V726:V743 V679:V696 V592 V583:V589 V556 V547:V553 V520 V516:V517 V512 V493:V510 V478:V483 V432:V449 V401 V406:V423 V375 V380:V397 V354:V371 V328:V345 V303:V320 V278:V296 V253:V271 V185 V166:V183 V152:V157 V107:V124 V82:V99 V52:V70 V28:V45 V1163:V1166 V772:V773 V822:V840 V775:V793 V795:V796 V723:V724 V798:V815 V102 V1010:V1011 V911 V865:V866 V745 V676:V677 V747:V748 V700:V701 V750:V767 V599:V616 V560:V561 V192 V987:V1004 V619:V625 V961:V962 V964:V982 V594 V524:V525 V558 V842:V843 V845:V863 V490:V491 V522 V458:V475 V488 V596:V597 V455:V456 V427 V514 V1161 V429:V430 V403:V404 V377:V378 V1153:V1154 V351:V352 V323 V325:V326 V1151 V937:V938 V817 V300:V301 V959 V275:V276 V250:V251 V189:V190 V984:V985 V163:V164 V129:V130 V104:V105 V698 V79:V80 V1059 V1118:V1122 V187 V25:V26 V23 V1084 V913:V914 V298 V273 V127 V248 V161 V49:V50 X132:X149 Z74:Z77 Z527:Z544 Z935 Z47 Z453 Z72 Z703:Z721 Z656:Z674 Z892:Z909 Z425 Z399 Z563:Z580 Z349 Z887 Z889:Z890 Z651 Z770 Z819:Z820 Z629:Z630 Z627 Z653:Z654 Z632:Z649 Z194:Z195 Z1156:Z1159 Z1142:Z1143 Z1138:Z1140 Z1131:Z1136 Z1128:Z1129 Z1145:Z1149 Z1124:Z1126 Z1115:Z1116 Z1111:Z1113 Z1109 Z1064:Z1082 Z1086:Z1087 Z1089:Z1106 Z1061:Z1062 Z1034 Z1039:Z1057 Z1008 Z1036:Z1037 Z1032 Z1013:Z1030 Z1006 Z940:Z957 Z916:Z933 Z868:Z885 Z726:Z743 Z679:Z696 Z592 Z583:Z589 Z556 Z547:Z553 Z520 Z516:Z517 Z512 Z493:Z510 Z478:Z483 Z432:Z449 Z401 Z406:Z423 Z375 Z380:Z397 Z354:Z371 Z328:Z345 Z303:Z320 Z278:Z296 Z253:Z271 Z185 Z166:Z183 Z152:Z157 Z107:Z124 Z82:Z99 Z52:Z70 Z28:Z45 Z1163:Z1166 Z772:Z773 Z822:Z840 Z775:Z793 Z795:Z796 Z723:Z724 Z798:Z815 Z102 Z1010:Z1011 Z911 Z865:Z866 Z745 Z676:Z677 Z747:Z748 Z700:Z701 Z750:Z767 Z599:Z616 Z560:Z561 Z192 Z987:Z1004 Z619:Z625 Z961:Z962 Z964:Z982 Z594 Z524:Z525 Z558 Z842:Z843 Z845:Z863 Z490:Z491 Z522 Z458:Z475 Z488 Z596:Z597 Z455:Z456 Z427 Z514 Z1161 Z429:Z430 Z403:Z404 Z377:Z378 Z1153:Z1154 Z351:Z352 Z323 Z325:Z326 Z1151 Z937:Z938 Z817 Z300:Z301 Z959 Z275:Z276 Z250:Z251 Z189:Z190 Z984:Z985 Z163:Z164 Z129:Z130 Z104:Z105 Z698 Z79:Z80 Z1059 Z1118:Z1122 Z187 Z25:Z26 Z23 Z1084 Z913:Z914 Z298 Z273 Z127 Z248 Z161 Z49:Z50 Z197:Z246 Z132:Z149" xr:uid="{00000000-0002-0000-0400-00000B000000}">
      <formula1>$AC$5:$AC$10</formula1>
    </dataValidation>
    <dataValidation allowBlank="1" showInputMessage="1" showErrorMessage="1" promptTitle="Please be aware" prompt="Refer to all formal family-based care. Please complete it if data by detail types of formal family-based care are not available." sqref="O194:O195 I194:I195 K194:K195 M194:M195" xr:uid="{00000000-0002-0000-0400-00000C000000}"/>
    <dataValidation allowBlank="1" showInputMessage="1" showErrorMessage="1" promptTitle="Please be aware" prompt="The double counting must be avoided (a child must be counted only once)." sqref="K770 M770 E770 G770 I770 O770 Q770 S770 U770 W770 Y770" xr:uid="{00000000-0002-0000-0400-00000D000000}"/>
    <dataValidation allowBlank="1" showInputMessage="1" showErrorMessage="1" promptTitle="Please be aware" prompt="According to the guidelines the step-adoptions should be included._x000a_" sqref="E674 G674 I674 K674 M674 O674 Q674 E721 G721 I721 Q721 M721 O721 K721 S674 S721 Q745 K745 U674 U721 Y721 W674 Y674 W721" xr:uid="{00000000-0002-0000-0400-00000E000000}"/>
    <dataValidation allowBlank="1" showInputMessage="1" showErrorMessage="1" promptTitle="Please be aware" prompt="INCLUDE ONLY CHILDREN WHO LEFT COMPLETELY. Repeat admissions to other form type (other form to another form) not counted as left._x000a_Those transferred from one type to another are counted (e.g from  other form type to foster)." sqref="K592 M592 E592 G592 I592 O592 Q592 S592 U592 W592 Y592" xr:uid="{00000000-0002-0000-0400-00000F000000}"/>
    <dataValidation allowBlank="1" showInputMessage="1" showErrorMessage="1" promptTitle="Please be aware" prompt="INCLUDE ONLY CHILDREN WHO LEFT COMPLETELY. Repeat admissions to kindship care (kindship family to another kindship family) not counted as left._x000a_Those transferred from one type to another are counted (e.g from  kidnship to foster)." sqref="K556 M556 E556 G556 I556 O556 Q556 S556 U556 Y556 W556" xr:uid="{00000000-0002-0000-0400-000010000000}"/>
    <dataValidation allowBlank="1" showInputMessage="1" showErrorMessage="1" promptTitle="Please be aware" prompt="INCLUDE ONLY CHILDREN WHO LEFT COMPLETELY. Repeat admissions to foster care (foster family to another foster family) not counted as left._x000a_Those transferred from one type to another are counted (e.g from foster to kidnship)." sqref="K520 M520 E520 G520 I520 O520 Q520 S520 U520 Y520 W520" xr:uid="{00000000-0002-0000-0400-000011000000}"/>
    <dataValidation allowBlank="1" showInputMessage="1" showErrorMessage="1" promptTitle="Please be aware" prompt="INCLUDE ONLY YOUTH WHO LEFT COMPLETELY. _x000a_Repeat admissions to the same family-based type (e.g. foster family to another foster family) and youth who are transferred from one type to another, during a single year, should not be counted." sqref="K512 M512 E512 G512 I512 O512 Q512 S512 U512 Y512 W512" xr:uid="{00000000-0002-0000-0400-000012000000}"/>
    <dataValidation allowBlank="1" showInputMessage="1" showErrorMessage="1" promptTitle="Please be aware" prompt="INCLUDE ONLY CHILDREN WHO LEFT COMPLETELY. _x000a_Repeat admissions to the same family-based type (e.g. foster family to another foster family) and children who are transferred from one type to another, during a single year, should not be counted." sqref="K453 G453 M453 E453 I453 O453 Q453 S453 U453 Y453 W453" xr:uid="{00000000-0002-0000-0400-000013000000}"/>
    <dataValidation allowBlank="1" showInputMessage="1" showErrorMessage="1" promptTitle="Please be aware" prompt="INCLUDE ONLY CHILDREN WHO ENTERED FOR THE FIRST TIME. Repeat admissions to other forms care (other form to another form) not counted._x000a_Those transferred from one type to another are counted (e.g from foster)." sqref="K425 M425 E425 G425 I425 O425 Q425 S425 U425 W425 Y425" xr:uid="{00000000-0002-0000-0400-000014000000}"/>
    <dataValidation allowBlank="1" showInputMessage="1" showErrorMessage="1" promptTitle="Please be aware" prompt="INCLUDE ONLY CHILDREN WHO ENTERED FOR THE FIRST TIME. Repeat admissions to kindship care (kindship family to another kindship family) not counted._x000a_Those transferred from one type to another are counted (e.g from foster)." sqref="K399 M399 Q399 E399 G399 I399 O399 S399 U399 Y399 W399" xr:uid="{00000000-0002-0000-0400-000015000000}"/>
    <dataValidation type="list" allowBlank="1" showInputMessage="1" showErrorMessage="1" sqref="F373 H373 V373 R373 J373 L373 N373 P373 T373 X373 Z373" xr:uid="{00000000-0002-0000-0400-000016000000}">
      <formula1>$AA$5:$AA$10</formula1>
    </dataValidation>
    <dataValidation allowBlank="1" showInputMessage="1" showErrorMessage="1" promptTitle="Please be aware" prompt="Refer to total children detained during the year (sum of pre-sentence and post-sentnece detention)." sqref="E887 G887 I887 K887 M887 O887 Q887 S887 U887 W887 Y887" xr:uid="{00000000-0002-0000-0400-000017000000}"/>
    <dataValidation allowBlank="1" showInputMessage="1" showErrorMessage="1" promptTitle="Please be aware" prompt="Refer to total children in detention (sum of pre-sentence and post-sentnece detention). " sqref="E817 G817 I817 K817 M817 O817 Q817 S817 U817 Y817 W817" xr:uid="{00000000-0002-0000-0400-000018000000}"/>
    <dataValidation allowBlank="1" showInputMessage="1" showErrorMessage="1" promptTitle="Please be aware" prompt="Refer to total children with disabilities adopted (domestic+intercountry)._x000a_Children with disabilities must be less (or equal) than total children. _x000a_" sqref="E651 G651 I651 K651 M651 O651 Q651 S651 U651 Y651 W651" xr:uid="{00000000-0002-0000-0400-000019000000}"/>
    <dataValidation allowBlank="1" showInputMessage="1" showErrorMessage="1" promptTitle="Please be aware" prompt="Refer to total children adopted (domestic+intervountry). According to the guidelines the step-adoptions should be included._x000a_" sqref="E627 G627 I627 K627 M627 O627 Q627 S627 U627 Y627 W627" xr:uid="{00000000-0002-0000-0400-00001A000000}"/>
    <dataValidation allowBlank="1" showInputMessage="1" showErrorMessage="1" promptTitle="Please be aware" prompt="Refer to all formal family-based care (foster care+kinship care+other forms avoiding eventual double counting). " sqref="E192 G192 I192 K192 M192 O192 Q192 S192 U192 Y192 W192" xr:uid="{00000000-0002-0000-0400-00001B000000}"/>
    <dataValidation allowBlank="1" showInputMessage="1" showErrorMessage="1" promptTitle="Please be aware" prompt="INCLUDE ONLY CHILDREN WHO ENTERED FOR THE FIRST TIME. Repeat admissions to foster care (foster family to another foster family) not counted._x000a_Those transferred from one type to another are counted (e.g from kinship)." sqref="E373 G373 I373 K373 M373 O373 Q373 S373 U373 Y373 W373" xr:uid="{00000000-0002-0000-0400-00001C000000}"/>
  </dataValidations>
  <hyperlinks>
    <hyperlink ref="AA22" location="'Qualitative information'!C10" display="GO TO QUALITATIVE INFORMATION BY SUB-DOMAIN" xr:uid="{00000000-0004-0000-0400-000000000000}"/>
    <hyperlink ref="AA191" location="'Qualitative information'!C18" display="GO TO QUALITATIVE INFORMATION BY SUB-DOMAIN" xr:uid="{00000000-0004-0000-0400-000001000000}"/>
    <hyperlink ref="AA626" location="'Qualitative information'!C26" display="GO TO QUALITATIVE INFORMATION BY SUB-DOMAIN" xr:uid="{00000000-0004-0000-0400-000002000000}"/>
    <hyperlink ref="AA769" location="'Qualitative information'!C33" display="GO TO QUALITATIVE INFORMATION BY SUB-DOMAIN" xr:uid="{00000000-0004-0000-0400-000003000000}"/>
    <hyperlink ref="AA816" location="'Qualitative information'!C40" display="GO TO QUALITATIVE INFORMATION BY SUB-DOMAIN" xr:uid="{00000000-0004-0000-0400-000004000000}"/>
    <hyperlink ref="AA1005" location="'Qualitative information'!C48" display="GO TO QUALITATIVE INFORMATION BY SUB-DOMAIN" xr:uid="{00000000-0004-0000-0400-000005000000}"/>
    <hyperlink ref="AA1150" location="'Qualitative information'!C75" display="GO TO QUALITATIVE INFORMATION BY SUB-DOMAIN" xr:uid="{00000000-0004-0000-0400-000006000000}"/>
    <hyperlink ref="AA1135" location="'Qualitative information'!C69" display="GO TO QUALITATIVE INFORMATION BY SUB-DOMAIN" xr:uid="{00000000-0004-0000-0400-000007000000}"/>
    <hyperlink ref="AA1108" location="'Qualitative information'!C63" display="GO TO QUALITATIVE INFORMATION BY SUB-DOMAIN" xr:uid="{00000000-0004-0000-0400-000008000000}"/>
    <hyperlink ref="AC13:AD13" location="'Indicator Results'!A1" display="GO TO INDICATORS RESULTS" xr:uid="{00000000-0004-0000-0400-000009000000}"/>
    <hyperlink ref="AC15:AD15" location="Validation!A1" display="GO TO VALIDATION" xr:uid="{00000000-0004-0000-0400-00000A000000}"/>
    <hyperlink ref="AA1031" location="'Qualitative information'!C56" display="GO TO QUALITATIVE INFORMATION BY SUB-DOMAIN" xr:uid="{00000000-0004-0000-0400-00000B000000}"/>
  </hyperlinks>
  <pageMargins left="0.15748031496062992" right="0.15748031496062992" top="0.35433070866141736" bottom="0.35433070866141736" header="0.15748031496062992" footer="0.15748031496062992"/>
  <pageSetup paperSize="9" scale="60" fitToHeight="30" orientation="landscape" horizontalDpi="4294967292" verticalDpi="300" r:id="rId1"/>
  <headerFooter scaleWithDoc="0" alignWithMargins="0">
    <oddFooter>&amp;CPage &amp;P&amp;R&amp;D&amp;T</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J80"/>
  <sheetViews>
    <sheetView showGridLines="0" topLeftCell="A64" zoomScaleNormal="100" workbookViewId="0">
      <selection activeCell="B75" sqref="B75:C75"/>
    </sheetView>
  </sheetViews>
  <sheetFormatPr defaultColWidth="9.140625" defaultRowHeight="15" x14ac:dyDescent="0.2"/>
  <cols>
    <col min="1" max="1" width="3.7109375" style="309" customWidth="1"/>
    <col min="2" max="2" width="28" style="153" customWidth="1"/>
    <col min="3" max="3" width="107.7109375" style="153" customWidth="1"/>
    <col min="4" max="4" width="9.140625" style="309"/>
    <col min="5" max="5" width="12.7109375" style="309" customWidth="1"/>
    <col min="6" max="6" width="9.140625" style="309"/>
    <col min="7" max="7" width="16.140625" style="309" customWidth="1"/>
    <col min="8" max="8" width="128" style="309" customWidth="1"/>
    <col min="9" max="16384" width="9.140625" style="309"/>
  </cols>
  <sheetData>
    <row r="2" spans="2:10" ht="36" x14ac:dyDescent="0.2">
      <c r="B2" s="209" t="s">
        <v>0</v>
      </c>
    </row>
    <row r="3" spans="2:10" ht="54" x14ac:dyDescent="0.2">
      <c r="B3" s="209" t="s">
        <v>1</v>
      </c>
    </row>
    <row r="5" spans="2:10" ht="39.75" customHeight="1" x14ac:dyDescent="0.2">
      <c r="B5" s="210" t="s">
        <v>563</v>
      </c>
      <c r="C5" s="210"/>
      <c r="G5" s="478" t="s">
        <v>564</v>
      </c>
      <c r="H5" s="478"/>
    </row>
    <row r="6" spans="2:10" x14ac:dyDescent="0.2">
      <c r="B6" s="211"/>
    </row>
    <row r="7" spans="2:10" ht="20.25" x14ac:dyDescent="0.2">
      <c r="B7" s="212" t="s">
        <v>164</v>
      </c>
    </row>
    <row r="9" spans="2:10" ht="15.75" thickBot="1" x14ac:dyDescent="0.25"/>
    <row r="10" spans="2:10" ht="16.5" customHeight="1" thickBot="1" x14ac:dyDescent="0.25">
      <c r="B10" s="476" t="s">
        <v>565</v>
      </c>
      <c r="C10" s="477"/>
      <c r="E10" s="310"/>
      <c r="G10" s="476" t="str">
        <f>B10</f>
        <v>Indicator Group: 1. Formal Residential Care</v>
      </c>
      <c r="H10" s="477"/>
    </row>
    <row r="11" spans="2:10" ht="166.5" thickBot="1" x14ac:dyDescent="0.25">
      <c r="B11" s="311" t="s">
        <v>566</v>
      </c>
      <c r="C11" s="312" t="s">
        <v>567</v>
      </c>
      <c r="G11" s="313" t="s">
        <v>568</v>
      </c>
      <c r="H11" s="314" t="s">
        <v>569</v>
      </c>
      <c r="J11" s="315"/>
    </row>
    <row r="12" spans="2:10" ht="210.75" thickBot="1" x14ac:dyDescent="0.25">
      <c r="B12" s="311" t="s">
        <v>570</v>
      </c>
      <c r="C12" s="312" t="s">
        <v>571</v>
      </c>
      <c r="G12" s="313" t="s">
        <v>572</v>
      </c>
      <c r="H12" s="314" t="s">
        <v>573</v>
      </c>
      <c r="J12" s="315"/>
    </row>
    <row r="13" spans="2:10" ht="64.5" thickBot="1" x14ac:dyDescent="0.25">
      <c r="B13" s="311" t="s">
        <v>574</v>
      </c>
      <c r="C13" s="312" t="s">
        <v>575</v>
      </c>
      <c r="G13" s="313" t="s">
        <v>576</v>
      </c>
      <c r="H13" s="314" t="s">
        <v>577</v>
      </c>
      <c r="J13" s="315"/>
    </row>
    <row r="14" spans="2:10" ht="45.75" thickBot="1" x14ac:dyDescent="0.25">
      <c r="B14" s="311" t="s">
        <v>578</v>
      </c>
      <c r="C14" s="312" t="s">
        <v>579</v>
      </c>
      <c r="G14" s="313" t="s">
        <v>580</v>
      </c>
      <c r="H14" s="316" t="s">
        <v>581</v>
      </c>
      <c r="J14" s="315"/>
    </row>
    <row r="15" spans="2:10" ht="128.25" thickBot="1" x14ac:dyDescent="0.25">
      <c r="B15" s="311" t="s">
        <v>582</v>
      </c>
      <c r="C15" s="312" t="s">
        <v>583</v>
      </c>
      <c r="G15" s="313" t="s">
        <v>582</v>
      </c>
      <c r="H15" s="317" t="s">
        <v>584</v>
      </c>
      <c r="J15" s="315"/>
    </row>
    <row r="16" spans="2:10" ht="48" thickBot="1" x14ac:dyDescent="0.25">
      <c r="B16" s="311" t="s">
        <v>585</v>
      </c>
      <c r="C16" s="312" t="s">
        <v>586</v>
      </c>
      <c r="J16" s="315"/>
    </row>
    <row r="17" spans="2:8" ht="15.75" thickBot="1" x14ac:dyDescent="0.25"/>
    <row r="18" spans="2:8" ht="16.5" customHeight="1" thickBot="1" x14ac:dyDescent="0.25">
      <c r="B18" s="476" t="s">
        <v>587</v>
      </c>
      <c r="C18" s="477"/>
      <c r="G18" s="476" t="str">
        <f>B18</f>
        <v>Indicator Group: 2. Formal Family- Based Care</v>
      </c>
      <c r="H18" s="477"/>
    </row>
    <row r="19" spans="2:8" ht="179.25" thickBot="1" x14ac:dyDescent="0.25">
      <c r="B19" s="311" t="s">
        <v>566</v>
      </c>
      <c r="C19" s="312" t="s">
        <v>588</v>
      </c>
      <c r="G19" s="313" t="s">
        <v>568</v>
      </c>
      <c r="H19" s="314" t="s">
        <v>589</v>
      </c>
    </row>
    <row r="20" spans="2:8" ht="291.75" customHeight="1" thickBot="1" x14ac:dyDescent="0.25">
      <c r="B20" s="311" t="s">
        <v>570</v>
      </c>
      <c r="C20" s="312" t="s">
        <v>590</v>
      </c>
      <c r="G20" s="313" t="s">
        <v>572</v>
      </c>
      <c r="H20" s="314" t="s">
        <v>591</v>
      </c>
    </row>
    <row r="21" spans="2:8" ht="120.75" thickBot="1" x14ac:dyDescent="0.25">
      <c r="B21" s="311" t="s">
        <v>574</v>
      </c>
      <c r="C21" s="312" t="s">
        <v>592</v>
      </c>
      <c r="G21" s="313" t="s">
        <v>576</v>
      </c>
      <c r="H21" s="314" t="s">
        <v>577</v>
      </c>
    </row>
    <row r="22" spans="2:8" ht="51.75" thickBot="1" x14ac:dyDescent="0.25">
      <c r="B22" s="311" t="s">
        <v>578</v>
      </c>
      <c r="C22" s="312" t="s">
        <v>593</v>
      </c>
      <c r="G22" s="313" t="s">
        <v>580</v>
      </c>
      <c r="H22" s="316" t="s">
        <v>594</v>
      </c>
    </row>
    <row r="23" spans="2:8" ht="192" thickBot="1" x14ac:dyDescent="0.25">
      <c r="B23" s="311" t="s">
        <v>582</v>
      </c>
      <c r="C23" s="312" t="s">
        <v>583</v>
      </c>
      <c r="G23" s="313" t="s">
        <v>582</v>
      </c>
      <c r="H23" s="317" t="s">
        <v>595</v>
      </c>
    </row>
    <row r="24" spans="2:8" ht="48" thickBot="1" x14ac:dyDescent="0.25">
      <c r="B24" s="311" t="s">
        <v>585</v>
      </c>
      <c r="C24" s="312" t="s">
        <v>586</v>
      </c>
    </row>
    <row r="25" spans="2:8" ht="15.75" thickBot="1" x14ac:dyDescent="0.25"/>
    <row r="26" spans="2:8" ht="16.5" customHeight="1" thickBot="1" x14ac:dyDescent="0.25">
      <c r="B26" s="476" t="s">
        <v>596</v>
      </c>
      <c r="C26" s="477"/>
      <c r="G26" s="476" t="str">
        <f>B26</f>
        <v>Indicator Group: 3. Adoption of children</v>
      </c>
      <c r="H26" s="477"/>
    </row>
    <row r="27" spans="2:8" ht="64.5" thickBot="1" x14ac:dyDescent="0.25">
      <c r="B27" s="311" t="s">
        <v>566</v>
      </c>
      <c r="C27" s="312" t="s">
        <v>597</v>
      </c>
      <c r="G27" s="313" t="s">
        <v>568</v>
      </c>
      <c r="H27" s="314" t="s">
        <v>598</v>
      </c>
    </row>
    <row r="28" spans="2:8" ht="48" thickBot="1" x14ac:dyDescent="0.25">
      <c r="B28" s="311" t="s">
        <v>574</v>
      </c>
      <c r="C28" s="312" t="s">
        <v>599</v>
      </c>
      <c r="G28" s="313" t="s">
        <v>572</v>
      </c>
      <c r="H28" s="318" t="s">
        <v>600</v>
      </c>
    </row>
    <row r="29" spans="2:8" ht="39" thickBot="1" x14ac:dyDescent="0.25">
      <c r="B29" s="311" t="s">
        <v>578</v>
      </c>
      <c r="C29" s="312" t="s">
        <v>601</v>
      </c>
      <c r="G29" s="313" t="s">
        <v>576</v>
      </c>
      <c r="H29" s="314" t="s">
        <v>602</v>
      </c>
    </row>
    <row r="30" spans="2:8" ht="39" thickBot="1" x14ac:dyDescent="0.25">
      <c r="B30" s="311" t="s">
        <v>582</v>
      </c>
      <c r="C30" s="312" t="s">
        <v>583</v>
      </c>
      <c r="G30" s="313" t="s">
        <v>580</v>
      </c>
      <c r="H30" s="316" t="s">
        <v>603</v>
      </c>
    </row>
    <row r="31" spans="2:8" ht="115.5" thickBot="1" x14ac:dyDescent="0.25">
      <c r="B31" s="311" t="s">
        <v>585</v>
      </c>
      <c r="C31" s="312" t="s">
        <v>586</v>
      </c>
      <c r="G31" s="313" t="s">
        <v>582</v>
      </c>
      <c r="H31" s="317" t="s">
        <v>604</v>
      </c>
    </row>
    <row r="32" spans="2:8" ht="15.75" thickBot="1" x14ac:dyDescent="0.25"/>
    <row r="33" spans="2:8" ht="16.5" customHeight="1" thickBot="1" x14ac:dyDescent="0.25">
      <c r="B33" s="476" t="s">
        <v>120</v>
      </c>
      <c r="C33" s="477"/>
      <c r="G33" s="476" t="str">
        <f>B33</f>
        <v>Indicator Group: 1. Child victims and witnesses of child</v>
      </c>
      <c r="H33" s="477"/>
    </row>
    <row r="34" spans="2:8" ht="32.25" thickBot="1" x14ac:dyDescent="0.25">
      <c r="B34" s="311" t="s">
        <v>566</v>
      </c>
      <c r="C34" s="312" t="s">
        <v>597</v>
      </c>
      <c r="G34" s="313" t="s">
        <v>568</v>
      </c>
      <c r="H34" s="314" t="s">
        <v>605</v>
      </c>
    </row>
    <row r="35" spans="2:8" ht="105.75" thickBot="1" x14ac:dyDescent="0.25">
      <c r="B35" s="311" t="s">
        <v>574</v>
      </c>
      <c r="C35" s="312" t="s">
        <v>606</v>
      </c>
      <c r="G35" s="313" t="s">
        <v>572</v>
      </c>
      <c r="H35" s="314" t="s">
        <v>607</v>
      </c>
    </row>
    <row r="36" spans="2:8" ht="48.75" customHeight="1" thickBot="1" x14ac:dyDescent="0.25">
      <c r="B36" s="311" t="s">
        <v>578</v>
      </c>
      <c r="C36" s="312" t="s">
        <v>608</v>
      </c>
      <c r="G36" s="313" t="s">
        <v>576</v>
      </c>
      <c r="H36" s="314" t="s">
        <v>602</v>
      </c>
    </row>
    <row r="37" spans="2:8" ht="30.75" thickBot="1" x14ac:dyDescent="0.25">
      <c r="B37" s="311" t="s">
        <v>582</v>
      </c>
      <c r="C37" s="312" t="s">
        <v>609</v>
      </c>
      <c r="G37" s="313" t="s">
        <v>580</v>
      </c>
      <c r="H37" s="316" t="s">
        <v>610</v>
      </c>
    </row>
    <row r="38" spans="2:8" ht="48" thickBot="1" x14ac:dyDescent="0.25">
      <c r="B38" s="311" t="s">
        <v>585</v>
      </c>
      <c r="C38" s="312" t="s">
        <v>586</v>
      </c>
      <c r="G38" s="313" t="s">
        <v>582</v>
      </c>
      <c r="H38" s="317" t="s">
        <v>611</v>
      </c>
    </row>
    <row r="39" spans="2:8" ht="15.75" thickBot="1" x14ac:dyDescent="0.25"/>
    <row r="40" spans="2:8" ht="16.5" customHeight="1" thickBot="1" x14ac:dyDescent="0.25">
      <c r="B40" s="476" t="s">
        <v>123</v>
      </c>
      <c r="C40" s="477"/>
      <c r="G40" s="476" t="str">
        <f>+B40</f>
        <v>Indicator Group: 2. Diversion, sentencing and detention of children</v>
      </c>
      <c r="H40" s="477"/>
    </row>
    <row r="41" spans="2:8" ht="409.6" thickBot="1" x14ac:dyDescent="0.25">
      <c r="B41" s="311" t="s">
        <v>566</v>
      </c>
      <c r="C41" s="312" t="s">
        <v>597</v>
      </c>
      <c r="G41" s="313" t="s">
        <v>568</v>
      </c>
      <c r="H41" s="319" t="s">
        <v>612</v>
      </c>
    </row>
    <row r="42" spans="2:8" ht="115.5" thickBot="1" x14ac:dyDescent="0.25">
      <c r="B42" s="311" t="s">
        <v>570</v>
      </c>
      <c r="C42" s="312" t="s">
        <v>613</v>
      </c>
      <c r="G42" s="313" t="s">
        <v>572</v>
      </c>
      <c r="H42" s="314" t="s">
        <v>614</v>
      </c>
    </row>
    <row r="43" spans="2:8" ht="60.75" thickBot="1" x14ac:dyDescent="0.25">
      <c r="B43" s="311" t="s">
        <v>574</v>
      </c>
      <c r="C43" s="312" t="s">
        <v>615</v>
      </c>
      <c r="G43" s="313" t="s">
        <v>576</v>
      </c>
      <c r="H43" s="314" t="s">
        <v>616</v>
      </c>
    </row>
    <row r="44" spans="2:8" ht="45.75" thickBot="1" x14ac:dyDescent="0.25">
      <c r="B44" s="311" t="s">
        <v>578</v>
      </c>
      <c r="C44" s="312" t="s">
        <v>617</v>
      </c>
      <c r="G44" s="313" t="s">
        <v>580</v>
      </c>
      <c r="H44" s="316" t="s">
        <v>618</v>
      </c>
    </row>
    <row r="45" spans="2:8" ht="39" thickBot="1" x14ac:dyDescent="0.25">
      <c r="B45" s="311" t="s">
        <v>582</v>
      </c>
      <c r="C45" s="312" t="s">
        <v>619</v>
      </c>
      <c r="G45" s="313" t="s">
        <v>582</v>
      </c>
      <c r="H45" s="317" t="s">
        <v>620</v>
      </c>
    </row>
    <row r="46" spans="2:8" ht="48" thickBot="1" x14ac:dyDescent="0.25">
      <c r="B46" s="311" t="s">
        <v>585</v>
      </c>
      <c r="C46" s="312" t="s">
        <v>586</v>
      </c>
    </row>
    <row r="47" spans="2:8" ht="15.75" thickBot="1" x14ac:dyDescent="0.25"/>
    <row r="48" spans="2:8" ht="13.5" customHeight="1" thickBot="1" x14ac:dyDescent="0.25">
      <c r="B48" s="476" t="s">
        <v>138</v>
      </c>
      <c r="C48" s="477"/>
      <c r="G48" s="476" t="str">
        <f>B48</f>
        <v>Indicator Group: 1. Access to independent human rights mechanisms</v>
      </c>
      <c r="H48" s="477"/>
    </row>
    <row r="49" spans="2:8" ht="51.75" thickBot="1" x14ac:dyDescent="0.25">
      <c r="B49" s="311" t="s">
        <v>566</v>
      </c>
      <c r="C49" s="312" t="s">
        <v>597</v>
      </c>
      <c r="G49" s="313" t="s">
        <v>568</v>
      </c>
      <c r="H49" s="320" t="s">
        <v>621</v>
      </c>
    </row>
    <row r="50" spans="2:8" ht="75.75" thickBot="1" x14ac:dyDescent="0.25">
      <c r="B50" s="311" t="s">
        <v>570</v>
      </c>
      <c r="C50" s="312" t="s">
        <v>622</v>
      </c>
      <c r="G50" s="313" t="s">
        <v>572</v>
      </c>
      <c r="H50" s="321" t="s">
        <v>623</v>
      </c>
    </row>
    <row r="51" spans="2:8" ht="48" thickBot="1" x14ac:dyDescent="0.25">
      <c r="B51" s="311" t="s">
        <v>574</v>
      </c>
      <c r="C51" s="312" t="s">
        <v>599</v>
      </c>
      <c r="G51" s="313" t="s">
        <v>576</v>
      </c>
      <c r="H51" s="314" t="s">
        <v>616</v>
      </c>
    </row>
    <row r="52" spans="2:8" ht="30.75" thickBot="1" x14ac:dyDescent="0.25">
      <c r="B52" s="311" t="s">
        <v>578</v>
      </c>
      <c r="C52" s="312" t="s">
        <v>624</v>
      </c>
      <c r="G52" s="313" t="s">
        <v>580</v>
      </c>
      <c r="H52" s="322" t="s">
        <v>625</v>
      </c>
    </row>
    <row r="53" spans="2:8" ht="39" thickBot="1" x14ac:dyDescent="0.25">
      <c r="B53" s="311" t="s">
        <v>582</v>
      </c>
      <c r="C53" s="312" t="s">
        <v>626</v>
      </c>
      <c r="G53" s="313" t="s">
        <v>582</v>
      </c>
      <c r="H53" s="313" t="s">
        <v>627</v>
      </c>
    </row>
    <row r="54" spans="2:8" ht="32.25" thickBot="1" x14ac:dyDescent="0.25">
      <c r="B54" s="311" t="s">
        <v>628</v>
      </c>
      <c r="C54" s="312" t="s">
        <v>586</v>
      </c>
    </row>
    <row r="55" spans="2:8" ht="15.75" thickBot="1" x14ac:dyDescent="0.25"/>
    <row r="56" spans="2:8" ht="16.5" customHeight="1" thickBot="1" x14ac:dyDescent="0.25">
      <c r="B56" s="476" t="s">
        <v>629</v>
      </c>
      <c r="C56" s="477"/>
      <c r="G56" s="476" t="str">
        <f>B56</f>
        <v>Sub-Domain : Violence against Children</v>
      </c>
      <c r="H56" s="477"/>
    </row>
    <row r="57" spans="2:8" ht="408.75" customHeight="1" thickBot="1" x14ac:dyDescent="0.25">
      <c r="B57" s="311" t="s">
        <v>566</v>
      </c>
      <c r="C57" s="312" t="s">
        <v>597</v>
      </c>
      <c r="G57" s="323" t="s">
        <v>568</v>
      </c>
      <c r="H57" s="324" t="s">
        <v>630</v>
      </c>
    </row>
    <row r="58" spans="2:8" ht="64.5" thickBot="1" x14ac:dyDescent="0.25">
      <c r="B58" s="311" t="s">
        <v>574</v>
      </c>
      <c r="C58" s="312" t="s">
        <v>599</v>
      </c>
      <c r="G58" s="325" t="s">
        <v>572</v>
      </c>
      <c r="H58" s="319" t="s">
        <v>631</v>
      </c>
    </row>
    <row r="59" spans="2:8" ht="16.5" thickBot="1" x14ac:dyDescent="0.25">
      <c r="B59" s="311" t="s">
        <v>578</v>
      </c>
      <c r="C59" s="312" t="s">
        <v>601</v>
      </c>
    </row>
    <row r="60" spans="2:8" ht="45.75" thickBot="1" x14ac:dyDescent="0.25">
      <c r="B60" s="311" t="s">
        <v>582</v>
      </c>
      <c r="C60" s="312" t="s">
        <v>632</v>
      </c>
    </row>
    <row r="61" spans="2:8" ht="48" thickBot="1" x14ac:dyDescent="0.25">
      <c r="B61" s="311" t="s">
        <v>585</v>
      </c>
      <c r="C61" s="312" t="s">
        <v>586</v>
      </c>
    </row>
    <row r="62" spans="2:8" ht="15.75" thickBot="1" x14ac:dyDescent="0.25"/>
    <row r="63" spans="2:8" ht="13.5" customHeight="1" thickBot="1" x14ac:dyDescent="0.25">
      <c r="B63" s="476" t="s">
        <v>142</v>
      </c>
      <c r="C63" s="477"/>
    </row>
    <row r="64" spans="2:8" ht="16.5" thickBot="1" x14ac:dyDescent="0.25">
      <c r="B64" s="311" t="s">
        <v>633</v>
      </c>
      <c r="C64" s="312" t="s">
        <v>634</v>
      </c>
    </row>
    <row r="65" spans="2:3" ht="60.75" thickBot="1" x14ac:dyDescent="0.25">
      <c r="B65" s="311" t="s">
        <v>574</v>
      </c>
      <c r="C65" s="312" t="s">
        <v>635</v>
      </c>
    </row>
    <row r="66" spans="2:3" ht="16.5" thickBot="1" x14ac:dyDescent="0.25">
      <c r="B66" s="311" t="s">
        <v>578</v>
      </c>
      <c r="C66" s="312" t="s">
        <v>601</v>
      </c>
    </row>
    <row r="67" spans="2:3" ht="48" thickBot="1" x14ac:dyDescent="0.25">
      <c r="B67" s="311" t="s">
        <v>585</v>
      </c>
      <c r="C67" s="312" t="s">
        <v>586</v>
      </c>
    </row>
    <row r="68" spans="2:3" ht="15.75" thickBot="1" x14ac:dyDescent="0.25"/>
    <row r="69" spans="2:3" ht="13.5" customHeight="1" thickBot="1" x14ac:dyDescent="0.25">
      <c r="B69" s="476" t="s">
        <v>147</v>
      </c>
      <c r="C69" s="477"/>
    </row>
    <row r="70" spans="2:3" ht="16.5" thickBot="1" x14ac:dyDescent="0.25">
      <c r="B70" s="311" t="s">
        <v>633</v>
      </c>
      <c r="C70" s="312" t="s">
        <v>634</v>
      </c>
    </row>
    <row r="71" spans="2:3" ht="60.75" thickBot="1" x14ac:dyDescent="0.25">
      <c r="B71" s="311" t="s">
        <v>574</v>
      </c>
      <c r="C71" s="312" t="s">
        <v>636</v>
      </c>
    </row>
    <row r="72" spans="2:3" ht="16.5" thickBot="1" x14ac:dyDescent="0.25">
      <c r="B72" s="311" t="s">
        <v>578</v>
      </c>
      <c r="C72" s="312" t="s">
        <v>601</v>
      </c>
    </row>
    <row r="73" spans="2:3" ht="48" thickBot="1" x14ac:dyDescent="0.25">
      <c r="B73" s="311" t="s">
        <v>585</v>
      </c>
      <c r="C73" s="312" t="s">
        <v>586</v>
      </c>
    </row>
    <row r="74" spans="2:3" ht="15.75" thickBot="1" x14ac:dyDescent="0.25"/>
    <row r="75" spans="2:3" ht="13.5" customHeight="1" thickBot="1" x14ac:dyDescent="0.25">
      <c r="B75" s="476" t="s">
        <v>151</v>
      </c>
      <c r="C75" s="477"/>
    </row>
    <row r="76" spans="2:3" ht="16.5" thickBot="1" x14ac:dyDescent="0.25">
      <c r="B76" s="311" t="s">
        <v>633</v>
      </c>
      <c r="C76" s="312" t="s">
        <v>634</v>
      </c>
    </row>
    <row r="77" spans="2:3" ht="48" thickBot="1" x14ac:dyDescent="0.25">
      <c r="B77" s="311" t="s">
        <v>574</v>
      </c>
      <c r="C77" s="312" t="s">
        <v>599</v>
      </c>
    </row>
    <row r="78" spans="2:3" ht="16.5" thickBot="1" x14ac:dyDescent="0.25">
      <c r="B78" s="311" t="s">
        <v>578</v>
      </c>
      <c r="C78" s="312" t="s">
        <v>601</v>
      </c>
    </row>
    <row r="79" spans="2:3" ht="16.5" thickBot="1" x14ac:dyDescent="0.25">
      <c r="B79" s="311" t="s">
        <v>582</v>
      </c>
      <c r="C79" s="312" t="s">
        <v>637</v>
      </c>
    </row>
    <row r="80" spans="2:3" ht="48" thickBot="1" x14ac:dyDescent="0.25">
      <c r="B80" s="311" t="s">
        <v>585</v>
      </c>
      <c r="C80" s="312" t="s">
        <v>586</v>
      </c>
    </row>
  </sheetData>
  <mergeCells count="18">
    <mergeCell ref="B10:C10"/>
    <mergeCell ref="B18:C18"/>
    <mergeCell ref="B26:C26"/>
    <mergeCell ref="B33:C33"/>
    <mergeCell ref="B40:C40"/>
    <mergeCell ref="B75:C75"/>
    <mergeCell ref="B69:C69"/>
    <mergeCell ref="G40:H40"/>
    <mergeCell ref="G48:H48"/>
    <mergeCell ref="G56:H56"/>
    <mergeCell ref="B63:C63"/>
    <mergeCell ref="B48:C48"/>
    <mergeCell ref="B56:C56"/>
    <mergeCell ref="G10:H10"/>
    <mergeCell ref="G5:H5"/>
    <mergeCell ref="G18:H18"/>
    <mergeCell ref="G26:H26"/>
    <mergeCell ref="G33:H33"/>
  </mergeCells>
  <hyperlinks>
    <hyperlink ref="B10:C10" location="Template!C22" display="Sub-domain 1.1: Children in Formal Residential Care" xr:uid="{00000000-0004-0000-0500-000000000000}"/>
    <hyperlink ref="B18:C18" location="Template!C191" display="Sub-domain 1.2: Children in Formal Family- Based Care" xr:uid="{00000000-0004-0000-0500-000001000000}"/>
    <hyperlink ref="B26:C26" location="Template!C626" display="Sub-domain 1.3: Adoption of children" xr:uid="{00000000-0004-0000-0500-000002000000}"/>
    <hyperlink ref="B33:C33" location="Template!C769" display="Sub-Domani 2.1: Child victims and witnesses of child" xr:uid="{00000000-0004-0000-0500-000003000000}"/>
    <hyperlink ref="B40:C40" location="Template!C816" display="Sub-Domani 2.2: Diversion, sentencing and detention of children" xr:uid="{00000000-0004-0000-0500-000004000000}"/>
    <hyperlink ref="B48:C48" location="Template!C1005" display="Sub-domain 2.3: Access to independent human rights mechanisms" xr:uid="{00000000-0004-0000-0500-000005000000}"/>
    <hyperlink ref="B56:C56" location="Template!C1031" display="Domain 3: Violence against children" xr:uid="{00000000-0004-0000-0500-000006000000}"/>
    <hyperlink ref="B75:C75" location="Template!C1150" display="Sub-Domani 4.3: Children with disabilities: Education" xr:uid="{00000000-0004-0000-0500-000007000000}"/>
    <hyperlink ref="B69:C69" location="Template!C1135" display="Sub-Domani 4.2: Children with disabilities: Social Protection" xr:uid="{00000000-0004-0000-0500-000008000000}"/>
    <hyperlink ref="B63:C63" location="Template!C1108" display="Sub-Domani 4.1: Children with disabilities: Health" xr:uid="{00000000-0004-0000-0500-000009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U469"/>
  <sheetViews>
    <sheetView showGridLines="0" topLeftCell="A7" zoomScale="80" zoomScaleNormal="80" workbookViewId="0">
      <selection activeCell="O47" sqref="O47"/>
    </sheetView>
  </sheetViews>
  <sheetFormatPr defaultColWidth="8.85546875" defaultRowHeight="15" x14ac:dyDescent="0.2"/>
  <cols>
    <col min="1" max="1" width="10.5703125" style="59" customWidth="1"/>
    <col min="2" max="2" width="48.140625" style="59" customWidth="1"/>
    <col min="3" max="3" width="48.5703125" style="59" customWidth="1"/>
    <col min="4" max="4" width="40.42578125" style="59" customWidth="1"/>
    <col min="5" max="5" width="23.7109375" style="47" customWidth="1"/>
    <col min="6" max="10" width="8.7109375" style="47" customWidth="1"/>
    <col min="11" max="11" width="8.7109375" style="53" customWidth="1"/>
    <col min="12" max="16" width="8.7109375" style="47" customWidth="1"/>
    <col min="17" max="17" width="8.7109375" style="47" hidden="1" customWidth="1"/>
    <col min="18" max="18" width="60.28515625" style="153" customWidth="1"/>
    <col min="19" max="21" width="21.42578125" style="47" customWidth="1"/>
    <col min="22" max="22" width="24.85546875" style="47" customWidth="1"/>
    <col min="23" max="16384" width="8.85546875" style="47"/>
  </cols>
  <sheetData>
    <row r="2" spans="1:21" ht="23.25" x14ac:dyDescent="0.2">
      <c r="B2" s="481" t="s">
        <v>0</v>
      </c>
      <c r="C2" s="481"/>
      <c r="D2" s="60"/>
      <c r="E2" s="60"/>
      <c r="F2" s="60"/>
      <c r="G2" s="60"/>
      <c r="I2" s="61"/>
      <c r="J2" s="53"/>
    </row>
    <row r="3" spans="1:21" ht="42" customHeight="1" x14ac:dyDescent="0.2">
      <c r="B3" s="482" t="s">
        <v>1</v>
      </c>
      <c r="C3" s="482"/>
      <c r="D3" s="62"/>
      <c r="E3" s="62"/>
      <c r="F3" s="62"/>
      <c r="G3" s="62"/>
      <c r="I3" s="61"/>
      <c r="J3" s="53"/>
    </row>
    <row r="4" spans="1:21" x14ac:dyDescent="0.2">
      <c r="B4" s="47"/>
      <c r="C4" s="47"/>
      <c r="D4" s="47"/>
      <c r="J4" s="53"/>
    </row>
    <row r="5" spans="1:21" ht="34.5" customHeight="1" x14ac:dyDescent="0.25">
      <c r="B5" s="139" t="s">
        <v>638</v>
      </c>
      <c r="C5" s="63"/>
      <c r="D5" s="326" t="s">
        <v>639</v>
      </c>
      <c r="E5" s="64"/>
      <c r="J5" s="64"/>
    </row>
    <row r="6" spans="1:21" ht="45" x14ac:dyDescent="0.25">
      <c r="B6" s="222" t="s">
        <v>640</v>
      </c>
      <c r="C6" s="223" t="s">
        <v>641</v>
      </c>
      <c r="E6" s="63"/>
      <c r="H6" s="65"/>
      <c r="I6" s="65"/>
      <c r="K6" s="65"/>
      <c r="L6" s="57"/>
      <c r="M6" s="57"/>
      <c r="N6" s="57"/>
      <c r="O6" s="57"/>
      <c r="P6" s="57"/>
      <c r="Q6" s="57"/>
      <c r="S6" s="57"/>
      <c r="T6" s="57"/>
      <c r="U6" s="57"/>
    </row>
    <row r="7" spans="1:21" ht="45" x14ac:dyDescent="0.2">
      <c r="A7" s="66"/>
      <c r="B7" s="224" t="s">
        <v>642</v>
      </c>
      <c r="C7" s="223" t="s">
        <v>643</v>
      </c>
      <c r="D7" s="66"/>
      <c r="E7" s="67"/>
      <c r="F7" s="68"/>
      <c r="G7" s="68"/>
      <c r="H7" s="67"/>
      <c r="I7" s="67"/>
      <c r="J7" s="67"/>
      <c r="K7" s="47"/>
    </row>
    <row r="8" spans="1:21" x14ac:dyDescent="0.2">
      <c r="A8" s="66"/>
      <c r="B8" s="66"/>
      <c r="C8" s="66"/>
      <c r="D8" s="66"/>
      <c r="E8" s="67"/>
      <c r="F8" s="68"/>
      <c r="G8" s="68"/>
      <c r="H8" s="67"/>
      <c r="I8" s="67"/>
      <c r="J8" s="67"/>
      <c r="K8" s="47"/>
    </row>
    <row r="9" spans="1:21" x14ac:dyDescent="0.2">
      <c r="A9" s="66"/>
      <c r="B9" s="66"/>
      <c r="C9" s="66"/>
      <c r="D9" s="66"/>
      <c r="E9" s="67"/>
      <c r="F9" s="68"/>
      <c r="G9" s="68"/>
      <c r="H9" s="67"/>
      <c r="I9" s="67"/>
      <c r="J9" s="67"/>
      <c r="K9" s="47"/>
    </row>
    <row r="10" spans="1:21" s="53" customFormat="1" ht="40.5" customHeight="1" thickBot="1" x14ac:dyDescent="0.25">
      <c r="A10" s="225" t="s">
        <v>644</v>
      </c>
      <c r="B10" s="225" t="s">
        <v>645</v>
      </c>
      <c r="C10" s="225" t="s">
        <v>646</v>
      </c>
      <c r="D10" s="225" t="s">
        <v>647</v>
      </c>
      <c r="E10" s="225" t="s">
        <v>582</v>
      </c>
      <c r="F10" s="226" t="s">
        <v>648</v>
      </c>
      <c r="G10" s="226">
        <v>2015</v>
      </c>
      <c r="H10" s="226">
        <v>2016</v>
      </c>
      <c r="I10" s="226">
        <v>2017</v>
      </c>
      <c r="J10" s="226">
        <v>2018</v>
      </c>
      <c r="K10" s="226">
        <v>2019</v>
      </c>
      <c r="L10" s="226">
        <v>2020</v>
      </c>
      <c r="M10" s="226">
        <v>2021</v>
      </c>
      <c r="N10" s="226">
        <v>2022</v>
      </c>
      <c r="O10" s="226">
        <v>2023</v>
      </c>
      <c r="P10" s="226">
        <v>2024</v>
      </c>
      <c r="Q10" s="226">
        <v>2025</v>
      </c>
      <c r="R10" s="225" t="s">
        <v>649</v>
      </c>
    </row>
    <row r="11" spans="1:21" ht="12.75" customHeight="1" x14ac:dyDescent="0.2">
      <c r="A11" s="483" t="s">
        <v>650</v>
      </c>
      <c r="B11" s="486" t="s">
        <v>651</v>
      </c>
      <c r="C11" s="479" t="s">
        <v>652</v>
      </c>
      <c r="D11" s="479" t="s">
        <v>87</v>
      </c>
      <c r="E11" s="127" t="s">
        <v>653</v>
      </c>
      <c r="F11" s="85" t="str" cm="1">
        <f t="array" ref="F11">IF(OR(G11:Q11="Error",G11:Q11="Alert"),1,"")</f>
        <v/>
      </c>
      <c r="G11" s="85" t="str" cm="1">
        <f t="array" ref="G11">_xlfn.IFS(OR(Template!E47="",Template!E23="",Template!E47=0),"",Template!E47&gt;Template!E23,"Error",Template!E47=Template!E23,"Alert",Template!E47&lt;Template!E23,"")</f>
        <v/>
      </c>
      <c r="H11" s="85" t="str" cm="1">
        <f t="array" ref="H11">_xlfn.IFS(OR(Template!G47="",Template!G23="",Template!G47=0),"",Template!G47&gt;Template!G23,"Error",Template!G47=Template!G23,"Alert",Template!G47&lt;Template!G23,"")</f>
        <v/>
      </c>
      <c r="I11" s="85" t="str" cm="1">
        <f t="array" ref="I11">_xlfn.IFS(OR(Template!I47="",Template!I23="",Template!I47=0),"",Template!I47&gt;Template!I23,"Error",Template!I47=Template!I23,"Alert",Template!I47&lt;Template!I23,"")</f>
        <v/>
      </c>
      <c r="J11" s="85" t="str" cm="1">
        <f t="array" ref="J11">_xlfn.IFS(OR(Template!K47="",Template!K23="",Template!K47=0),"",Template!K47&gt;Template!K23,"Error",Template!K47=Template!K23,"Alert",Template!K47&lt;Template!K23,"")</f>
        <v/>
      </c>
      <c r="K11" s="85" t="str" cm="1">
        <f t="array" ref="K11">_xlfn.IFS(OR(Template!M47="",Template!M23="",Template!M47=0),"",Template!M47&gt;Template!M23,"Error",Template!M47=Template!M23,"Alert",Template!M47&lt;Template!M23,"")</f>
        <v/>
      </c>
      <c r="L11" s="85" t="str" cm="1">
        <f t="array" ref="L11">_xlfn.IFS(OR(Template!O47="",Template!O23="",Template!O47=0),"",Template!O47&gt;Template!O23,"Error",Template!O47=Template!O23,"Alert",Template!O47&lt;Template!O23,"")</f>
        <v/>
      </c>
      <c r="M11" s="85" t="str" cm="1">
        <f t="array" ref="M11">_xlfn.IFS(OR(Template!Q47="",Template!Q23="",Template!Q47=0),"",Template!Q47&gt;Template!Q23,"Error",Template!Q47=Template!Q23,"Alert",Template!Q47&lt;Template!Q23,"")</f>
        <v/>
      </c>
      <c r="N11" s="85" t="str" cm="1">
        <f t="array" ref="N11">_xlfn.IFS(OR(Template!S47="",Template!S23="",Template!S47=0),"",Template!S47&gt;Template!S23,"Error",Template!S47=Template!S23,"Alert",Template!S47&lt;Template!S23,"")</f>
        <v/>
      </c>
      <c r="O11" s="85" t="str" cm="1">
        <f t="array" ref="O11">_xlfn.IFS(OR(Template!U47="",Template!U23="",Template!U47=0),"",Template!U47&gt;Template!U23,"Error",Template!U47=Template!U23,"Alert",Template!U47&lt;Template!U23,"")</f>
        <v/>
      </c>
      <c r="P11" s="85" t="str" cm="1">
        <f t="array" ref="P11">_xlfn.IFS(OR(Template!W47="",Template!W23="",Template!W47=0),"",Template!W47&gt;Template!W23,"Error",Template!W47=Template!W23,"Alert",Template!W47&lt;Template!W23,"")</f>
        <v/>
      </c>
      <c r="Q11" s="85" t="str" cm="1">
        <f t="array" ref="Q11">_xlfn.IFS(OR(Template!Y47="",Template!Y23="",Template!Y47=0),"",Template!Y47&gt;Template!Y23,"Error",Template!Y47=Template!Y23,"Alert",Template!Y47&lt;Template!Y23,"")</f>
        <v/>
      </c>
      <c r="R11" s="154"/>
    </row>
    <row r="12" spans="1:21" x14ac:dyDescent="0.2">
      <c r="A12" s="484"/>
      <c r="B12" s="487"/>
      <c r="C12" s="480"/>
      <c r="D12" s="480"/>
      <c r="E12" s="128" t="s">
        <v>408</v>
      </c>
      <c r="F12" s="58" t="str" cm="1">
        <f t="array" ref="F12">IF(OR(G12:Q12="Error",G12:Q12="Alert"),1,"")</f>
        <v/>
      </c>
      <c r="G12" s="58" t="str" cm="1">
        <f t="array" ref="G12">_xlfn.IFS(OR(Template!E49="",Template!E25=""),"",AND(Template!E49=0,Template!E25=0),"",Template!E49&gt;Template!E25,"Error",Template!E49=Template!E25,"Alert",Template!E49&lt;Template!E25,"")</f>
        <v/>
      </c>
      <c r="H12" s="58" t="str" cm="1">
        <f t="array" ref="H12">_xlfn.IFS(OR(Template!G49="",Template!G25=""),"",AND(Template!G49=0,Template!G25=0),"",Template!G49&gt;Template!G25,"Error",Template!G49=Template!G25,"Alert",Template!G49&lt;Template!G25,"")</f>
        <v/>
      </c>
      <c r="I12" s="58" t="str" cm="1">
        <f t="array" ref="I12">_xlfn.IFS(OR(Template!I49="",Template!I25=""),"",AND(Template!I49=0,Template!I25=0),"",Template!I49&gt;Template!I25,"Error",Template!I49=Template!I25,"Alert",Template!I49&lt;Template!I25,"")</f>
        <v/>
      </c>
      <c r="J12" s="58" t="str" cm="1">
        <f t="array" ref="J12">_xlfn.IFS(OR(Template!K49="",Template!K25=""),"",AND(Template!K49=0,Template!K25=0),"",Template!K49&gt;Template!K25,"Error",Template!K49=Template!K25,"Alert",Template!K49&lt;Template!K25,"")</f>
        <v/>
      </c>
      <c r="K12" s="58" t="str" cm="1">
        <f t="array" ref="K12">_xlfn.IFS(OR(Template!M49="",Template!M25=""),"",AND(Template!M49=0,Template!M25=0),"",Template!M49&gt;Template!M25,"Error",Template!M49=Template!M25,"Alert",Template!M49&lt;Template!M25,"")</f>
        <v/>
      </c>
      <c r="L12" s="58" t="str" cm="1">
        <f t="array" ref="L12">_xlfn.IFS(OR(Template!O49="",Template!O25=""),"",AND(Template!O49=0,Template!O25=0),"",Template!O49&gt;Template!O25,"Error",Template!O49=Template!O25,"Alert",Template!O49&lt;Template!O25,"")</f>
        <v/>
      </c>
      <c r="M12" s="58" t="str" cm="1">
        <f t="array" ref="M12">_xlfn.IFS(OR(Template!Q49="",Template!Q25=""),"",AND(Template!Q49=0,Template!Q25=0),"",Template!Q49&gt;Template!Q25,"Error",Template!Q49=Template!Q25,"Alert",Template!Q49&lt;Template!Q25,"")</f>
        <v/>
      </c>
      <c r="N12" s="58" t="str" cm="1">
        <f t="array" ref="N12">_xlfn.IFS(OR(Template!S49="",Template!S25=""),"",AND(Template!S49=0,Template!S25=0),"",Template!S49&gt;Template!S25,"Error",Template!S49=Template!S25,"Alert",Template!S49&lt;Template!S25,"")</f>
        <v/>
      </c>
      <c r="O12" s="58" t="str" cm="1">
        <f t="array" ref="O12">_xlfn.IFS(OR(Template!U49="",Template!U25=""),"",AND(Template!U49=0,Template!U25=0),"",Template!U49&gt;Template!U25,"Error",Template!U49=Template!U25,"Alert",Template!U49&lt;Template!U25,"")</f>
        <v/>
      </c>
      <c r="P12" s="58" t="str" cm="1">
        <f t="array" ref="P12">_xlfn.IFS(OR(Template!W49="",Template!W25=""),"",AND(Template!W49=0,Template!W25=0),"",Template!W49&gt;Template!W25,"Error",Template!W49=Template!W25,"Alert",Template!W49&lt;Template!W25,"")</f>
        <v/>
      </c>
      <c r="Q12" s="58" t="str" cm="1">
        <f t="array" ref="Q12">_xlfn.IFS(OR(Template!Y49="",Template!Y25=""),"",AND(Template!Y49=0,Template!Y25=0),"",Template!Y49&gt;Template!Y25,"Error",Template!Y49=Template!Y25,"Alert",Template!Y49&lt;Template!Y25,"")</f>
        <v/>
      </c>
      <c r="R12" s="155"/>
    </row>
    <row r="13" spans="1:21" x14ac:dyDescent="0.2">
      <c r="A13" s="484"/>
      <c r="B13" s="487"/>
      <c r="C13" s="480"/>
      <c r="D13" s="480"/>
      <c r="E13" s="452" t="s">
        <v>409</v>
      </c>
      <c r="F13" s="453" t="str" cm="1">
        <f t="array" ref="F13">IF(OR(G13:Q13="Error",G13:Q13="Alert"),1,"")</f>
        <v/>
      </c>
      <c r="G13" s="453" t="str" cm="1">
        <f t="array" ref="G13">_xlfn.IFS(OR(Template!E50="",Template!E26=""),"",AND(Template!E50=0,Template!E26=0),"",Template!E50&gt;Template!E26,"Error",Template!E50=Template!E26,"Alert",Template!E50&lt;Template!E26,"")</f>
        <v/>
      </c>
      <c r="H13" s="453" t="str" cm="1">
        <f t="array" ref="H13">_xlfn.IFS(OR(Template!G50="",Template!G26=""),"",AND(Template!G50=0,Template!G26=0),"",Template!G50&gt;Template!G26,"Error",Template!G50=Template!G26,"Alert",Template!G50&lt;Template!G26,"")</f>
        <v/>
      </c>
      <c r="I13" s="453" t="str" cm="1">
        <f t="array" ref="I13">_xlfn.IFS(OR(Template!I50="",Template!I26=""),"",AND(Template!I50=0,Template!I26=0),"",Template!I50&gt;Template!I26,"Error",Template!I50=Template!I26,"Alert",Template!I50&lt;Template!I26,"")</f>
        <v/>
      </c>
      <c r="J13" s="453" t="str" cm="1">
        <f t="array" ref="J13">_xlfn.IFS(OR(Template!K50="",Template!K26=""),"",AND(Template!K50=0,Template!K26=0),"",Template!K50&gt;Template!K26,"Error",Template!K50=Template!K26,"Alert",Template!K50&lt;Template!K26,"")</f>
        <v/>
      </c>
      <c r="K13" s="453" t="str" cm="1">
        <f t="array" ref="K13">_xlfn.IFS(OR(Template!M50="",Template!M26=""),"",AND(Template!M50=0,Template!M26=0),"",Template!M50&gt;Template!M26,"Error",Template!M50=Template!M26,"Alert",Template!M50&lt;Template!M26,"")</f>
        <v/>
      </c>
      <c r="L13" s="453" t="str" cm="1">
        <f t="array" ref="L13">_xlfn.IFS(OR(Template!O50="",Template!O26=""),"",AND(Template!O50=0,Template!O26=0),"",Template!O50&gt;Template!O26,"Error",Template!O50=Template!O26,"Alert",Template!O50&lt;Template!O26,"")</f>
        <v/>
      </c>
      <c r="M13" s="453" t="str" cm="1">
        <f t="array" ref="M13">_xlfn.IFS(OR(Template!Q50="",Template!Q26=""),"",AND(Template!Q50=0,Template!Q26=0),"",Template!Q50&gt;Template!Q26,"Error",Template!Q50=Template!Q26,"Alert",Template!Q50&lt;Template!Q26,"")</f>
        <v/>
      </c>
      <c r="N13" s="453" t="str" cm="1">
        <f t="array" ref="N13">_xlfn.IFS(OR(Template!S50="",Template!S26=""),"",AND(Template!S50=0,Template!S26=0),"",Template!S50&gt;Template!S26,"Error",Template!S50=Template!S26,"Alert",Template!S50&lt;Template!S26,"")</f>
        <v/>
      </c>
      <c r="O13" s="453" t="str" cm="1">
        <f t="array" ref="O13">_xlfn.IFS(OR(Template!U50="",Template!U26=""),"",AND(Template!U50=0,Template!U26=0),"",Template!U50&gt;Template!U26,"Error",Template!U50=Template!U26,"Alert",Template!U50&lt;Template!U26,"")</f>
        <v/>
      </c>
      <c r="P13" s="453" t="str" cm="1">
        <f t="array" ref="P13">_xlfn.IFS(OR(Template!W50="",Template!W26=""),"",AND(Template!W50=0,Template!W26=0),"",Template!W50&gt;Template!W26,"Error",Template!W50=Template!W26,"Alert",Template!W50&lt;Template!W26,"")</f>
        <v/>
      </c>
      <c r="Q13" s="453" t="str" cm="1">
        <f t="array" ref="Q13">_xlfn.IFS(OR(Template!Y50="",Template!Y26=""),"",AND(Template!Y50=0,Template!Y26=0),"",Template!Y50&gt;Template!Y26,"Error",Template!Y50=Template!Y26,"Alert",Template!Y50&lt;Template!Y26,"")</f>
        <v/>
      </c>
      <c r="R13" s="454"/>
    </row>
    <row r="14" spans="1:21" x14ac:dyDescent="0.2">
      <c r="A14" s="484"/>
      <c r="B14" s="487"/>
      <c r="C14" s="480"/>
      <c r="D14" s="480"/>
      <c r="E14" s="69" t="s">
        <v>654</v>
      </c>
      <c r="F14" s="58" t="str" cm="1">
        <f t="array" ref="F14">IF(OR(G14:Q14="Error",G14:Q14="Alert"),1,"")</f>
        <v/>
      </c>
      <c r="G14" s="58" t="str" cm="1">
        <f t="array" ref="G14">_xlfn.IFS(OR(Template!E52="",Template!E28=""),"",AND(Template!E52=0,Template!E28=0),"",Template!E52&gt;Template!E28,"Error",Template!E52=Template!E28,"Alert",Template!E52&lt;Template!E28,"")</f>
        <v/>
      </c>
      <c r="H14" s="58" t="str" cm="1">
        <f t="array" ref="H14">_xlfn.IFS(OR(Template!G52="",Template!G28=""),"",AND(Template!G52=0,Template!G28=0),"",Template!G52&gt;Template!G28,"Error",Template!G52=Template!G28,"Alert",Template!G52&lt;Template!G28,"")</f>
        <v/>
      </c>
      <c r="I14" s="58" t="str" cm="1">
        <f t="array" ref="I14">_xlfn.IFS(OR(Template!I52="",Template!I28=""),"",AND(Template!I52=0,Template!I28=0),"",Template!I52&gt;Template!I28,"Error",Template!I52=Template!I28,"Alert",Template!I52&lt;Template!I28,"")</f>
        <v/>
      </c>
      <c r="J14" s="58" t="str" cm="1">
        <f t="array" ref="J14">_xlfn.IFS(OR(Template!K52="",Template!K28=""),"",AND(Template!K52=0,Template!K28=0),"",Template!K52&gt;Template!K28,"Error",Template!K52=Template!K28,"Alert",Template!K52&lt;Template!K28,"")</f>
        <v/>
      </c>
      <c r="K14" s="58" t="str" cm="1">
        <f t="array" ref="K14">_xlfn.IFS(OR(Template!M52="",Template!M28=""),"",AND(Template!M52=0,Template!M28=0),"",Template!M52&gt;Template!M28,"Error",Template!M52=Template!M28,"Alert",Template!M52&lt;Template!M28,"")</f>
        <v/>
      </c>
      <c r="L14" s="58" t="str" cm="1">
        <f t="array" ref="L14">_xlfn.IFS(OR(Template!O52="",Template!O28=""),"",AND(Template!O52=0,Template!O28=0),"",Template!O52&gt;Template!O28,"Error",Template!O52=Template!O28,"Alert",Template!O52&lt;Template!O28,"")</f>
        <v/>
      </c>
      <c r="M14" s="58" t="str" cm="1">
        <f t="array" ref="M14">_xlfn.IFS(OR(Template!Q52="",Template!Q28=""),"",AND(Template!Q52=0,Template!Q28=0),"",Template!Q52&gt;Template!Q28,"Error",Template!Q52=Template!Q28,"Alert",Template!Q52&lt;Template!Q28,"")</f>
        <v/>
      </c>
      <c r="N14" s="58" t="str" cm="1">
        <f t="array" ref="N14">_xlfn.IFS(OR(Template!S52="",Template!S28=""),"",AND(Template!S52=0,Template!S28=0),"",Template!S52&gt;Template!S28,"Error",Template!S52=Template!S28,"Alert",Template!S52&lt;Template!S28,"")</f>
        <v/>
      </c>
      <c r="O14" s="58" t="str" cm="1">
        <f t="array" ref="O14">_xlfn.IFS(OR(Template!U52="",Template!U28=""),"",AND(Template!U52=0,Template!U28=0),"",Template!U52&gt;Template!U28,"Error",Template!U52=Template!U28,"Alert",Template!U52&lt;Template!U28,"")</f>
        <v/>
      </c>
      <c r="P14" s="58" t="str" cm="1">
        <f t="array" ref="P14">_xlfn.IFS(OR(Template!W52="",Template!W28=""),"",AND(Template!W52=0,Template!W28=0),"",Template!W52&gt;Template!W28,"Error",Template!W52=Template!W28,"Alert",Template!W52&lt;Template!W28,"")</f>
        <v/>
      </c>
      <c r="Q14" s="58" t="str" cm="1">
        <f t="array" ref="Q14">_xlfn.IFS(OR(Template!Y52="",Template!Y28=""),"",AND(Template!Y52=0,Template!Y28=0),"",Template!Y52&gt;Template!Y28,"Error",Template!Y52=Template!Y28,"Alert",Template!Y52&lt;Template!Y28,"")</f>
        <v/>
      </c>
      <c r="R14" s="155"/>
    </row>
    <row r="15" spans="1:21" x14ac:dyDescent="0.2">
      <c r="A15" s="484"/>
      <c r="B15" s="487"/>
      <c r="C15" s="480"/>
      <c r="D15" s="480"/>
      <c r="E15" s="69" t="s">
        <v>655</v>
      </c>
      <c r="F15" s="58" cm="1">
        <f t="array" ref="F15">IF(OR(G15:Q15="Error",G15:Q15="Alert"),1,"")</f>
        <v>1</v>
      </c>
      <c r="G15" s="58" t="str" cm="1">
        <f t="array" ref="G15">_xlfn.IFS(OR(Template!E53="",Template!E29=""),"",AND(Template!E53=0,Template!E29=0),"",Template!E53&gt;Template!E29,"Error",Template!E53=Template!E29,"Alert",Template!E53&lt;Template!E29,"")</f>
        <v/>
      </c>
      <c r="H15" s="58" t="str" cm="1">
        <f t="array" ref="H15">_xlfn.IFS(OR(Template!G53="",Template!G29=""),"",AND(Template!G53=0,Template!G29=0),"",Template!G53&gt;Template!G29,"Error",Template!G53=Template!G29,"Alert",Template!G53&lt;Template!G29,"")</f>
        <v/>
      </c>
      <c r="I15" s="58" t="str" cm="1">
        <f t="array" ref="I15">_xlfn.IFS(OR(Template!I53="",Template!I29=""),"",AND(Template!I53=0,Template!I29=0),"",Template!I53&gt;Template!I29,"Error",Template!I53=Template!I29,"Alert",Template!I53&lt;Template!I29,"")</f>
        <v/>
      </c>
      <c r="J15" s="58" t="str" cm="1">
        <f t="array" ref="J15">_xlfn.IFS(OR(Template!K53="",Template!K29=""),"",AND(Template!K53=0,Template!K29=0),"",Template!K53&gt;Template!K29,"Error",Template!K53=Template!K29,"Alert",Template!K53&lt;Template!K29,"")</f>
        <v/>
      </c>
      <c r="K15" s="58" t="str" cm="1">
        <f t="array" ref="K15">_xlfn.IFS(OR(Template!M53="",Template!M29=""),"",AND(Template!M53=0,Template!M29=0),"",Template!M53&gt;Template!M29,"Error",Template!M53=Template!M29,"Alert",Template!M53&lt;Template!M29,"")</f>
        <v>Alert</v>
      </c>
      <c r="L15" s="58" t="str" cm="1">
        <f t="array" ref="L15">_xlfn.IFS(OR(Template!O53="",Template!O29=""),"",AND(Template!O53=0,Template!O29=0),"",Template!O53&gt;Template!O29,"Error",Template!O53=Template!O29,"Alert",Template!O53&lt;Template!O29,"")</f>
        <v/>
      </c>
      <c r="M15" s="58" t="str" cm="1">
        <f t="array" ref="M15">_xlfn.IFS(OR(Template!Q53="",Template!Q29=""),"",AND(Template!Q53=0,Template!Q29=0),"",Template!Q53&gt;Template!Q29,"Error",Template!Q53=Template!Q29,"Alert",Template!Q53&lt;Template!Q29,"")</f>
        <v/>
      </c>
      <c r="N15" s="58" t="str" cm="1">
        <f t="array" ref="N15">_xlfn.IFS(OR(Template!S53="",Template!S29=""),"",AND(Template!S53=0,Template!S29=0),"",Template!S53&gt;Template!S29,"Error",Template!S53=Template!S29,"Alert",Template!S53&lt;Template!S29,"")</f>
        <v/>
      </c>
      <c r="O15" s="58" t="str" cm="1">
        <f t="array" ref="O15">_xlfn.IFS(OR(Template!U53="",Template!U29=""),"",AND(Template!U53=0,Template!U29=0),"",Template!U53&gt;Template!U29,"Error",Template!U53=Template!U29,"Alert",Template!U53&lt;Template!U29,"")</f>
        <v/>
      </c>
      <c r="P15" s="58" t="str" cm="1">
        <f t="array" ref="P15">_xlfn.IFS(OR(Template!W53="",Template!W29=""),"",AND(Template!W53=0,Template!W29=0),"",Template!W53&gt;Template!W29,"Error",Template!W53=Template!W29,"Alert",Template!W53&lt;Template!W29,"")</f>
        <v/>
      </c>
      <c r="Q15" s="58" t="str" cm="1">
        <f t="array" ref="Q15">_xlfn.IFS(OR(Template!Y53="",Template!Y29=""),"",AND(Template!Y53=0,Template!Y29=0),"",Template!Y53&gt;Template!Y29,"Error",Template!Y53=Template!Y29,"Alert",Template!Y53&lt;Template!Y29,"")</f>
        <v/>
      </c>
      <c r="R15" s="155"/>
    </row>
    <row r="16" spans="1:21" x14ac:dyDescent="0.2">
      <c r="A16" s="484"/>
      <c r="B16" s="487"/>
      <c r="C16" s="480"/>
      <c r="D16" s="480"/>
      <c r="E16" s="69" t="s">
        <v>656</v>
      </c>
      <c r="F16" s="58" cm="1">
        <f t="array" ref="F16">IF(OR(G16:Q16="Error",G16:Q16="Alert"),1,"")</f>
        <v>1</v>
      </c>
      <c r="G16" s="58" t="str" cm="1">
        <f t="array" ref="G16">_xlfn.IFS(OR(Template!E54="",Template!E30=""),"",AND(Template!E54=0,Template!E30=0),"",Template!E54&gt;Template!E30,"Error",Template!E54=Template!E30,"Alert",Template!E54&lt;Template!E30,"")</f>
        <v/>
      </c>
      <c r="H16" s="58" t="str" cm="1">
        <f t="array" ref="H16">_xlfn.IFS(OR(Template!G54="",Template!G30=""),"",AND(Template!G54=0,Template!G30=0),"",Template!G54&gt;Template!G30,"Error",Template!G54=Template!G30,"Alert",Template!G54&lt;Template!G30,"")</f>
        <v/>
      </c>
      <c r="I16" s="58" t="str" cm="1">
        <f t="array" ref="I16">_xlfn.IFS(OR(Template!I54="",Template!I30=""),"",AND(Template!I54=0,Template!I30=0),"",Template!I54&gt;Template!I30,"Error",Template!I54=Template!I30,"Alert",Template!I54&lt;Template!I30,"")</f>
        <v/>
      </c>
      <c r="J16" s="58" t="str" cm="1">
        <f t="array" ref="J16">_xlfn.IFS(OR(Template!K54="",Template!K30=""),"",AND(Template!K54=0,Template!K30=0),"",Template!K54&gt;Template!K30,"Error",Template!K54=Template!K30,"Alert",Template!K54&lt;Template!K30,"")</f>
        <v/>
      </c>
      <c r="K16" s="58" t="str" cm="1">
        <f t="array" ref="K16">_xlfn.IFS(OR(Template!M54="",Template!M30=""),"",AND(Template!M54=0,Template!M30=0),"",Template!M54&gt;Template!M30,"Error",Template!M54=Template!M30,"Alert",Template!M54&lt;Template!M30,"")</f>
        <v/>
      </c>
      <c r="L16" s="58" t="str" cm="1">
        <f t="array" ref="L16">_xlfn.IFS(OR(Template!O54="",Template!O30=""),"",AND(Template!O54=0,Template!O30=0),"",Template!O54&gt;Template!O30,"Error",Template!O54=Template!O30,"Alert",Template!O54&lt;Template!O30,"")</f>
        <v>Alert</v>
      </c>
      <c r="M16" s="58" t="str" cm="1">
        <f t="array" ref="M16">_xlfn.IFS(OR(Template!Q54="",Template!Q30=""),"",AND(Template!Q54=0,Template!Q30=0),"",Template!Q54&gt;Template!Q30,"Error",Template!Q54=Template!Q30,"Alert",Template!Q54&lt;Template!Q30,"")</f>
        <v/>
      </c>
      <c r="N16" s="58" t="str" cm="1">
        <f t="array" ref="N16">_xlfn.IFS(OR(Template!S54="",Template!S30=""),"",AND(Template!S54=0,Template!S30=0),"",Template!S54&gt;Template!S30,"Error",Template!S54=Template!S30,"Alert",Template!S54&lt;Template!S30,"")</f>
        <v/>
      </c>
      <c r="O16" s="58" t="str" cm="1">
        <f t="array" ref="O16">_xlfn.IFS(OR(Template!U54="",Template!U30=""),"",AND(Template!U54=0,Template!U30=0),"",Template!U54&gt;Template!U30,"Error",Template!U54=Template!U30,"Alert",Template!U54&lt;Template!U30,"")</f>
        <v/>
      </c>
      <c r="P16" s="58" t="str" cm="1">
        <f t="array" ref="P16">_xlfn.IFS(OR(Template!W54="",Template!W30=""),"",AND(Template!W54=0,Template!W30=0),"",Template!W54&gt;Template!W30,"Error",Template!W54=Template!W30,"Alert",Template!W54&lt;Template!W30,"")</f>
        <v/>
      </c>
      <c r="Q16" s="58" t="str" cm="1">
        <f t="array" ref="Q16">_xlfn.IFS(OR(Template!Y54="",Template!Y30=""),"",AND(Template!Y54=0,Template!Y30=0),"",Template!Y54&gt;Template!Y30,"Error",Template!Y54=Template!Y30,"Alert",Template!Y54&lt;Template!Y30,"")</f>
        <v/>
      </c>
      <c r="R16" s="155"/>
    </row>
    <row r="17" spans="1:18" x14ac:dyDescent="0.2">
      <c r="A17" s="484"/>
      <c r="B17" s="487"/>
      <c r="C17" s="480"/>
      <c r="D17" s="480"/>
      <c r="E17" s="69" t="s">
        <v>657</v>
      </c>
      <c r="F17" s="58" cm="1">
        <f t="array" ref="F17">IF(OR(G17:Q17="Error",G17:Q17="Alert"),1,"")</f>
        <v>1</v>
      </c>
      <c r="G17" s="58" t="str" cm="1">
        <f t="array" ref="G17">_xlfn.IFS(OR(Template!E55="",Template!E31=""),"",AND(Template!E55=0,Template!E31=0),"",Template!E55&gt;Template!E31,"Error",Template!E55=Template!E31,"Alert",Template!E55&lt;Template!E31,"")</f>
        <v/>
      </c>
      <c r="H17" s="58" t="str" cm="1">
        <f t="array" ref="H17">_xlfn.IFS(OR(Template!G55="",Template!G31=""),"",AND(Template!G55=0,Template!G31=0),"",Template!G55&gt;Template!G31,"Error",Template!G55=Template!G31,"Alert",Template!G55&lt;Template!G31,"")</f>
        <v/>
      </c>
      <c r="I17" s="58" t="str" cm="1">
        <f t="array" ref="I17">_xlfn.IFS(OR(Template!I55="",Template!I31=""),"",AND(Template!I55=0,Template!I31=0),"",Template!I55&gt;Template!I31,"Error",Template!I55=Template!I31,"Alert",Template!I55&lt;Template!I31,"")</f>
        <v/>
      </c>
      <c r="J17" s="58" t="str" cm="1">
        <f t="array" ref="J17">_xlfn.IFS(OR(Template!K55="",Template!K31=""),"",AND(Template!K55=0,Template!K31=0),"",Template!K55&gt;Template!K31,"Error",Template!K55=Template!K31,"Alert",Template!K55&lt;Template!K31,"")</f>
        <v>Alert</v>
      </c>
      <c r="K17" s="58" t="str" cm="1">
        <f t="array" ref="K17">_xlfn.IFS(OR(Template!M55="",Template!M31=""),"",AND(Template!M55=0,Template!M31=0),"",Template!M55&gt;Template!M31,"Error",Template!M55=Template!M31,"Alert",Template!M55&lt;Template!M31,"")</f>
        <v>Alert</v>
      </c>
      <c r="L17" s="58" t="str" cm="1">
        <f t="array" ref="L17">_xlfn.IFS(OR(Template!O55="",Template!O31=""),"",AND(Template!O55=0,Template!O31=0),"",Template!O55&gt;Template!O31,"Error",Template!O55=Template!O31,"Alert",Template!O55&lt;Template!O31,"")</f>
        <v>Alert</v>
      </c>
      <c r="M17" s="58" t="str" cm="1">
        <f t="array" ref="M17">_xlfn.IFS(OR(Template!Q55="",Template!Q31=""),"",AND(Template!Q55=0,Template!Q31=0),"",Template!Q55&gt;Template!Q31,"Error",Template!Q55=Template!Q31,"Alert",Template!Q55&lt;Template!Q31,"")</f>
        <v/>
      </c>
      <c r="N17" s="58" t="str" cm="1">
        <f t="array" ref="N17">_xlfn.IFS(OR(Template!S55="",Template!S31=""),"",AND(Template!S55=0,Template!S31=0),"",Template!S55&gt;Template!S31,"Error",Template!S55=Template!S31,"Alert",Template!S55&lt;Template!S31,"")</f>
        <v/>
      </c>
      <c r="O17" s="58" t="str" cm="1">
        <f t="array" ref="O17">_xlfn.IFS(OR(Template!U55="",Template!U31=""),"",AND(Template!U55=0,Template!U31=0),"",Template!U55&gt;Template!U31,"Error",Template!U55=Template!U31,"Alert",Template!U55&lt;Template!U31,"")</f>
        <v/>
      </c>
      <c r="P17" s="58" t="str" cm="1">
        <f t="array" ref="P17">_xlfn.IFS(OR(Template!W55="",Template!W31=""),"",AND(Template!W55=0,Template!W31=0),"",Template!W55&gt;Template!W31,"Error",Template!W55=Template!W31,"Alert",Template!W55&lt;Template!W31,"")</f>
        <v/>
      </c>
      <c r="Q17" s="58" t="str" cm="1">
        <f t="array" ref="Q17">_xlfn.IFS(OR(Template!Y55="",Template!Y31=""),"",AND(Template!Y55=0,Template!Y31=0),"",Template!Y55&gt;Template!Y31,"Error",Template!Y55=Template!Y31,"Alert",Template!Y55&lt;Template!Y31,"")</f>
        <v/>
      </c>
      <c r="R17" s="155"/>
    </row>
    <row r="18" spans="1:18" x14ac:dyDescent="0.2">
      <c r="A18" s="484"/>
      <c r="B18" s="487"/>
      <c r="C18" s="480"/>
      <c r="D18" s="480"/>
      <c r="E18" s="69" t="s">
        <v>658</v>
      </c>
      <c r="F18" s="58" cm="1">
        <f t="array" ref="F18">IF(OR(G18:Q18="Error",G18:Q18="Alert"),1,"")</f>
        <v>1</v>
      </c>
      <c r="G18" s="58" t="str" cm="1">
        <f t="array" ref="G18">_xlfn.IFS(OR(Template!E56="",Template!E32=""),"",AND(Template!E56=0,Template!E32=0),"",Template!E56&gt;Template!E32,"Error",Template!E56=Template!E32,"Alert",Template!E56&lt;Template!E32,"")</f>
        <v>Alert</v>
      </c>
      <c r="H18" s="58" t="str" cm="1">
        <f t="array" ref="H18">_xlfn.IFS(OR(Template!G56="",Template!G32=""),"",AND(Template!G56=0,Template!G32=0),"",Template!G56&gt;Template!G32,"Error",Template!G56=Template!G32,"Alert",Template!G56&lt;Template!G32,"")</f>
        <v/>
      </c>
      <c r="I18" s="58" t="str" cm="1">
        <f t="array" ref="I18">_xlfn.IFS(OR(Template!I56="",Template!I32=""),"",AND(Template!I56=0,Template!I32=0),"",Template!I56&gt;Template!I32,"Error",Template!I56=Template!I32,"Alert",Template!I56&lt;Template!I32,"")</f>
        <v>Alert</v>
      </c>
      <c r="J18" s="58" t="str" cm="1">
        <f t="array" ref="J18">_xlfn.IFS(OR(Template!K56="",Template!K32=""),"",AND(Template!K56=0,Template!K32=0),"",Template!K56&gt;Template!K32,"Error",Template!K56=Template!K32,"Alert",Template!K56&lt;Template!K32,"")</f>
        <v/>
      </c>
      <c r="K18" s="58" t="str" cm="1">
        <f t="array" ref="K18">_xlfn.IFS(OR(Template!M56="",Template!M32=""),"",AND(Template!M56=0,Template!M32=0),"",Template!M56&gt;Template!M32,"Error",Template!M56=Template!M32,"Alert",Template!M56&lt;Template!M32,"")</f>
        <v>Alert</v>
      </c>
      <c r="L18" s="58" t="str" cm="1">
        <f t="array" ref="L18">_xlfn.IFS(OR(Template!O56="",Template!O32=""),"",AND(Template!O56=0,Template!O32=0),"",Template!O56&gt;Template!O32,"Error",Template!O56=Template!O32,"Alert",Template!O56&lt;Template!O32,"")</f>
        <v/>
      </c>
      <c r="M18" s="58" t="str" cm="1">
        <f t="array" ref="M18">_xlfn.IFS(OR(Template!Q56="",Template!Q32=""),"",AND(Template!Q56=0,Template!Q32=0),"",Template!Q56&gt;Template!Q32,"Error",Template!Q56=Template!Q32,"Alert",Template!Q56&lt;Template!Q32,"")</f>
        <v/>
      </c>
      <c r="N18" s="58" t="str" cm="1">
        <f t="array" ref="N18">_xlfn.IFS(OR(Template!S56="",Template!S32=""),"",AND(Template!S56=0,Template!S32=0),"",Template!S56&gt;Template!S32,"Error",Template!S56=Template!S32,"Alert",Template!S56&lt;Template!S32,"")</f>
        <v/>
      </c>
      <c r="O18" s="58" t="str" cm="1">
        <f t="array" ref="O18">_xlfn.IFS(OR(Template!U56="",Template!U32=""),"",AND(Template!U56=0,Template!U32=0),"",Template!U56&gt;Template!U32,"Error",Template!U56=Template!U32,"Alert",Template!U56&lt;Template!U32,"")</f>
        <v/>
      </c>
      <c r="P18" s="58" t="str" cm="1">
        <f t="array" ref="P18">_xlfn.IFS(OR(Template!W56="",Template!W32=""),"",AND(Template!W56=0,Template!W32=0),"",Template!W56&gt;Template!W32,"Error",Template!W56=Template!W32,"Alert",Template!W56&lt;Template!W32,"")</f>
        <v>Alert</v>
      </c>
      <c r="Q18" s="58" t="str" cm="1">
        <f t="array" ref="Q18">_xlfn.IFS(OR(Template!Y56="",Template!Y32=""),"",AND(Template!Y56=0,Template!Y32=0),"",Template!Y56&gt;Template!Y32,"Error",Template!Y56=Template!Y32,"Alert",Template!Y56&lt;Template!Y32,"")</f>
        <v/>
      </c>
      <c r="R18" s="155"/>
    </row>
    <row r="19" spans="1:18" x14ac:dyDescent="0.2">
      <c r="A19" s="484"/>
      <c r="B19" s="487"/>
      <c r="C19" s="480"/>
      <c r="D19" s="480"/>
      <c r="E19" s="69" t="s">
        <v>659</v>
      </c>
      <c r="F19" s="58" cm="1">
        <f t="array" ref="F19">IF(OR(G19:Q19="Error",G19:Q19="Alert"),1,"")</f>
        <v>1</v>
      </c>
      <c r="G19" s="58" t="str" cm="1">
        <f t="array" ref="G19">_xlfn.IFS(OR(Template!E57="",Template!E33=""),"",AND(Template!E57=0,Template!E33=0),"",Template!E57&gt;Template!E33,"Error",Template!E57=Template!E33,"Alert",Template!E57&lt;Template!E33,"")</f>
        <v/>
      </c>
      <c r="H19" s="58" t="str" cm="1">
        <f t="array" ref="H19">_xlfn.IFS(OR(Template!G57="",Template!G33=""),"",AND(Template!G57=0,Template!G33=0),"",Template!G57&gt;Template!G33,"Error",Template!G57=Template!G33,"Alert",Template!G57&lt;Template!G33,"")</f>
        <v/>
      </c>
      <c r="I19" s="58" t="str" cm="1">
        <f t="array" ref="I19">_xlfn.IFS(OR(Template!I57="",Template!I33=""),"",AND(Template!I57=0,Template!I33=0),"",Template!I57&gt;Template!I33,"Error",Template!I57=Template!I33,"Alert",Template!I57&lt;Template!I33,"")</f>
        <v/>
      </c>
      <c r="J19" s="58" t="str" cm="1">
        <f t="array" ref="J19">_xlfn.IFS(OR(Template!K57="",Template!K33=""),"",AND(Template!K57=0,Template!K33=0),"",Template!K57&gt;Template!K33,"Error",Template!K57=Template!K33,"Alert",Template!K57&lt;Template!K33,"")</f>
        <v/>
      </c>
      <c r="K19" s="58" t="str" cm="1">
        <f t="array" ref="K19">_xlfn.IFS(OR(Template!M57="",Template!M33=""),"",AND(Template!M57=0,Template!M33=0),"",Template!M57&gt;Template!M33,"Error",Template!M57=Template!M33,"Alert",Template!M57&lt;Template!M33,"")</f>
        <v/>
      </c>
      <c r="L19" s="58" t="str" cm="1">
        <f t="array" ref="L19">_xlfn.IFS(OR(Template!O57="",Template!O33=""),"",AND(Template!O57=0,Template!O33=0),"",Template!O57&gt;Template!O33,"Error",Template!O57=Template!O33,"Alert",Template!O57&lt;Template!O33,"")</f>
        <v>Alert</v>
      </c>
      <c r="M19" s="58" t="str" cm="1">
        <f t="array" ref="M19">_xlfn.IFS(OR(Template!Q57="",Template!Q33=""),"",AND(Template!Q57=0,Template!Q33=0),"",Template!Q57&gt;Template!Q33,"Error",Template!Q57=Template!Q33,"Alert",Template!Q57&lt;Template!Q33,"")</f>
        <v/>
      </c>
      <c r="N19" s="58" t="str" cm="1">
        <f t="array" ref="N19">_xlfn.IFS(OR(Template!S57="",Template!S33=""),"",AND(Template!S57=0,Template!S33=0),"",Template!S57&gt;Template!S33,"Error",Template!S57=Template!S33,"Alert",Template!S57&lt;Template!S33,"")</f>
        <v/>
      </c>
      <c r="O19" s="58" t="str" cm="1">
        <f t="array" ref="O19">_xlfn.IFS(OR(Template!U57="",Template!U33=""),"",AND(Template!U57=0,Template!U33=0),"",Template!U57&gt;Template!U33,"Error",Template!U57=Template!U33,"Alert",Template!U57&lt;Template!U33,"")</f>
        <v>Alert</v>
      </c>
      <c r="P19" s="58" t="str" cm="1">
        <f t="array" ref="P19">_xlfn.IFS(OR(Template!W57="",Template!W33=""),"",AND(Template!W57=0,Template!W33=0),"",Template!W57&gt;Template!W33,"Error",Template!W57=Template!W33,"Alert",Template!W57&lt;Template!W33,"")</f>
        <v>Alert</v>
      </c>
      <c r="Q19" s="58" t="str" cm="1">
        <f t="array" ref="Q19">_xlfn.IFS(OR(Template!Y57="",Template!Y33=""),"",AND(Template!Y57=0,Template!Y33=0),"",Template!Y57&gt;Template!Y33,"Error",Template!Y57=Template!Y33,"Alert",Template!Y57&lt;Template!Y33,"")</f>
        <v/>
      </c>
      <c r="R19" s="155"/>
    </row>
    <row r="20" spans="1:18" x14ac:dyDescent="0.2">
      <c r="A20" s="484"/>
      <c r="B20" s="487"/>
      <c r="C20" s="480"/>
      <c r="D20" s="480"/>
      <c r="E20" s="69" t="s">
        <v>660</v>
      </c>
      <c r="F20" s="58" cm="1">
        <f t="array" ref="F20">IF(OR(G20:Q20="Error",G20:Q20="Alert"),1,"")</f>
        <v>1</v>
      </c>
      <c r="G20" s="58" t="str" cm="1">
        <f t="array" ref="G20">_xlfn.IFS(OR(Template!E58="",Template!E34=""),"",AND(Template!E58=0,Template!E34=0),"",Template!E58&gt;Template!E34,"Error",Template!E58=Template!E34,"Alert",Template!E58&lt;Template!E34,"")</f>
        <v/>
      </c>
      <c r="H20" s="58" t="str" cm="1">
        <f t="array" ref="H20">_xlfn.IFS(OR(Template!G58="",Template!G34=""),"",AND(Template!G58=0,Template!G34=0),"",Template!G58&gt;Template!G34,"Error",Template!G58=Template!G34,"Alert",Template!G58&lt;Template!G34,"")</f>
        <v/>
      </c>
      <c r="I20" s="58" t="str" cm="1">
        <f t="array" ref="I20">_xlfn.IFS(OR(Template!I58="",Template!I34=""),"",AND(Template!I58=0,Template!I34=0),"",Template!I58&gt;Template!I34,"Error",Template!I58=Template!I34,"Alert",Template!I58&lt;Template!I34,"")</f>
        <v/>
      </c>
      <c r="J20" s="58" t="str" cm="1">
        <f t="array" ref="J20">_xlfn.IFS(OR(Template!K58="",Template!K34=""),"",AND(Template!K58=0,Template!K34=0),"",Template!K58&gt;Template!K34,"Error",Template!K58=Template!K34,"Alert",Template!K58&lt;Template!K34,"")</f>
        <v/>
      </c>
      <c r="K20" s="58" t="str" cm="1">
        <f t="array" ref="K20">_xlfn.IFS(OR(Template!M58="",Template!M34=""),"",AND(Template!M58=0,Template!M34=0),"",Template!M58&gt;Template!M34,"Error",Template!M58=Template!M34,"Alert",Template!M58&lt;Template!M34,"")</f>
        <v>Alert</v>
      </c>
      <c r="L20" s="58" t="str" cm="1">
        <f t="array" ref="L20">_xlfn.IFS(OR(Template!O58="",Template!O34=""),"",AND(Template!O58=0,Template!O34=0),"",Template!O58&gt;Template!O34,"Error",Template!O58=Template!O34,"Alert",Template!O58&lt;Template!O34,"")</f>
        <v/>
      </c>
      <c r="M20" s="58" t="str" cm="1">
        <f t="array" ref="M20">_xlfn.IFS(OR(Template!Q58="",Template!Q34=""),"",AND(Template!Q58=0,Template!Q34=0),"",Template!Q58&gt;Template!Q34,"Error",Template!Q58=Template!Q34,"Alert",Template!Q58&lt;Template!Q34,"")</f>
        <v>Alert</v>
      </c>
      <c r="N20" s="58" t="str" cm="1">
        <f t="array" ref="N20">_xlfn.IFS(OR(Template!S58="",Template!S34=""),"",AND(Template!S58=0,Template!S34=0),"",Template!S58&gt;Template!S34,"Error",Template!S58=Template!S34,"Alert",Template!S58&lt;Template!S34,"")</f>
        <v/>
      </c>
      <c r="O20" s="58" t="str" cm="1">
        <f t="array" ref="O20">_xlfn.IFS(OR(Template!U58="",Template!U34=""),"",AND(Template!U58=0,Template!U34=0),"",Template!U58&gt;Template!U34,"Error",Template!U58=Template!U34,"Alert",Template!U58&lt;Template!U34,"")</f>
        <v>Alert</v>
      </c>
      <c r="P20" s="58" t="str" cm="1">
        <f t="array" ref="P20">_xlfn.IFS(OR(Template!W58="",Template!W34=""),"",AND(Template!W58=0,Template!W34=0),"",Template!W58&gt;Template!W34,"Error",Template!W58=Template!W34,"Alert",Template!W58&lt;Template!W34,"")</f>
        <v>Alert</v>
      </c>
      <c r="Q20" s="58" t="str" cm="1">
        <f t="array" ref="Q20">_xlfn.IFS(OR(Template!Y58="",Template!Y34=""),"",AND(Template!Y58=0,Template!Y34=0),"",Template!Y58&gt;Template!Y34,"Error",Template!Y58=Template!Y34,"Alert",Template!Y58&lt;Template!Y34,"")</f>
        <v/>
      </c>
      <c r="R20" s="155"/>
    </row>
    <row r="21" spans="1:18" x14ac:dyDescent="0.2">
      <c r="A21" s="484"/>
      <c r="B21" s="487"/>
      <c r="C21" s="480"/>
      <c r="D21" s="480"/>
      <c r="E21" s="69" t="s">
        <v>661</v>
      </c>
      <c r="F21" s="58" t="str" cm="1">
        <f t="array" ref="F21">IF(OR(G21:Q21="Error",G21:Q21="Alert"),1,"")</f>
        <v/>
      </c>
      <c r="G21" s="58" t="str" cm="1">
        <f t="array" ref="G21">_xlfn.IFS(OR(Template!E59="",Template!E35=""),"",AND(Template!E59=0,Template!E35=0),"",Template!E59&gt;Template!E35,"Error",Template!E59=Template!E35,"Alert",Template!E59&lt;Template!E35,"")</f>
        <v/>
      </c>
      <c r="H21" s="58" t="str" cm="1">
        <f t="array" ref="H21">_xlfn.IFS(OR(Template!G59="",Template!G35=""),"",AND(Template!G59=0,Template!G35=0),"",Template!G59&gt;Template!G35,"Error",Template!G59=Template!G35,"Alert",Template!G59&lt;Template!G35,"")</f>
        <v/>
      </c>
      <c r="I21" s="58" t="str" cm="1">
        <f t="array" ref="I21">_xlfn.IFS(OR(Template!I59="",Template!I35=""),"",AND(Template!I59=0,Template!I35=0),"",Template!I59&gt;Template!I35,"Error",Template!I59=Template!I35,"Alert",Template!I59&lt;Template!I35,"")</f>
        <v/>
      </c>
      <c r="J21" s="58" t="str" cm="1">
        <f t="array" ref="J21">_xlfn.IFS(OR(Template!K59="",Template!K35=""),"",AND(Template!K59=0,Template!K35=0),"",Template!K59&gt;Template!K35,"Error",Template!K59=Template!K35,"Alert",Template!K59&lt;Template!K35,"")</f>
        <v/>
      </c>
      <c r="K21" s="58" t="str" cm="1">
        <f t="array" ref="K21">_xlfn.IFS(OR(Template!M59="",Template!M35=""),"",AND(Template!M59=0,Template!M35=0),"",Template!M59&gt;Template!M35,"Error",Template!M59=Template!M35,"Alert",Template!M59&lt;Template!M35,"")</f>
        <v/>
      </c>
      <c r="L21" s="58" t="str" cm="1">
        <f t="array" ref="L21">_xlfn.IFS(OR(Template!O59="",Template!O35=""),"",AND(Template!O59=0,Template!O35=0),"",Template!O59&gt;Template!O35,"Error",Template!O59=Template!O35,"Alert",Template!O59&lt;Template!O35,"")</f>
        <v/>
      </c>
      <c r="M21" s="58" t="str" cm="1">
        <f t="array" ref="M21">_xlfn.IFS(OR(Template!Q59="",Template!Q35=""),"",AND(Template!Q59=0,Template!Q35=0),"",Template!Q59&gt;Template!Q35,"Error",Template!Q59=Template!Q35,"Alert",Template!Q59&lt;Template!Q35,"")</f>
        <v/>
      </c>
      <c r="N21" s="58" t="str" cm="1">
        <f t="array" ref="N21">_xlfn.IFS(OR(Template!S59="",Template!S35=""),"",AND(Template!S59=0,Template!S35=0),"",Template!S59&gt;Template!S35,"Error",Template!S59=Template!S35,"Alert",Template!S59&lt;Template!S35,"")</f>
        <v/>
      </c>
      <c r="O21" s="58" t="str" cm="1">
        <f t="array" ref="O21">_xlfn.IFS(OR(Template!U59="",Template!U35=""),"",AND(Template!U59=0,Template!U35=0),"",Template!U59&gt;Template!U35,"Error",Template!U59=Template!U35,"Alert",Template!U59&lt;Template!U35,"")</f>
        <v/>
      </c>
      <c r="P21" s="58" t="str" cm="1">
        <f t="array" ref="P21">_xlfn.IFS(OR(Template!W59="",Template!W35=""),"",AND(Template!W59=0,Template!W35=0),"",Template!W59&gt;Template!W35,"Error",Template!W59=Template!W35,"Alert",Template!W59&lt;Template!W35,"")</f>
        <v/>
      </c>
      <c r="Q21" s="58" t="str" cm="1">
        <f t="array" ref="Q21">_xlfn.IFS(OR(Template!Y59="",Template!Y35=""),"",AND(Template!Y59=0,Template!Y35=0),"",Template!Y59&gt;Template!Y35,"Error",Template!Y59=Template!Y35,"Alert",Template!Y59&lt;Template!Y35,"")</f>
        <v/>
      </c>
      <c r="R21" s="155"/>
    </row>
    <row r="22" spans="1:18" x14ac:dyDescent="0.2">
      <c r="A22" s="484"/>
      <c r="B22" s="487"/>
      <c r="C22" s="480"/>
      <c r="D22" s="480"/>
      <c r="E22" s="69" t="s">
        <v>662</v>
      </c>
      <c r="F22" s="58" t="str" cm="1">
        <f t="array" ref="F22">IF(OR(G22:Q22="Error",G22:Q22="Alert"),1,"")</f>
        <v/>
      </c>
      <c r="G22" s="58" t="str" cm="1">
        <f t="array" ref="G22">_xlfn.IFS(OR(Template!E60="",Template!E36=""),"",AND(Template!E60=0,Template!E36=0),"",Template!E60&gt;Template!E36,"Error",Template!E60=Template!E36,"Alert",Template!E60&lt;Template!E36,"")</f>
        <v/>
      </c>
      <c r="H22" s="58" t="str" cm="1">
        <f t="array" ref="H22">_xlfn.IFS(OR(Template!G60="",Template!G36=""),"",AND(Template!G60=0,Template!G36=0),"",Template!G60&gt;Template!G36,"Error",Template!G60=Template!G36,"Alert",Template!G60&lt;Template!G36,"")</f>
        <v/>
      </c>
      <c r="I22" s="58" t="str" cm="1">
        <f t="array" ref="I22">_xlfn.IFS(OR(Template!I60="",Template!I36=""),"",AND(Template!I60=0,Template!I36=0),"",Template!I60&gt;Template!I36,"Error",Template!I60=Template!I36,"Alert",Template!I60&lt;Template!I36,"")</f>
        <v/>
      </c>
      <c r="J22" s="58" t="str" cm="1">
        <f t="array" ref="J22">_xlfn.IFS(OR(Template!K60="",Template!K36=""),"",AND(Template!K60=0,Template!K36=0),"",Template!K60&gt;Template!K36,"Error",Template!K60=Template!K36,"Alert",Template!K60&lt;Template!K36,"")</f>
        <v/>
      </c>
      <c r="K22" s="58" t="str" cm="1">
        <f t="array" ref="K22">_xlfn.IFS(OR(Template!M60="",Template!M36=""),"",AND(Template!M60=0,Template!M36=0),"",Template!M60&gt;Template!M36,"Error",Template!M60=Template!M36,"Alert",Template!M60&lt;Template!M36,"")</f>
        <v/>
      </c>
      <c r="L22" s="58" t="str" cm="1">
        <f t="array" ref="L22">_xlfn.IFS(OR(Template!O60="",Template!O36=""),"",AND(Template!O60=0,Template!O36=0),"",Template!O60&gt;Template!O36,"Error",Template!O60=Template!O36,"Alert",Template!O60&lt;Template!O36,"")</f>
        <v/>
      </c>
      <c r="M22" s="58" t="str" cm="1">
        <f t="array" ref="M22">_xlfn.IFS(OR(Template!Q60="",Template!Q36=""),"",AND(Template!Q60=0,Template!Q36=0),"",Template!Q60&gt;Template!Q36,"Error",Template!Q60=Template!Q36,"Alert",Template!Q60&lt;Template!Q36,"")</f>
        <v/>
      </c>
      <c r="N22" s="58" t="str" cm="1">
        <f t="array" ref="N22">_xlfn.IFS(OR(Template!S60="",Template!S36=""),"",AND(Template!S60=0,Template!S36=0),"",Template!S60&gt;Template!S36,"Error",Template!S60=Template!S36,"Alert",Template!S60&lt;Template!S36,"")</f>
        <v/>
      </c>
      <c r="O22" s="58" t="str" cm="1">
        <f t="array" ref="O22">_xlfn.IFS(OR(Template!U60="",Template!U36=""),"",AND(Template!U60=0,Template!U36=0),"",Template!U60&gt;Template!U36,"Error",Template!U60=Template!U36,"Alert",Template!U60&lt;Template!U36,"")</f>
        <v/>
      </c>
      <c r="P22" s="58" t="str" cm="1">
        <f t="array" ref="P22">_xlfn.IFS(OR(Template!W60="",Template!W36=""),"",AND(Template!W60=0,Template!W36=0),"",Template!W60&gt;Template!W36,"Error",Template!W60=Template!W36,"Alert",Template!W60&lt;Template!W36,"")</f>
        <v/>
      </c>
      <c r="Q22" s="58" t="str" cm="1">
        <f t="array" ref="Q22">_xlfn.IFS(OR(Template!Y60="",Template!Y36=""),"",AND(Template!Y60=0,Template!Y36=0),"",Template!Y60&gt;Template!Y36,"Error",Template!Y60=Template!Y36,"Alert",Template!Y60&lt;Template!Y36,"")</f>
        <v/>
      </c>
      <c r="R22" s="155"/>
    </row>
    <row r="23" spans="1:18" x14ac:dyDescent="0.2">
      <c r="A23" s="484"/>
      <c r="B23" s="487"/>
      <c r="C23" s="480"/>
      <c r="D23" s="480"/>
      <c r="E23" s="69" t="s">
        <v>663</v>
      </c>
      <c r="F23" s="58" cm="1">
        <f t="array" ref="F23">IF(OR(G23:Q23="Error",G23:Q23="Alert"),1,"")</f>
        <v>1</v>
      </c>
      <c r="G23" s="58" t="str" cm="1">
        <f t="array" ref="G23">_xlfn.IFS(OR(Template!E61="",Template!E37=""),"",AND(Template!E61=0,Template!E37=0),"",Template!E61&gt;Template!E37,"Error",Template!E61=Template!E37,"Alert",Template!E61&lt;Template!E37,"")</f>
        <v/>
      </c>
      <c r="H23" s="58" t="str" cm="1">
        <f t="array" ref="H23">_xlfn.IFS(OR(Template!G61="",Template!G37=""),"",AND(Template!G61=0,Template!G37=0),"",Template!G61&gt;Template!G37,"Error",Template!G61=Template!G37,"Alert",Template!G61&lt;Template!G37,"")</f>
        <v/>
      </c>
      <c r="I23" s="58" t="str" cm="1">
        <f t="array" ref="I23">_xlfn.IFS(OR(Template!I61="",Template!I37=""),"",AND(Template!I61=0,Template!I37=0),"",Template!I61&gt;Template!I37,"Error",Template!I61=Template!I37,"Alert",Template!I61&lt;Template!I37,"")</f>
        <v/>
      </c>
      <c r="J23" s="58" t="str" cm="1">
        <f t="array" ref="J23">_xlfn.IFS(OR(Template!K61="",Template!K37=""),"",AND(Template!K61=0,Template!K37=0),"",Template!K61&gt;Template!K37,"Error",Template!K61=Template!K37,"Alert",Template!K61&lt;Template!K37,"")</f>
        <v/>
      </c>
      <c r="K23" s="58" t="str" cm="1">
        <f t="array" ref="K23">_xlfn.IFS(OR(Template!M61="",Template!M37=""),"",AND(Template!M61=0,Template!M37=0),"",Template!M61&gt;Template!M37,"Error",Template!M61=Template!M37,"Alert",Template!M61&lt;Template!M37,"")</f>
        <v/>
      </c>
      <c r="L23" s="58" t="str" cm="1">
        <f t="array" ref="L23">_xlfn.IFS(OR(Template!O61="",Template!O37=""),"",AND(Template!O61=0,Template!O37=0),"",Template!O61&gt;Template!O37,"Error",Template!O61=Template!O37,"Alert",Template!O61&lt;Template!O37,"")</f>
        <v/>
      </c>
      <c r="M23" s="58" t="str" cm="1">
        <f t="array" ref="M23">_xlfn.IFS(OR(Template!Q61="",Template!Q37=""),"",AND(Template!Q61=0,Template!Q37=0),"",Template!Q61&gt;Template!Q37,"Error",Template!Q61=Template!Q37,"Alert",Template!Q61&lt;Template!Q37,"")</f>
        <v>Alert</v>
      </c>
      <c r="N23" s="58" t="str" cm="1">
        <f t="array" ref="N23">_xlfn.IFS(OR(Template!S61="",Template!S37=""),"",AND(Template!S61=0,Template!S37=0),"",Template!S61&gt;Template!S37,"Error",Template!S61=Template!S37,"Alert",Template!S61&lt;Template!S37,"")</f>
        <v/>
      </c>
      <c r="O23" s="58" t="str" cm="1">
        <f t="array" ref="O23">_xlfn.IFS(OR(Template!U61="",Template!U37=""),"",AND(Template!U61=0,Template!U37=0),"",Template!U61&gt;Template!U37,"Error",Template!U61=Template!U37,"Alert",Template!U61&lt;Template!U37,"")</f>
        <v/>
      </c>
      <c r="P23" s="58" t="str" cm="1">
        <f t="array" ref="P23">_xlfn.IFS(OR(Template!W61="",Template!W37=""),"",AND(Template!W61=0,Template!W37=0),"",Template!W61&gt;Template!W37,"Error",Template!W61=Template!W37,"Alert",Template!W61&lt;Template!W37,"")</f>
        <v/>
      </c>
      <c r="Q23" s="58" t="str" cm="1">
        <f t="array" ref="Q23">_xlfn.IFS(OR(Template!Y61="",Template!Y37=""),"",AND(Template!Y61=0,Template!Y37=0),"",Template!Y61&gt;Template!Y37,"Error",Template!Y61=Template!Y37,"Alert",Template!Y61&lt;Template!Y37,"")</f>
        <v/>
      </c>
      <c r="R23" s="155"/>
    </row>
    <row r="24" spans="1:18" x14ac:dyDescent="0.2">
      <c r="A24" s="484"/>
      <c r="B24" s="487"/>
      <c r="C24" s="480"/>
      <c r="D24" s="480"/>
      <c r="E24" s="69" t="s">
        <v>664</v>
      </c>
      <c r="F24" s="58" cm="1">
        <f t="array" ref="F24">IF(OR(G24:Q24="Error",G24:Q24="Alert"),1,"")</f>
        <v>1</v>
      </c>
      <c r="G24" s="58" t="str" cm="1">
        <f t="array" ref="G24">_xlfn.IFS(OR(Template!E62="",Template!E38=""),"",AND(Template!E62=0,Template!E38=0),"",Template!E62&gt;Template!E38,"Error",Template!E62=Template!E38,"Alert",Template!E62&lt;Template!E38,"")</f>
        <v/>
      </c>
      <c r="H24" s="58" t="str" cm="1">
        <f t="array" ref="H24">_xlfn.IFS(OR(Template!G62="",Template!G38=""),"",AND(Template!G62=0,Template!G38=0),"",Template!G62&gt;Template!G38,"Error",Template!G62=Template!G38,"Alert",Template!G62&lt;Template!G38,"")</f>
        <v/>
      </c>
      <c r="I24" s="58" t="str" cm="1">
        <f t="array" ref="I24">_xlfn.IFS(OR(Template!I62="",Template!I38=""),"",AND(Template!I62=0,Template!I38=0),"",Template!I62&gt;Template!I38,"Error",Template!I62=Template!I38,"Alert",Template!I62&lt;Template!I38,"")</f>
        <v/>
      </c>
      <c r="J24" s="58" t="str" cm="1">
        <f t="array" ref="J24">_xlfn.IFS(OR(Template!K62="",Template!K38=""),"",AND(Template!K62=0,Template!K38=0),"",Template!K62&gt;Template!K38,"Error",Template!K62=Template!K38,"Alert",Template!K62&lt;Template!K38,"")</f>
        <v/>
      </c>
      <c r="K24" s="58" t="str" cm="1">
        <f t="array" ref="K24">_xlfn.IFS(OR(Template!M62="",Template!M38=""),"",AND(Template!M62=0,Template!M38=0),"",Template!M62&gt;Template!M38,"Error",Template!M62=Template!M38,"Alert",Template!M62&lt;Template!M38,"")</f>
        <v/>
      </c>
      <c r="L24" s="58" t="str" cm="1">
        <f t="array" ref="L24">_xlfn.IFS(OR(Template!O62="",Template!O38=""),"",AND(Template!O62=0,Template!O38=0),"",Template!O62&gt;Template!O38,"Error",Template!O62=Template!O38,"Alert",Template!O62&lt;Template!O38,"")</f>
        <v/>
      </c>
      <c r="M24" s="58" t="str" cm="1">
        <f t="array" ref="M24">_xlfn.IFS(OR(Template!Q62="",Template!Q38=""),"",AND(Template!Q62=0,Template!Q38=0),"",Template!Q62&gt;Template!Q38,"Error",Template!Q62=Template!Q38,"Alert",Template!Q62&lt;Template!Q38,"")</f>
        <v/>
      </c>
      <c r="N24" s="58" t="str" cm="1">
        <f t="array" ref="N24">_xlfn.IFS(OR(Template!S62="",Template!S38=""),"",AND(Template!S62=0,Template!S38=0),"",Template!S62&gt;Template!S38,"Error",Template!S62=Template!S38,"Alert",Template!S62&lt;Template!S38,"")</f>
        <v>Alert</v>
      </c>
      <c r="O24" s="58" t="str" cm="1">
        <f t="array" ref="O24">_xlfn.IFS(OR(Template!U62="",Template!U38=""),"",AND(Template!U62=0,Template!U38=0),"",Template!U62&gt;Template!U38,"Error",Template!U62=Template!U38,"Alert",Template!U62&lt;Template!U38,"")</f>
        <v/>
      </c>
      <c r="P24" s="58" t="str" cm="1">
        <f t="array" ref="P24">_xlfn.IFS(OR(Template!W62="",Template!W38=""),"",AND(Template!W62=0,Template!W38=0),"",Template!W62&gt;Template!W38,"Error",Template!W62=Template!W38,"Alert",Template!W62&lt;Template!W38,"")</f>
        <v/>
      </c>
      <c r="Q24" s="58" t="str" cm="1">
        <f t="array" ref="Q24">_xlfn.IFS(OR(Template!Y62="",Template!Y38=""),"",AND(Template!Y62=0,Template!Y38=0),"",Template!Y62&gt;Template!Y38,"Error",Template!Y62=Template!Y38,"Alert",Template!Y62&lt;Template!Y38,"")</f>
        <v/>
      </c>
      <c r="R24" s="155"/>
    </row>
    <row r="25" spans="1:18" x14ac:dyDescent="0.2">
      <c r="A25" s="484"/>
      <c r="B25" s="487"/>
      <c r="C25" s="480"/>
      <c r="D25" s="480"/>
      <c r="E25" s="69" t="s">
        <v>665</v>
      </c>
      <c r="F25" s="58" t="str" cm="1">
        <f t="array" ref="F25">IF(OR(G25:Q25="Error",G25:Q25="Alert"),1,"")</f>
        <v/>
      </c>
      <c r="G25" s="58" t="str" cm="1">
        <f t="array" ref="G25">_xlfn.IFS(OR(Template!E63="",Template!E39=""),"",AND(Template!E63=0,Template!E39=0),"",Template!E63&gt;Template!E39,"Error",Template!E63=Template!E39,"Alert",Template!E63&lt;Template!E39,"")</f>
        <v/>
      </c>
      <c r="H25" s="58" t="str" cm="1">
        <f t="array" ref="H25">_xlfn.IFS(OR(Template!G63="",Template!G39=""),"",AND(Template!G63=0,Template!G39=0),"",Template!G63&gt;Template!G39,"Error",Template!G63=Template!G39,"Alert",Template!G63&lt;Template!G39,"")</f>
        <v/>
      </c>
      <c r="I25" s="58" t="str" cm="1">
        <f t="array" ref="I25">_xlfn.IFS(OR(Template!I63="",Template!I39=""),"",AND(Template!I63=0,Template!I39=0),"",Template!I63&gt;Template!I39,"Error",Template!I63=Template!I39,"Alert",Template!I63&lt;Template!I39,"")</f>
        <v/>
      </c>
      <c r="J25" s="58" t="str" cm="1">
        <f t="array" ref="J25">_xlfn.IFS(OR(Template!K63="",Template!K39=""),"",AND(Template!K63=0,Template!K39=0),"",Template!K63&gt;Template!K39,"Error",Template!K63=Template!K39,"Alert",Template!K63&lt;Template!K39,"")</f>
        <v/>
      </c>
      <c r="K25" s="58" t="str" cm="1">
        <f t="array" ref="K25">_xlfn.IFS(OR(Template!M63="",Template!M39=""),"",AND(Template!M63=0,Template!M39=0),"",Template!M63&gt;Template!M39,"Error",Template!M63=Template!M39,"Alert",Template!M63&lt;Template!M39,"")</f>
        <v/>
      </c>
      <c r="L25" s="58" t="str" cm="1">
        <f t="array" ref="L25">_xlfn.IFS(OR(Template!O63="",Template!O39=""),"",AND(Template!O63=0,Template!O39=0),"",Template!O63&gt;Template!O39,"Error",Template!O63=Template!O39,"Alert",Template!O63&lt;Template!O39,"")</f>
        <v/>
      </c>
      <c r="M25" s="58" t="str" cm="1">
        <f t="array" ref="M25">_xlfn.IFS(OR(Template!Q63="",Template!Q39=""),"",AND(Template!Q63=0,Template!Q39=0),"",Template!Q63&gt;Template!Q39,"Error",Template!Q63=Template!Q39,"Alert",Template!Q63&lt;Template!Q39,"")</f>
        <v/>
      </c>
      <c r="N25" s="58" t="str" cm="1">
        <f t="array" ref="N25">_xlfn.IFS(OR(Template!S63="",Template!S39=""),"",AND(Template!S63=0,Template!S39=0),"",Template!S63&gt;Template!S39,"Error",Template!S63=Template!S39,"Alert",Template!S63&lt;Template!S39,"")</f>
        <v/>
      </c>
      <c r="O25" s="58" t="str" cm="1">
        <f t="array" ref="O25">_xlfn.IFS(OR(Template!U63="",Template!U39=""),"",AND(Template!U63=0,Template!U39=0),"",Template!U63&gt;Template!U39,"Error",Template!U63=Template!U39,"Alert",Template!U63&lt;Template!U39,"")</f>
        <v/>
      </c>
      <c r="P25" s="58" t="str" cm="1">
        <f t="array" ref="P25">_xlfn.IFS(OR(Template!W63="",Template!W39=""),"",AND(Template!W63=0,Template!W39=0),"",Template!W63&gt;Template!W39,"Error",Template!W63=Template!W39,"Alert",Template!W63&lt;Template!W39,"")</f>
        <v/>
      </c>
      <c r="Q25" s="58" t="str" cm="1">
        <f t="array" ref="Q25">_xlfn.IFS(OR(Template!Y63="",Template!Y39=""),"",AND(Template!Y63=0,Template!Y39=0),"",Template!Y63&gt;Template!Y39,"Error",Template!Y63=Template!Y39,"Alert",Template!Y63&lt;Template!Y39,"")</f>
        <v/>
      </c>
      <c r="R25" s="155"/>
    </row>
    <row r="26" spans="1:18" x14ac:dyDescent="0.2">
      <c r="A26" s="484"/>
      <c r="B26" s="487"/>
      <c r="C26" s="480"/>
      <c r="D26" s="480"/>
      <c r="E26" s="69" t="s">
        <v>666</v>
      </c>
      <c r="F26" s="58" cm="1">
        <f t="array" ref="F26">IF(OR(G26:Q26="Error",G26:Q26="Alert"),1,"")</f>
        <v>1</v>
      </c>
      <c r="G26" s="58" t="str" cm="1">
        <f t="array" ref="G26">_xlfn.IFS(OR(Template!E64="",Template!E40=""),"",AND(Template!E64=0,Template!E40=0),"",Template!E64&gt;Template!E40,"Error",Template!E64=Template!E40,"Alert",Template!E64&lt;Template!E40,"")</f>
        <v/>
      </c>
      <c r="H26" s="58" t="str" cm="1">
        <f t="array" ref="H26">_xlfn.IFS(OR(Template!G64="",Template!G40=""),"",AND(Template!G64=0,Template!G40=0),"",Template!G64&gt;Template!G40,"Error",Template!G64=Template!G40,"Alert",Template!G64&lt;Template!G40,"")</f>
        <v/>
      </c>
      <c r="I26" s="58" t="str" cm="1">
        <f t="array" ref="I26">_xlfn.IFS(OR(Template!I64="",Template!I40=""),"",AND(Template!I64=0,Template!I40=0),"",Template!I64&gt;Template!I40,"Error",Template!I64=Template!I40,"Alert",Template!I64&lt;Template!I40,"")</f>
        <v/>
      </c>
      <c r="J26" s="58" t="str" cm="1">
        <f t="array" ref="J26">_xlfn.IFS(OR(Template!K64="",Template!K40=""),"",AND(Template!K64=0,Template!K40=0),"",Template!K64&gt;Template!K40,"Error",Template!K64=Template!K40,"Alert",Template!K64&lt;Template!K40,"")</f>
        <v/>
      </c>
      <c r="K26" s="58" t="str" cm="1">
        <f t="array" ref="K26">_xlfn.IFS(OR(Template!M64="",Template!M40=""),"",AND(Template!M64=0,Template!M40=0),"",Template!M64&gt;Template!M40,"Error",Template!M64=Template!M40,"Alert",Template!M64&lt;Template!M40,"")</f>
        <v/>
      </c>
      <c r="L26" s="58" t="str" cm="1">
        <f t="array" ref="L26">_xlfn.IFS(OR(Template!O64="",Template!O40=""),"",AND(Template!O64=0,Template!O40=0),"",Template!O64&gt;Template!O40,"Error",Template!O64=Template!O40,"Alert",Template!O64&lt;Template!O40,"")</f>
        <v/>
      </c>
      <c r="M26" s="58" t="str" cm="1">
        <f t="array" ref="M26">_xlfn.IFS(OR(Template!Q64="",Template!Q40=""),"",AND(Template!Q64=0,Template!Q40=0),"",Template!Q64&gt;Template!Q40,"Error",Template!Q64=Template!Q40,"Alert",Template!Q64&lt;Template!Q40,"")</f>
        <v>Alert</v>
      </c>
      <c r="N26" s="58" t="str" cm="1">
        <f t="array" ref="N26">_xlfn.IFS(OR(Template!S64="",Template!S40=""),"",AND(Template!S64=0,Template!S40=0),"",Template!S64&gt;Template!S40,"Error",Template!S64=Template!S40,"Alert",Template!S64&lt;Template!S40,"")</f>
        <v/>
      </c>
      <c r="O26" s="58" t="str" cm="1">
        <f t="array" ref="O26">_xlfn.IFS(OR(Template!U64="",Template!U40=""),"",AND(Template!U64=0,Template!U40=0),"",Template!U64&gt;Template!U40,"Error",Template!U64=Template!U40,"Alert",Template!U64&lt;Template!U40,"")</f>
        <v/>
      </c>
      <c r="P26" s="58" t="str" cm="1">
        <f t="array" ref="P26">_xlfn.IFS(OR(Template!W64="",Template!W40=""),"",AND(Template!W64=0,Template!W40=0),"",Template!W64&gt;Template!W40,"Error",Template!W64=Template!W40,"Alert",Template!W64&lt;Template!W40,"")</f>
        <v/>
      </c>
      <c r="Q26" s="58" t="str" cm="1">
        <f t="array" ref="Q26">_xlfn.IFS(OR(Template!Y64="",Template!Y40=""),"",AND(Template!Y64=0,Template!Y40=0),"",Template!Y64&gt;Template!Y40,"Error",Template!Y64=Template!Y40,"Alert",Template!Y64&lt;Template!Y40,"")</f>
        <v/>
      </c>
      <c r="R26" s="155"/>
    </row>
    <row r="27" spans="1:18" x14ac:dyDescent="0.2">
      <c r="A27" s="484"/>
      <c r="B27" s="487"/>
      <c r="C27" s="480"/>
      <c r="D27" s="480"/>
      <c r="E27" s="69" t="s">
        <v>667</v>
      </c>
      <c r="F27" s="58" t="str" cm="1">
        <f t="array" ref="F27">IF(OR(G27:Q27="Error",G27:Q27="Alert"),1,"")</f>
        <v/>
      </c>
      <c r="G27" s="58" t="str" cm="1">
        <f t="array" ref="G27">_xlfn.IFS(OR(Template!E65="",Template!E41=""),"",AND(Template!E65=0,Template!E41=0),"",Template!E65&gt;Template!E41,"Error",Template!E65=Template!E41,"Alert",Template!E65&lt;Template!E41,"")</f>
        <v/>
      </c>
      <c r="H27" s="58" t="str" cm="1">
        <f t="array" ref="H27">_xlfn.IFS(OR(Template!G65="",Template!G41=""),"",AND(Template!G65=0,Template!G41=0),"",Template!G65&gt;Template!G41,"Error",Template!G65=Template!G41,"Alert",Template!G65&lt;Template!G41,"")</f>
        <v/>
      </c>
      <c r="I27" s="58" t="str" cm="1">
        <f t="array" ref="I27">_xlfn.IFS(OR(Template!I65="",Template!I41=""),"",AND(Template!I65=0,Template!I41=0),"",Template!I65&gt;Template!I41,"Error",Template!I65=Template!I41,"Alert",Template!I65&lt;Template!I41,"")</f>
        <v/>
      </c>
      <c r="J27" s="58" t="str" cm="1">
        <f t="array" ref="J27">_xlfn.IFS(OR(Template!K65="",Template!K41=""),"",AND(Template!K65=0,Template!K41=0),"",Template!K65&gt;Template!K41,"Error",Template!K65=Template!K41,"Alert",Template!K65&lt;Template!K41,"")</f>
        <v/>
      </c>
      <c r="K27" s="58" t="str" cm="1">
        <f t="array" ref="K27">_xlfn.IFS(OR(Template!M65="",Template!M41=""),"",AND(Template!M65=0,Template!M41=0),"",Template!M65&gt;Template!M41,"Error",Template!M65=Template!M41,"Alert",Template!M65&lt;Template!M41,"")</f>
        <v/>
      </c>
      <c r="L27" s="58" t="str" cm="1">
        <f t="array" ref="L27">_xlfn.IFS(OR(Template!O65="",Template!O41=""),"",AND(Template!O65=0,Template!O41=0),"",Template!O65&gt;Template!O41,"Error",Template!O65=Template!O41,"Alert",Template!O65&lt;Template!O41,"")</f>
        <v/>
      </c>
      <c r="M27" s="58" t="str" cm="1">
        <f t="array" ref="M27">_xlfn.IFS(OR(Template!Q65="",Template!Q41=""),"",AND(Template!Q65=0,Template!Q41=0),"",Template!Q65&gt;Template!Q41,"Error",Template!Q65=Template!Q41,"Alert",Template!Q65&lt;Template!Q41,"")</f>
        <v/>
      </c>
      <c r="N27" s="58" t="str" cm="1">
        <f t="array" ref="N27">_xlfn.IFS(OR(Template!S65="",Template!S41=""),"",AND(Template!S65=0,Template!S41=0),"",Template!S65&gt;Template!S41,"Error",Template!S65=Template!S41,"Alert",Template!S65&lt;Template!S41,"")</f>
        <v/>
      </c>
      <c r="O27" s="58" t="str" cm="1">
        <f t="array" ref="O27">_xlfn.IFS(OR(Template!U65="",Template!U41=""),"",AND(Template!U65=0,Template!U41=0),"",Template!U65&gt;Template!U41,"Error",Template!U65=Template!U41,"Alert",Template!U65&lt;Template!U41,"")</f>
        <v/>
      </c>
      <c r="P27" s="58" t="str" cm="1">
        <f t="array" ref="P27">_xlfn.IFS(OR(Template!W65="",Template!W41=""),"",AND(Template!W65=0,Template!W41=0),"",Template!W65&gt;Template!W41,"Error",Template!W65=Template!W41,"Alert",Template!W65&lt;Template!W41,"")</f>
        <v/>
      </c>
      <c r="Q27" s="58" t="str" cm="1">
        <f t="array" ref="Q27">_xlfn.IFS(OR(Template!Y65="",Template!Y41=""),"",AND(Template!Y65=0,Template!Y41=0),"",Template!Y65&gt;Template!Y41,"Error",Template!Y65=Template!Y41,"Alert",Template!Y65&lt;Template!Y41,"")</f>
        <v/>
      </c>
      <c r="R27" s="155"/>
    </row>
    <row r="28" spans="1:18" x14ac:dyDescent="0.2">
      <c r="A28" s="484"/>
      <c r="B28" s="487"/>
      <c r="C28" s="480"/>
      <c r="D28" s="480"/>
      <c r="E28" s="69" t="s">
        <v>668</v>
      </c>
      <c r="F28" s="58" t="str" cm="1">
        <f t="array" ref="F28">IF(OR(G28:Q28="Error",G28:Q28="Alert"),1,"")</f>
        <v/>
      </c>
      <c r="G28" s="58" t="str" cm="1">
        <f t="array" ref="G28">_xlfn.IFS(OR(Template!E66="",Template!E42=""),"",AND(Template!E66=0,Template!E42=0),"",Template!E66&gt;Template!E42,"Error",Template!E66=Template!E42,"Alert",Template!E66&lt;Template!E42,"")</f>
        <v/>
      </c>
      <c r="H28" s="58" t="str" cm="1">
        <f t="array" ref="H28">_xlfn.IFS(OR(Template!G66="",Template!G42=""),"",AND(Template!G66=0,Template!G42=0),"",Template!G66&gt;Template!G42,"Error",Template!G66=Template!G42,"Alert",Template!G66&lt;Template!G42,"")</f>
        <v/>
      </c>
      <c r="I28" s="58" t="str" cm="1">
        <f t="array" ref="I28">_xlfn.IFS(OR(Template!I66="",Template!I42=""),"",AND(Template!I66=0,Template!I42=0),"",Template!I66&gt;Template!I42,"Error",Template!I66=Template!I42,"Alert",Template!I66&lt;Template!I42,"")</f>
        <v/>
      </c>
      <c r="J28" s="58" t="str" cm="1">
        <f t="array" ref="J28">_xlfn.IFS(OR(Template!K66="",Template!K42=""),"",AND(Template!K66=0,Template!K42=0),"",Template!K66&gt;Template!K42,"Error",Template!K66=Template!K42,"Alert",Template!K66&lt;Template!K42,"")</f>
        <v/>
      </c>
      <c r="K28" s="58" t="str" cm="1">
        <f t="array" ref="K28">_xlfn.IFS(OR(Template!M66="",Template!M42=""),"",AND(Template!M66=0,Template!M42=0),"",Template!M66&gt;Template!M42,"Error",Template!M66=Template!M42,"Alert",Template!M66&lt;Template!M42,"")</f>
        <v/>
      </c>
      <c r="L28" s="58" t="str" cm="1">
        <f t="array" ref="L28">_xlfn.IFS(OR(Template!O66="",Template!O42=""),"",AND(Template!O66=0,Template!O42=0),"",Template!O66&gt;Template!O42,"Error",Template!O66=Template!O42,"Alert",Template!O66&lt;Template!O42,"")</f>
        <v/>
      </c>
      <c r="M28" s="58" t="str" cm="1">
        <f t="array" ref="M28">_xlfn.IFS(OR(Template!Q66="",Template!Q42=""),"",AND(Template!Q66=0,Template!Q42=0),"",Template!Q66&gt;Template!Q42,"Error",Template!Q66=Template!Q42,"Alert",Template!Q66&lt;Template!Q42,"")</f>
        <v/>
      </c>
      <c r="N28" s="58" t="str" cm="1">
        <f t="array" ref="N28">_xlfn.IFS(OR(Template!S66="",Template!S42=""),"",AND(Template!S66=0,Template!S42=0),"",Template!S66&gt;Template!S42,"Error",Template!S66=Template!S42,"Alert",Template!S66&lt;Template!S42,"")</f>
        <v/>
      </c>
      <c r="O28" s="58" t="str" cm="1">
        <f t="array" ref="O28">_xlfn.IFS(OR(Template!U66="",Template!U42=""),"",AND(Template!U66=0,Template!U42=0),"",Template!U66&gt;Template!U42,"Error",Template!U66=Template!U42,"Alert",Template!U66&lt;Template!U42,"")</f>
        <v/>
      </c>
      <c r="P28" s="58" t="str" cm="1">
        <f t="array" ref="P28">_xlfn.IFS(OR(Template!W66="",Template!W42=""),"",AND(Template!W66=0,Template!W42=0),"",Template!W66&gt;Template!W42,"Error",Template!W66=Template!W42,"Alert",Template!W66&lt;Template!W42,"")</f>
        <v/>
      </c>
      <c r="Q28" s="58" t="str" cm="1">
        <f t="array" ref="Q28">_xlfn.IFS(OR(Template!Y66="",Template!Y42=""),"",AND(Template!Y66=0,Template!Y42=0),"",Template!Y66&gt;Template!Y42,"Error",Template!Y66=Template!Y42,"Alert",Template!Y66&lt;Template!Y42,"")</f>
        <v/>
      </c>
      <c r="R28" s="155"/>
    </row>
    <row r="29" spans="1:18" x14ac:dyDescent="0.2">
      <c r="A29" s="484"/>
      <c r="B29" s="487"/>
      <c r="C29" s="480"/>
      <c r="D29" s="480"/>
      <c r="E29" s="69" t="s">
        <v>669</v>
      </c>
      <c r="F29" s="58" t="str" cm="1">
        <f t="array" ref="F29">IF(OR(G29:Q29="Error",G29:Q29="Alert"),1,"")</f>
        <v/>
      </c>
      <c r="G29" s="58" t="str" cm="1">
        <f t="array" ref="G29">_xlfn.IFS(OR(Template!E67="",Template!E43=""),"",AND(Template!E67=0,Template!E43=0),"",Template!E67&gt;Template!E43,"Error",Template!E67=Template!E43,"Alert",Template!E67&lt;Template!E43,"")</f>
        <v/>
      </c>
      <c r="H29" s="58" t="str" cm="1">
        <f t="array" ref="H29">_xlfn.IFS(OR(Template!G67="",Template!G43=""),"",AND(Template!G67=0,Template!G43=0),"",Template!G67&gt;Template!G43,"Error",Template!G67=Template!G43,"Alert",Template!G67&lt;Template!G43,"")</f>
        <v/>
      </c>
      <c r="I29" s="58" t="str" cm="1">
        <f t="array" ref="I29">_xlfn.IFS(OR(Template!I67="",Template!I43=""),"",AND(Template!I67=0,Template!I43=0),"",Template!I67&gt;Template!I43,"Error",Template!I67=Template!I43,"Alert",Template!I67&lt;Template!I43,"")</f>
        <v/>
      </c>
      <c r="J29" s="58" t="str" cm="1">
        <f t="array" ref="J29">_xlfn.IFS(OR(Template!K67="",Template!K43=""),"",AND(Template!K67=0,Template!K43=0),"",Template!K67&gt;Template!K43,"Error",Template!K67=Template!K43,"Alert",Template!K67&lt;Template!K43,"")</f>
        <v/>
      </c>
      <c r="K29" s="58" t="str" cm="1">
        <f t="array" ref="K29">_xlfn.IFS(OR(Template!M67="",Template!M43=""),"",AND(Template!M67=0,Template!M43=0),"",Template!M67&gt;Template!M43,"Error",Template!M67=Template!M43,"Alert",Template!M67&lt;Template!M43,"")</f>
        <v/>
      </c>
      <c r="L29" s="58" t="str" cm="1">
        <f t="array" ref="L29">_xlfn.IFS(OR(Template!O67="",Template!O43=""),"",AND(Template!O67=0,Template!O43=0),"",Template!O67&gt;Template!O43,"Error",Template!O67=Template!O43,"Alert",Template!O67&lt;Template!O43,"")</f>
        <v/>
      </c>
      <c r="M29" s="58" t="str" cm="1">
        <f t="array" ref="M29">_xlfn.IFS(OR(Template!Q67="",Template!Q43=""),"",AND(Template!Q67=0,Template!Q43=0),"",Template!Q67&gt;Template!Q43,"Error",Template!Q67=Template!Q43,"Alert",Template!Q67&lt;Template!Q43,"")</f>
        <v/>
      </c>
      <c r="N29" s="58" t="str" cm="1">
        <f t="array" ref="N29">_xlfn.IFS(OR(Template!S67="",Template!S43=""),"",AND(Template!S67=0,Template!S43=0),"",Template!S67&gt;Template!S43,"Error",Template!S67=Template!S43,"Alert",Template!S67&lt;Template!S43,"")</f>
        <v/>
      </c>
      <c r="O29" s="58" t="str" cm="1">
        <f t="array" ref="O29">_xlfn.IFS(OR(Template!U67="",Template!U43=""),"",AND(Template!U67=0,Template!U43=0),"",Template!U67&gt;Template!U43,"Error",Template!U67=Template!U43,"Alert",Template!U67&lt;Template!U43,"")</f>
        <v/>
      </c>
      <c r="P29" s="58" t="str" cm="1">
        <f t="array" ref="P29">_xlfn.IFS(OR(Template!W67="",Template!W43=""),"",AND(Template!W67=0,Template!W43=0),"",Template!W67&gt;Template!W43,"Error",Template!W67=Template!W43,"Alert",Template!W67&lt;Template!W43,"")</f>
        <v/>
      </c>
      <c r="Q29" s="58" t="str" cm="1">
        <f t="array" ref="Q29">_xlfn.IFS(OR(Template!Y67="",Template!Y43=""),"",AND(Template!Y67=0,Template!Y43=0),"",Template!Y67&gt;Template!Y43,"Error",Template!Y67=Template!Y43,"Alert",Template!Y67&lt;Template!Y43,"")</f>
        <v/>
      </c>
      <c r="R29" s="155"/>
    </row>
    <row r="30" spans="1:18" x14ac:dyDescent="0.2">
      <c r="A30" s="484"/>
      <c r="B30" s="487"/>
      <c r="C30" s="480"/>
      <c r="D30" s="480"/>
      <c r="E30" s="69" t="s">
        <v>670</v>
      </c>
      <c r="F30" s="58" t="str" cm="1">
        <f t="array" ref="F30">IF(OR(G30:Q30="Error",G30:Q30="Alert"),1,"")</f>
        <v/>
      </c>
      <c r="G30" s="58" t="str" cm="1">
        <f t="array" ref="G30">_xlfn.IFS(OR(Template!E68="",Template!E44=""),"",AND(Template!E68=0,Template!E44=0),"",Template!E68&gt;Template!E44,"Error",Template!E68=Template!E44,"Alert",Template!E68&lt;Template!E44,"")</f>
        <v/>
      </c>
      <c r="H30" s="58" t="str" cm="1">
        <f t="array" ref="H30">_xlfn.IFS(OR(Template!G68="",Template!G44=""),"",AND(Template!G68=0,Template!G44=0),"",Template!G68&gt;Template!G44,"Error",Template!G68=Template!G44,"Alert",Template!G68&lt;Template!G44,"")</f>
        <v/>
      </c>
      <c r="I30" s="58" t="str" cm="1">
        <f t="array" ref="I30">_xlfn.IFS(OR(Template!I68="",Template!I44=""),"",AND(Template!I68=0,Template!I44=0),"",Template!I68&gt;Template!I44,"Error",Template!I68=Template!I44,"Alert",Template!I68&lt;Template!I44,"")</f>
        <v/>
      </c>
      <c r="J30" s="58" t="str" cm="1">
        <f t="array" ref="J30">_xlfn.IFS(OR(Template!K68="",Template!K44=""),"",AND(Template!K68=0,Template!K44=0),"",Template!K68&gt;Template!K44,"Error",Template!K68=Template!K44,"Alert",Template!K68&lt;Template!K44,"")</f>
        <v/>
      </c>
      <c r="K30" s="58" t="str" cm="1">
        <f t="array" ref="K30">_xlfn.IFS(OR(Template!M68="",Template!M44=""),"",AND(Template!M68=0,Template!M44=0),"",Template!M68&gt;Template!M44,"Error",Template!M68=Template!M44,"Alert",Template!M68&lt;Template!M44,"")</f>
        <v/>
      </c>
      <c r="L30" s="58" t="str" cm="1">
        <f t="array" ref="L30">_xlfn.IFS(OR(Template!O68="",Template!O44=""),"",AND(Template!O68=0,Template!O44=0),"",Template!O68&gt;Template!O44,"Error",Template!O68=Template!O44,"Alert",Template!O68&lt;Template!O44,"")</f>
        <v/>
      </c>
      <c r="M30" s="58" t="str" cm="1">
        <f t="array" ref="M30">_xlfn.IFS(OR(Template!Q68="",Template!Q44=""),"",AND(Template!Q68=0,Template!Q44=0),"",Template!Q68&gt;Template!Q44,"Error",Template!Q68=Template!Q44,"Alert",Template!Q68&lt;Template!Q44,"")</f>
        <v/>
      </c>
      <c r="N30" s="58" t="str" cm="1">
        <f t="array" ref="N30">_xlfn.IFS(OR(Template!S68="",Template!S44=""),"",AND(Template!S68=0,Template!S44=0),"",Template!S68&gt;Template!S44,"Error",Template!S68=Template!S44,"Alert",Template!S68&lt;Template!S44,"")</f>
        <v/>
      </c>
      <c r="O30" s="58" t="str" cm="1">
        <f t="array" ref="O30">_xlfn.IFS(OR(Template!U68="",Template!U44=""),"",AND(Template!U68=0,Template!U44=0),"",Template!U68&gt;Template!U44,"Error",Template!U68=Template!U44,"Alert",Template!U68&lt;Template!U44,"")</f>
        <v/>
      </c>
      <c r="P30" s="58" t="str" cm="1">
        <f t="array" ref="P30">_xlfn.IFS(OR(Template!W68="",Template!W44=""),"",AND(Template!W68=0,Template!W44=0),"",Template!W68&gt;Template!W44,"Error",Template!W68=Template!W44,"Alert",Template!W68&lt;Template!W44,"")</f>
        <v/>
      </c>
      <c r="Q30" s="58" t="str" cm="1">
        <f t="array" ref="Q30">_xlfn.IFS(OR(Template!Y68="",Template!Y44=""),"",AND(Template!Y68=0,Template!Y44=0),"",Template!Y68&gt;Template!Y44,"Error",Template!Y68=Template!Y44,"Alert",Template!Y68&lt;Template!Y44,"")</f>
        <v/>
      </c>
      <c r="R30" s="155"/>
    </row>
    <row r="31" spans="1:18" x14ac:dyDescent="0.2">
      <c r="A31" s="484"/>
      <c r="B31" s="487"/>
      <c r="C31" s="480"/>
      <c r="D31" s="480"/>
      <c r="E31" s="452" t="s">
        <v>671</v>
      </c>
      <c r="F31" s="453" t="str" cm="1">
        <f t="array" ref="F31">IF(OR(G31:Q31="Error",G31:Q31="Alert"),1,"")</f>
        <v/>
      </c>
      <c r="G31" s="453" t="str" cm="1">
        <f t="array" ref="G31">_xlfn.IFS(OR(Template!E69="",Template!E45=""),"",AND(Template!E69=0,Template!E45=0),"",Template!E69&gt;Template!E45,"Error",Template!E69=Template!E45,"Alert",Template!E69&lt;Template!E45,"")</f>
        <v/>
      </c>
      <c r="H31" s="453" t="str" cm="1">
        <f t="array" ref="H31">_xlfn.IFS(OR(Template!G69="",Template!G45=""),"",AND(Template!G69=0,Template!G45=0),"",Template!G69&gt;Template!G45,"Error",Template!G69=Template!G45,"Alert",Template!G69&lt;Template!G45,"")</f>
        <v/>
      </c>
      <c r="I31" s="453" t="str" cm="1">
        <f t="array" ref="I31">_xlfn.IFS(OR(Template!I69="",Template!I45=""),"",AND(Template!I69=0,Template!I45=0),"",Template!I69&gt;Template!I45,"Error",Template!I69=Template!I45,"Alert",Template!I69&lt;Template!I45,"")</f>
        <v/>
      </c>
      <c r="J31" s="453" t="str" cm="1">
        <f t="array" ref="J31">_xlfn.IFS(OR(Template!K69="",Template!K45=""),"",AND(Template!K69=0,Template!K45=0),"",Template!K69&gt;Template!K45,"Error",Template!K69=Template!K45,"Alert",Template!K69&lt;Template!K45,"")</f>
        <v/>
      </c>
      <c r="K31" s="453" t="str" cm="1">
        <f t="array" ref="K31">_xlfn.IFS(OR(Template!M69="",Template!M45=""),"",AND(Template!M69=0,Template!M45=0),"",Template!M69&gt;Template!M45,"Error",Template!M69=Template!M45,"Alert",Template!M69&lt;Template!M45,"")</f>
        <v/>
      </c>
      <c r="L31" s="453" t="str" cm="1">
        <f t="array" ref="L31">_xlfn.IFS(OR(Template!O69="",Template!O45=""),"",AND(Template!O69=0,Template!O45=0),"",Template!O69&gt;Template!O45,"Error",Template!O69=Template!O45,"Alert",Template!O69&lt;Template!O45,"")</f>
        <v/>
      </c>
      <c r="M31" s="453" t="str" cm="1">
        <f t="array" ref="M31">_xlfn.IFS(OR(Template!Q69="",Template!Q45=""),"",AND(Template!Q69=0,Template!Q45=0),"",Template!Q69&gt;Template!Q45,"Error",Template!Q69=Template!Q45,"Alert",Template!Q69&lt;Template!Q45,"")</f>
        <v/>
      </c>
      <c r="N31" s="453" t="str" cm="1">
        <f t="array" ref="N31">_xlfn.IFS(OR(Template!S69="",Template!S45=""),"",AND(Template!S69=0,Template!S45=0),"",Template!S69&gt;Template!S45,"Error",Template!S69=Template!S45,"Alert",Template!S69&lt;Template!S45,"")</f>
        <v/>
      </c>
      <c r="O31" s="453" t="str" cm="1">
        <f t="array" ref="O31">_xlfn.IFS(OR(Template!U69="",Template!U45=""),"",AND(Template!U69=0,Template!U45=0),"",Template!U69&gt;Template!U45,"Error",Template!U69=Template!U45,"Alert",Template!U69&lt;Template!U45,"")</f>
        <v/>
      </c>
      <c r="P31" s="453" t="str" cm="1">
        <f t="array" ref="P31">_xlfn.IFS(OR(Template!W69="",Template!W45=""),"",AND(Template!W69=0,Template!W45=0),"",Template!W69&gt;Template!W45,"Error",Template!W69=Template!W45,"Alert",Template!W69&lt;Template!W45,"")</f>
        <v/>
      </c>
      <c r="Q31" s="453" t="str" cm="1">
        <f t="array" ref="Q31">_xlfn.IFS(OR(Template!Y69="",Template!Y45=""),"",AND(Template!Y69=0,Template!Y45=0),"",Template!Y69&gt;Template!Y45,"Error",Template!Y69=Template!Y45,"Alert",Template!Y69&lt;Template!Y45,"")</f>
        <v/>
      </c>
      <c r="R31" s="454"/>
    </row>
    <row r="32" spans="1:18" ht="15.75" x14ac:dyDescent="0.2">
      <c r="A32" s="484"/>
      <c r="B32" s="487"/>
      <c r="C32" s="480"/>
      <c r="D32" s="480" t="s">
        <v>90</v>
      </c>
      <c r="E32" s="124" t="s">
        <v>653</v>
      </c>
      <c r="F32" s="58" t="str" cm="1">
        <f t="array" ref="F32">IF(OR(G32:Q32="Error",G32:Q32="Alert"),1,"")</f>
        <v/>
      </c>
      <c r="G32" s="58" t="str" cm="1">
        <f t="array" ref="G32">_xlfn.IFS(OR(Template!E77="",Template!E102="",Template!E102=0),"",Template!E102&gt;Template!E77,"Error",Template!E102=Template!E77,"Alert",Template!E102&lt;Template!E77,"")</f>
        <v/>
      </c>
      <c r="H32" s="58" t="str" cm="1">
        <f t="array" ref="H32">_xlfn.IFS(OR(Template!G77="",Template!G102="",Template!G102=0),"",Template!G102&gt;Template!G77,"Error",Template!G102=Template!G77,"Alert",Template!G102&lt;Template!G77,"")</f>
        <v/>
      </c>
      <c r="I32" s="58" t="str" cm="1">
        <f t="array" ref="I32">_xlfn.IFS(OR(Template!I77="",Template!I102="",Template!I102=0),"",Template!I102&gt;Template!I77,"Error",Template!I102=Template!I77,"Alert",Template!I102&lt;Template!I77,"")</f>
        <v/>
      </c>
      <c r="J32" s="58" t="str" cm="1">
        <f t="array" ref="J32">_xlfn.IFS(OR(Template!K77="",Template!K102="",Template!K102=0),"",Template!K102&gt;Template!K77,"Error",Template!K102=Template!K77,"Alert",Template!K102&lt;Template!K77,"")</f>
        <v/>
      </c>
      <c r="K32" s="58" t="str" cm="1">
        <f t="array" ref="K32">_xlfn.IFS(OR(Template!M77="",Template!M102="",Template!M102=0),"",Template!M102&gt;Template!M77,"Error",Template!M102=Template!M77,"Alert",Template!M102&lt;Template!M77,"")</f>
        <v/>
      </c>
      <c r="L32" s="58" t="str" cm="1">
        <f t="array" ref="L32">_xlfn.IFS(OR(Template!O77="",Template!O102="",Template!O102=0),"",Template!O102&gt;Template!O77,"Error",Template!O102=Template!O77,"Alert",Template!O102&lt;Template!O77,"")</f>
        <v/>
      </c>
      <c r="M32" s="58" t="str" cm="1">
        <f t="array" ref="M32">_xlfn.IFS(OR(Template!Q77="",Template!Q102="",Template!Q102=0),"",Template!Q102&gt;Template!Q77,"Error",Template!Q102=Template!Q77,"Alert",Template!Q102&lt;Template!Q77,"")</f>
        <v/>
      </c>
      <c r="N32" s="58" t="str" cm="1">
        <f t="array" ref="N32">_xlfn.IFS(OR(Template!S77="",Template!S102="",Template!S102=0),"",Template!S102&gt;Template!S77,"Error",Template!S102=Template!S77,"Alert",Template!S102&lt;Template!S77,"")</f>
        <v/>
      </c>
      <c r="O32" s="58" t="str" cm="1">
        <f t="array" ref="O32">_xlfn.IFS(OR(Template!U77="",Template!U102="",Template!U102=0),"",Template!U102&gt;Template!U77,"Error",Template!U102=Template!U77,"Alert",Template!U102&lt;Template!U77,"")</f>
        <v/>
      </c>
      <c r="P32" s="58" t="str" cm="1">
        <f t="array" ref="P32">_xlfn.IFS(OR(Template!W77="",Template!W102="",Template!W102=0),"",Template!W102&gt;Template!W77,"Error",Template!W102=Template!W77,"Alert",Template!W102&lt;Template!W77,"")</f>
        <v/>
      </c>
      <c r="Q32" s="58" t="str" cm="1">
        <f t="array" ref="Q32">_xlfn.IFS(OR(Template!Y77="",Template!Y102="",Template!Y102=0),"",Template!Y102&gt;Template!Y77,"Error",Template!Y102=Template!Y77,"Alert",Template!Y102&lt;Template!Y77,"")</f>
        <v/>
      </c>
      <c r="R32" s="155"/>
    </row>
    <row r="33" spans="1:18" x14ac:dyDescent="0.2">
      <c r="A33" s="484"/>
      <c r="B33" s="487"/>
      <c r="C33" s="480"/>
      <c r="D33" s="480"/>
      <c r="E33" s="128" t="s">
        <v>408</v>
      </c>
      <c r="F33" s="58" t="str" cm="1">
        <f t="array" ref="F33">IF(OR(G33:Q33="Error",G33:Q33="Alert"),1,"")</f>
        <v/>
      </c>
      <c r="G33" s="58" t="str" cm="1">
        <f t="array" ref="G33">_xlfn.IFS(OR(Template!E79="",Template!E104=""),"",AND(Template!E79=0,Template!E104=0),"",Template!E104&gt;Template!E79,"Error",Template!E104=Template!E79,"Alert",Template!E104&lt;Template!E79,"")</f>
        <v/>
      </c>
      <c r="H33" s="58" t="str" cm="1">
        <f t="array" ref="H33">_xlfn.IFS(OR(Template!G79="",Template!G104=""),"",AND(Template!G79=0,Template!G104=0),"",Template!G104&gt;Template!G79,"Error",Template!G104=Template!G79,"Alert",Template!G104&lt;Template!G79,"")</f>
        <v/>
      </c>
      <c r="I33" s="58" t="str" cm="1">
        <f t="array" ref="I33">_xlfn.IFS(OR(Template!I79="",Template!I104=""),"",AND(Template!I79=0,Template!I104=0),"",Template!I104&gt;Template!I79,"Error",Template!I104=Template!I79,"Alert",Template!I104&lt;Template!I79,"")</f>
        <v/>
      </c>
      <c r="J33" s="58" t="str" cm="1">
        <f t="array" ref="J33">_xlfn.IFS(OR(Template!K79="",Template!K104=""),"",AND(Template!K79=0,Template!K104=0),"",Template!K104&gt;Template!K79,"Error",Template!K104=Template!K79,"Alert",Template!K104&lt;Template!K79,"")</f>
        <v/>
      </c>
      <c r="K33" s="58" t="str" cm="1">
        <f t="array" ref="K33">_xlfn.IFS(OR(Template!M79="",Template!M104=""),"",AND(Template!M79=0,Template!M104=0),"",Template!M104&gt;Template!M79,"Error",Template!M104=Template!M79,"Alert",Template!M104&lt;Template!M79,"")</f>
        <v/>
      </c>
      <c r="L33" s="58" t="str" cm="1">
        <f t="array" ref="L33">_xlfn.IFS(OR(Template!O79="",Template!O104=""),"",AND(Template!O79=0,Template!O104=0),"",Template!O104&gt;Template!O79,"Error",Template!O104=Template!O79,"Alert",Template!O104&lt;Template!O79,"")</f>
        <v/>
      </c>
      <c r="M33" s="58" t="str" cm="1">
        <f t="array" ref="M33">_xlfn.IFS(OR(Template!Q79="",Template!Q104=""),"",AND(Template!Q79=0,Template!Q104=0),"",Template!Q104&gt;Template!Q79,"Error",Template!Q104=Template!Q79,"Alert",Template!Q104&lt;Template!Q79,"")</f>
        <v/>
      </c>
      <c r="N33" s="58" t="str" cm="1">
        <f t="array" ref="N33">_xlfn.IFS(OR(Template!S79="",Template!S104=""),"",AND(Template!S79=0,Template!S104=0),"",Template!S104&gt;Template!S79,"Error",Template!S104=Template!S79,"Alert",Template!S104&lt;Template!S79,"")</f>
        <v/>
      </c>
      <c r="O33" s="58" t="str" cm="1">
        <f t="array" ref="O33">_xlfn.IFS(OR(Template!U79="",Template!U104=""),"",AND(Template!U79=0,Template!U104=0),"",Template!U104&gt;Template!U79,"Error",Template!U104=Template!U79,"Alert",Template!U104&lt;Template!U79,"")</f>
        <v/>
      </c>
      <c r="P33" s="58" t="str" cm="1">
        <f t="array" ref="P33">_xlfn.IFS(OR(Template!W79="",Template!W104=""),"",AND(Template!W79=0,Template!W104=0),"",Template!W104&gt;Template!W79,"Error",Template!W104=Template!W79,"Alert",Template!W104&lt;Template!W79,"")</f>
        <v/>
      </c>
      <c r="Q33" s="58" t="str" cm="1">
        <f t="array" ref="Q33">_xlfn.IFS(OR(Template!Y79="",Template!Y104=""),"",AND(Template!Y79=0,Template!Y104=0),"",Template!Y104&gt;Template!Y79,"Error",Template!Y104=Template!Y79,"Alert",Template!Y104&lt;Template!Y79,"")</f>
        <v/>
      </c>
      <c r="R33" s="155"/>
    </row>
    <row r="34" spans="1:18" x14ac:dyDescent="0.2">
      <c r="A34" s="484"/>
      <c r="B34" s="487"/>
      <c r="C34" s="480"/>
      <c r="D34" s="480"/>
      <c r="E34" s="452" t="s">
        <v>409</v>
      </c>
      <c r="F34" s="453" t="str" cm="1">
        <f t="array" ref="F34">IF(OR(G34:Q34="Error",G34:Q34="Alert"),1,"")</f>
        <v/>
      </c>
      <c r="G34" s="453" t="str" cm="1">
        <f t="array" ref="G34">_xlfn.IFS(OR(Template!E80="",Template!E105=""),"",AND(Template!E80=0,Template!E105=0),"",Template!E105&gt;Template!E80,"Error",Template!E105=Template!E80,"Alert",Template!E105&lt;Template!E80,"")</f>
        <v/>
      </c>
      <c r="H34" s="453" t="str" cm="1">
        <f t="array" ref="H34">_xlfn.IFS(OR(Template!G80="",Template!G105=""),"",AND(Template!G80=0,Template!G105=0),"",Template!G105&gt;Template!G80,"Error",Template!G105=Template!G80,"Alert",Template!G105&lt;Template!G80,"")</f>
        <v/>
      </c>
      <c r="I34" s="453" t="str" cm="1">
        <f t="array" ref="I34">_xlfn.IFS(OR(Template!I80="",Template!I105=""),"",AND(Template!I80=0,Template!I105=0),"",Template!I105&gt;Template!I80,"Error",Template!I105=Template!I80,"Alert",Template!I105&lt;Template!I80,"")</f>
        <v/>
      </c>
      <c r="J34" s="453" t="str" cm="1">
        <f t="array" ref="J34">_xlfn.IFS(OR(Template!K80="",Template!K105=""),"",AND(Template!K80=0,Template!K105=0),"",Template!K105&gt;Template!K80,"Error",Template!K105=Template!K80,"Alert",Template!K105&lt;Template!K80,"")</f>
        <v/>
      </c>
      <c r="K34" s="453" t="str" cm="1">
        <f t="array" ref="K34">_xlfn.IFS(OR(Template!M80="",Template!M105=""),"",AND(Template!M80=0,Template!M105=0),"",Template!M105&gt;Template!M80,"Error",Template!M105=Template!M80,"Alert",Template!M105&lt;Template!M80,"")</f>
        <v/>
      </c>
      <c r="L34" s="453" t="str" cm="1">
        <f t="array" ref="L34">_xlfn.IFS(OR(Template!O80="",Template!O105=""),"",AND(Template!O80=0,Template!O105=0),"",Template!O105&gt;Template!O80,"Error",Template!O105=Template!O80,"Alert",Template!O105&lt;Template!O80,"")</f>
        <v/>
      </c>
      <c r="M34" s="453" t="str" cm="1">
        <f t="array" ref="M34">_xlfn.IFS(OR(Template!Q80="",Template!Q105=""),"",AND(Template!Q80=0,Template!Q105=0),"",Template!Q105&gt;Template!Q80,"Error",Template!Q105=Template!Q80,"Alert",Template!Q105&lt;Template!Q80,"")</f>
        <v/>
      </c>
      <c r="N34" s="453" t="str" cm="1">
        <f t="array" ref="N34">_xlfn.IFS(OR(Template!S80="",Template!S105=""),"",AND(Template!S80=0,Template!S105=0),"",Template!S105&gt;Template!S80,"Error",Template!S105=Template!S80,"Alert",Template!S105&lt;Template!S80,"")</f>
        <v/>
      </c>
      <c r="O34" s="453" t="str" cm="1">
        <f t="array" ref="O34">_xlfn.IFS(OR(Template!U80="",Template!U105=""),"",AND(Template!U80=0,Template!U105=0),"",Template!U105&gt;Template!U80,"Error",Template!U105=Template!U80,"Alert",Template!U105&lt;Template!U80,"")</f>
        <v/>
      </c>
      <c r="P34" s="453" t="str" cm="1">
        <f t="array" ref="P34">_xlfn.IFS(OR(Template!W80="",Template!W105=""),"",AND(Template!W80=0,Template!W105=0),"",Template!W105&gt;Template!W80,"Error",Template!W105=Template!W80,"Alert",Template!W105&lt;Template!W80,"")</f>
        <v/>
      </c>
      <c r="Q34" s="453" t="str" cm="1">
        <f t="array" ref="Q34">_xlfn.IFS(OR(Template!Y80="",Template!Y105=""),"",AND(Template!Y80=0,Template!Y105=0),"",Template!Y105&gt;Template!Y80,"Error",Template!Y105=Template!Y80,"Alert",Template!Y105&lt;Template!Y80,"")</f>
        <v/>
      </c>
      <c r="R34" s="454"/>
    </row>
    <row r="35" spans="1:18" x14ac:dyDescent="0.2">
      <c r="A35" s="484"/>
      <c r="B35" s="487"/>
      <c r="C35" s="480"/>
      <c r="D35" s="480"/>
      <c r="E35" s="69" t="s">
        <v>654</v>
      </c>
      <c r="F35" s="58" t="str" cm="1">
        <f t="array" ref="F35">IF(OR(G35:Q35="Error",G35:Q35="Alert"),1,"")</f>
        <v/>
      </c>
      <c r="G35" s="58" t="str" cm="1">
        <f t="array" ref="G35">_xlfn.IFS(OR(Template!E82="",Template!E107=""),"",AND(Template!E82=0,Template!E107=0),"",Template!E107&gt;Template!E82,"Error",Template!E107=Template!E82,"Alert",Template!E107&lt;Template!E82,"")</f>
        <v/>
      </c>
      <c r="H35" s="58" t="str" cm="1">
        <f t="array" ref="H35">_xlfn.IFS(OR(Template!G82="",Template!G107=""),"",AND(Template!G82=0,Template!G107=0),"",Template!G107&gt;Template!G82,"Error",Template!G107=Template!G82,"Alert",Template!G107&lt;Template!G82,"")</f>
        <v/>
      </c>
      <c r="I35" s="58" t="str" cm="1">
        <f t="array" ref="I35">_xlfn.IFS(OR(Template!I82="",Template!I107=""),"",AND(Template!I82=0,Template!I107=0),"",Template!I107&gt;Template!I82,"Error",Template!I107=Template!I82,"Alert",Template!I107&lt;Template!I82,"")</f>
        <v/>
      </c>
      <c r="J35" s="58" t="str" cm="1">
        <f t="array" ref="J35">_xlfn.IFS(OR(Template!K82="",Template!K107=""),"",AND(Template!K82=0,Template!K107=0),"",Template!K107&gt;Template!K82,"Error",Template!K107=Template!K82,"Alert",Template!K107&lt;Template!K82,"")</f>
        <v/>
      </c>
      <c r="K35" s="58" t="str" cm="1">
        <f t="array" ref="K35">_xlfn.IFS(OR(Template!M82="",Template!M107=""),"",AND(Template!M82=0,Template!M107=0),"",Template!M107&gt;Template!M82,"Error",Template!M107=Template!M82,"Alert",Template!M107&lt;Template!M82,"")</f>
        <v/>
      </c>
      <c r="L35" s="58" t="str" cm="1">
        <f t="array" ref="L35">_xlfn.IFS(OR(Template!O82="",Template!O107=""),"",AND(Template!O82=0,Template!O107=0),"",Template!O107&gt;Template!O82,"Error",Template!O107=Template!O82,"Alert",Template!O107&lt;Template!O82,"")</f>
        <v/>
      </c>
      <c r="M35" s="58" t="str" cm="1">
        <f t="array" ref="M35">_xlfn.IFS(OR(Template!Q82="",Template!Q107=""),"",AND(Template!Q82=0,Template!Q107=0),"",Template!Q107&gt;Template!Q82,"Error",Template!Q107=Template!Q82,"Alert",Template!Q107&lt;Template!Q82,"")</f>
        <v/>
      </c>
      <c r="N35" s="58" t="str" cm="1">
        <f t="array" ref="N35">_xlfn.IFS(OR(Template!S82="",Template!S107=""),"",AND(Template!S82=0,Template!S107=0),"",Template!S107&gt;Template!S82,"Error",Template!S107=Template!S82,"Alert",Template!S107&lt;Template!S82,"")</f>
        <v/>
      </c>
      <c r="O35" s="58" t="str" cm="1">
        <f t="array" ref="O35">_xlfn.IFS(OR(Template!U82="",Template!U107=""),"",AND(Template!U82=0,Template!U107=0),"",Template!U107&gt;Template!U82,"Error",Template!U107=Template!U82,"Alert",Template!U107&lt;Template!U82,"")</f>
        <v/>
      </c>
      <c r="P35" s="58" t="str" cm="1">
        <f t="array" ref="P35">_xlfn.IFS(OR(Template!W82="",Template!W107=""),"",AND(Template!W82=0,Template!W107=0),"",Template!W107&gt;Template!W82,"Error",Template!W107=Template!W82,"Alert",Template!W107&lt;Template!W82,"")</f>
        <v/>
      </c>
      <c r="Q35" s="58" t="str" cm="1">
        <f t="array" ref="Q35">_xlfn.IFS(OR(Template!Y82="",Template!Y107=""),"",AND(Template!Y82=0,Template!Y107=0),"",Template!Y107&gt;Template!Y82,"Error",Template!Y107=Template!Y82,"Alert",Template!Y107&lt;Template!Y82,"")</f>
        <v/>
      </c>
      <c r="R35" s="155"/>
    </row>
    <row r="36" spans="1:18" x14ac:dyDescent="0.2">
      <c r="A36" s="484"/>
      <c r="B36" s="487"/>
      <c r="C36" s="480"/>
      <c r="D36" s="480"/>
      <c r="E36" s="69" t="s">
        <v>655</v>
      </c>
      <c r="F36" s="58" t="str" cm="1">
        <f t="array" ref="F36">IF(OR(G36:Q36="Error",G36:Q36="Alert"),1,"")</f>
        <v/>
      </c>
      <c r="G36" s="58" t="str" cm="1">
        <f t="array" ref="G36">_xlfn.IFS(OR(Template!E83="",Template!E108=""),"",AND(Template!E83=0,Template!E108=0),"",Template!E108&gt;Template!E83,"Error",Template!E108=Template!E83,"Alert",Template!E108&lt;Template!E83,"")</f>
        <v/>
      </c>
      <c r="H36" s="58" t="str" cm="1">
        <f t="array" ref="H36">_xlfn.IFS(OR(Template!G83="",Template!G108=""),"",AND(Template!G83=0,Template!G108=0),"",Template!G108&gt;Template!G83,"Error",Template!G108=Template!G83,"Alert",Template!G108&lt;Template!G83,"")</f>
        <v/>
      </c>
      <c r="I36" s="58" t="str" cm="1">
        <f t="array" ref="I36">_xlfn.IFS(OR(Template!I83="",Template!I108=""),"",AND(Template!I83=0,Template!I108=0),"",Template!I108&gt;Template!I83,"Error",Template!I108=Template!I83,"Alert",Template!I108&lt;Template!I83,"")</f>
        <v/>
      </c>
      <c r="J36" s="58" t="str" cm="1">
        <f t="array" ref="J36">_xlfn.IFS(OR(Template!K83="",Template!K108=""),"",AND(Template!K83=0,Template!K108=0),"",Template!K108&gt;Template!K83,"Error",Template!K108=Template!K83,"Alert",Template!K108&lt;Template!K83,"")</f>
        <v/>
      </c>
      <c r="K36" s="58" t="str" cm="1">
        <f t="array" ref="K36">_xlfn.IFS(OR(Template!M83="",Template!M108=""),"",AND(Template!M83=0,Template!M108=0),"",Template!M108&gt;Template!M83,"Error",Template!M108=Template!M83,"Alert",Template!M108&lt;Template!M83,"")</f>
        <v/>
      </c>
      <c r="L36" s="58" t="str" cm="1">
        <f t="array" ref="L36">_xlfn.IFS(OR(Template!O83="",Template!O108=""),"",AND(Template!O83=0,Template!O108=0),"",Template!O108&gt;Template!O83,"Error",Template!O108=Template!O83,"Alert",Template!O108&lt;Template!O83,"")</f>
        <v/>
      </c>
      <c r="M36" s="58" t="str" cm="1">
        <f t="array" ref="M36">_xlfn.IFS(OR(Template!Q83="",Template!Q108=""),"",AND(Template!Q83=0,Template!Q108=0),"",Template!Q108&gt;Template!Q83,"Error",Template!Q108=Template!Q83,"Alert",Template!Q108&lt;Template!Q83,"")</f>
        <v/>
      </c>
      <c r="N36" s="58" t="str" cm="1">
        <f t="array" ref="N36">_xlfn.IFS(OR(Template!S83="",Template!S108=""),"",AND(Template!S83=0,Template!S108=0),"",Template!S108&gt;Template!S83,"Error",Template!S108=Template!S83,"Alert",Template!S108&lt;Template!S83,"")</f>
        <v/>
      </c>
      <c r="O36" s="58" t="str" cm="1">
        <f t="array" ref="O36">_xlfn.IFS(OR(Template!U83="",Template!U108=""),"",AND(Template!U83=0,Template!U108=0),"",Template!U108&gt;Template!U83,"Error",Template!U108=Template!U83,"Alert",Template!U108&lt;Template!U83,"")</f>
        <v/>
      </c>
      <c r="P36" s="58" t="str" cm="1">
        <f t="array" ref="P36">_xlfn.IFS(OR(Template!W83="",Template!W108=""),"",AND(Template!W83=0,Template!W108=0),"",Template!W108&gt;Template!W83,"Error",Template!W108=Template!W83,"Alert",Template!W108&lt;Template!W83,"")</f>
        <v/>
      </c>
      <c r="Q36" s="58" t="str" cm="1">
        <f t="array" ref="Q36">_xlfn.IFS(OR(Template!Y83="",Template!Y108=""),"",AND(Template!Y83=0,Template!Y108=0),"",Template!Y108&gt;Template!Y83,"Error",Template!Y108=Template!Y83,"Alert",Template!Y108&lt;Template!Y83,"")</f>
        <v/>
      </c>
      <c r="R36" s="155"/>
    </row>
    <row r="37" spans="1:18" x14ac:dyDescent="0.2">
      <c r="A37" s="484"/>
      <c r="B37" s="487"/>
      <c r="C37" s="480"/>
      <c r="D37" s="480"/>
      <c r="E37" s="69" t="s">
        <v>656</v>
      </c>
      <c r="F37" s="58" cm="1">
        <f t="array" ref="F37">IF(OR(G37:Q37="Error",G37:Q37="Alert"),1,"")</f>
        <v>1</v>
      </c>
      <c r="G37" s="58" t="str" cm="1">
        <f t="array" ref="G37">_xlfn.IFS(OR(Template!E84="",Template!E109=""),"",AND(Template!E84=0,Template!E109=0),"",Template!E109&gt;Template!E84,"Error",Template!E109=Template!E84,"Alert",Template!E109&lt;Template!E84,"")</f>
        <v/>
      </c>
      <c r="H37" s="58" t="str" cm="1">
        <f t="array" ref="H37">_xlfn.IFS(OR(Template!G84="",Template!G109=""),"",AND(Template!G84=0,Template!G109=0),"",Template!G109&gt;Template!G84,"Error",Template!G109=Template!G84,"Alert",Template!G109&lt;Template!G84,"")</f>
        <v/>
      </c>
      <c r="I37" s="58" t="str" cm="1">
        <f t="array" ref="I37">_xlfn.IFS(OR(Template!I84="",Template!I109=""),"",AND(Template!I84=0,Template!I109=0),"",Template!I109&gt;Template!I84,"Error",Template!I109=Template!I84,"Alert",Template!I109&lt;Template!I84,"")</f>
        <v/>
      </c>
      <c r="J37" s="58" t="str" cm="1">
        <f t="array" ref="J37">_xlfn.IFS(OR(Template!K84="",Template!K109=""),"",AND(Template!K84=0,Template!K109=0),"",Template!K109&gt;Template!K84,"Error",Template!K109=Template!K84,"Alert",Template!K109&lt;Template!K84,"")</f>
        <v/>
      </c>
      <c r="K37" s="58" t="str" cm="1">
        <f t="array" ref="K37">_xlfn.IFS(OR(Template!M84="",Template!M109=""),"",AND(Template!M84=0,Template!M109=0),"",Template!M109&gt;Template!M84,"Error",Template!M109=Template!M84,"Alert",Template!M109&lt;Template!M84,"")</f>
        <v/>
      </c>
      <c r="L37" s="58" t="str" cm="1">
        <f t="array" ref="L37">_xlfn.IFS(OR(Template!O84="",Template!O109=""),"",AND(Template!O84=0,Template!O109=0),"",Template!O109&gt;Template!O84,"Error",Template!O109=Template!O84,"Alert",Template!O109&lt;Template!O84,"")</f>
        <v/>
      </c>
      <c r="M37" s="58" t="str" cm="1">
        <f t="array" ref="M37">_xlfn.IFS(OR(Template!Q84="",Template!Q109=""),"",AND(Template!Q84=0,Template!Q109=0),"",Template!Q109&gt;Template!Q84,"Error",Template!Q109=Template!Q84,"Alert",Template!Q109&lt;Template!Q84,"")</f>
        <v/>
      </c>
      <c r="N37" s="58" t="str" cm="1">
        <f t="array" ref="N37">_xlfn.IFS(OR(Template!S84="",Template!S109=""),"",AND(Template!S84=0,Template!S109=0),"",Template!S109&gt;Template!S84,"Error",Template!S109=Template!S84,"Alert",Template!S109&lt;Template!S84,"")</f>
        <v/>
      </c>
      <c r="O37" s="58" t="str" cm="1">
        <f t="array" ref="O37">_xlfn.IFS(OR(Template!U84="",Template!U109=""),"",AND(Template!U84=0,Template!U109=0),"",Template!U109&gt;Template!U84,"Error",Template!U109=Template!U84,"Alert",Template!U109&lt;Template!U84,"")</f>
        <v/>
      </c>
      <c r="P37" s="58" t="str" cm="1">
        <f t="array" ref="P37">_xlfn.IFS(OR(Template!W84="",Template!W109=""),"",AND(Template!W84=0,Template!W109=0),"",Template!W109&gt;Template!W84,"Error",Template!W109=Template!W84,"Alert",Template!W109&lt;Template!W84,"")</f>
        <v>Error</v>
      </c>
      <c r="Q37" s="58" t="str" cm="1">
        <f t="array" ref="Q37">_xlfn.IFS(OR(Template!Y84="",Template!Y109=""),"",AND(Template!Y84=0,Template!Y109=0),"",Template!Y109&gt;Template!Y84,"Error",Template!Y109=Template!Y84,"Alert",Template!Y109&lt;Template!Y84,"")</f>
        <v/>
      </c>
      <c r="R37" s="155"/>
    </row>
    <row r="38" spans="1:18" x14ac:dyDescent="0.2">
      <c r="A38" s="484"/>
      <c r="B38" s="487"/>
      <c r="C38" s="480"/>
      <c r="D38" s="480"/>
      <c r="E38" s="69" t="s">
        <v>657</v>
      </c>
      <c r="F38" s="58" cm="1">
        <f t="array" ref="F38">IF(OR(G38:Q38="Error",G38:Q38="Alert"),1,"")</f>
        <v>1</v>
      </c>
      <c r="G38" s="58" t="str" cm="1">
        <f t="array" ref="G38">_xlfn.IFS(OR(Template!E85="",Template!E110=""),"",AND(Template!E85=0,Template!E110=0),"",Template!E110&gt;Template!E85,"Error",Template!E110=Template!E85,"Alert",Template!E110&lt;Template!E85,"")</f>
        <v/>
      </c>
      <c r="H38" s="58" t="str" cm="1">
        <f t="array" ref="H38">_xlfn.IFS(OR(Template!G85="",Template!G110=""),"",AND(Template!G85=0,Template!G110=0),"",Template!G110&gt;Template!G85,"Error",Template!G110=Template!G85,"Alert",Template!G110&lt;Template!G85,"")</f>
        <v/>
      </c>
      <c r="I38" s="58" t="str" cm="1">
        <f t="array" ref="I38">_xlfn.IFS(OR(Template!I85="",Template!I110=""),"",AND(Template!I85=0,Template!I110=0),"",Template!I110&gt;Template!I85,"Error",Template!I110=Template!I85,"Alert",Template!I110&lt;Template!I85,"")</f>
        <v/>
      </c>
      <c r="J38" s="58" t="str" cm="1">
        <f t="array" ref="J38">_xlfn.IFS(OR(Template!K85="",Template!K110=""),"",AND(Template!K85=0,Template!K110=0),"",Template!K110&gt;Template!K85,"Error",Template!K110=Template!K85,"Alert",Template!K110&lt;Template!K85,"")</f>
        <v/>
      </c>
      <c r="K38" s="58" t="str" cm="1">
        <f t="array" ref="K38">_xlfn.IFS(OR(Template!M85="",Template!M110=""),"",AND(Template!M85=0,Template!M110=0),"",Template!M110&gt;Template!M85,"Error",Template!M110=Template!M85,"Alert",Template!M110&lt;Template!M85,"")</f>
        <v>Alert</v>
      </c>
      <c r="L38" s="58" t="str" cm="1">
        <f t="array" ref="L38">_xlfn.IFS(OR(Template!O85="",Template!O110=""),"",AND(Template!O85=0,Template!O110=0),"",Template!O110&gt;Template!O85,"Error",Template!O110=Template!O85,"Alert",Template!O110&lt;Template!O85,"")</f>
        <v/>
      </c>
      <c r="M38" s="58" t="str" cm="1">
        <f t="array" ref="M38">_xlfn.IFS(OR(Template!Q85="",Template!Q110=""),"",AND(Template!Q85=0,Template!Q110=0),"",Template!Q110&gt;Template!Q85,"Error",Template!Q110=Template!Q85,"Alert",Template!Q110&lt;Template!Q85,"")</f>
        <v/>
      </c>
      <c r="N38" s="58" t="str" cm="1">
        <f t="array" ref="N38">_xlfn.IFS(OR(Template!S85="",Template!S110=""),"",AND(Template!S85=0,Template!S110=0),"",Template!S110&gt;Template!S85,"Error",Template!S110=Template!S85,"Alert",Template!S110&lt;Template!S85,"")</f>
        <v/>
      </c>
      <c r="O38" s="58" t="str" cm="1">
        <f t="array" ref="O38">_xlfn.IFS(OR(Template!U85="",Template!U110=""),"",AND(Template!U85=0,Template!U110=0),"",Template!U110&gt;Template!U85,"Error",Template!U110=Template!U85,"Alert",Template!U110&lt;Template!U85,"")</f>
        <v/>
      </c>
      <c r="P38" s="58" t="str" cm="1">
        <f t="array" ref="P38">_xlfn.IFS(OR(Template!W85="",Template!W110=""),"",AND(Template!W85=0,Template!W110=0),"",Template!W110&gt;Template!W85,"Error",Template!W110=Template!W85,"Alert",Template!W110&lt;Template!W85,"")</f>
        <v>Alert</v>
      </c>
      <c r="Q38" s="58" t="str" cm="1">
        <f t="array" ref="Q38">_xlfn.IFS(OR(Template!Y85="",Template!Y110=""),"",AND(Template!Y85=0,Template!Y110=0),"",Template!Y110&gt;Template!Y85,"Error",Template!Y110=Template!Y85,"Alert",Template!Y110&lt;Template!Y85,"")</f>
        <v/>
      </c>
      <c r="R38" s="155"/>
    </row>
    <row r="39" spans="1:18" x14ac:dyDescent="0.2">
      <c r="A39" s="484"/>
      <c r="B39" s="487"/>
      <c r="C39" s="480"/>
      <c r="D39" s="480"/>
      <c r="E39" s="69" t="s">
        <v>658</v>
      </c>
      <c r="F39" s="58" t="str" cm="1">
        <f t="array" ref="F39">IF(OR(G39:Q39="Error",G39:Q39="Alert"),1,"")</f>
        <v/>
      </c>
      <c r="G39" s="58" t="str" cm="1">
        <f t="array" ref="G39">_xlfn.IFS(OR(Template!E86="",Template!E111=""),"",AND(Template!E86=0,Template!E111=0),"",Template!E111&gt;Template!E86,"Error",Template!E111=Template!E86,"Alert",Template!E111&lt;Template!E86,"")</f>
        <v/>
      </c>
      <c r="H39" s="58" t="str" cm="1">
        <f t="array" ref="H39">_xlfn.IFS(OR(Template!G86="",Template!G111=""),"",AND(Template!G86=0,Template!G111=0),"",Template!G111&gt;Template!G86,"Error",Template!G111=Template!G86,"Alert",Template!G111&lt;Template!G86,"")</f>
        <v/>
      </c>
      <c r="I39" s="58" t="str" cm="1">
        <f t="array" ref="I39">_xlfn.IFS(OR(Template!I86="",Template!I111=""),"",AND(Template!I86=0,Template!I111=0),"",Template!I111&gt;Template!I86,"Error",Template!I111=Template!I86,"Alert",Template!I111&lt;Template!I86,"")</f>
        <v/>
      </c>
      <c r="J39" s="58" t="str" cm="1">
        <f t="array" ref="J39">_xlfn.IFS(OR(Template!K86="",Template!K111=""),"",AND(Template!K86=0,Template!K111=0),"",Template!K111&gt;Template!K86,"Error",Template!K111=Template!K86,"Alert",Template!K111&lt;Template!K86,"")</f>
        <v/>
      </c>
      <c r="K39" s="58" t="str" cm="1">
        <f t="array" ref="K39">_xlfn.IFS(OR(Template!M86="",Template!M111=""),"",AND(Template!M86=0,Template!M111=0),"",Template!M111&gt;Template!M86,"Error",Template!M111=Template!M86,"Alert",Template!M111&lt;Template!M86,"")</f>
        <v/>
      </c>
      <c r="L39" s="58" t="str" cm="1">
        <f t="array" ref="L39">_xlfn.IFS(OR(Template!O86="",Template!O111=""),"",AND(Template!O86=0,Template!O111=0),"",Template!O111&gt;Template!O86,"Error",Template!O111=Template!O86,"Alert",Template!O111&lt;Template!O86,"")</f>
        <v/>
      </c>
      <c r="M39" s="58" t="str" cm="1">
        <f t="array" ref="M39">_xlfn.IFS(OR(Template!Q86="",Template!Q111=""),"",AND(Template!Q86=0,Template!Q111=0),"",Template!Q111&gt;Template!Q86,"Error",Template!Q111=Template!Q86,"Alert",Template!Q111&lt;Template!Q86,"")</f>
        <v/>
      </c>
      <c r="N39" s="58" t="str" cm="1">
        <f t="array" ref="N39">_xlfn.IFS(OR(Template!S86="",Template!S111=""),"",AND(Template!S86=0,Template!S111=0),"",Template!S111&gt;Template!S86,"Error",Template!S111=Template!S86,"Alert",Template!S111&lt;Template!S86,"")</f>
        <v/>
      </c>
      <c r="O39" s="58" t="str" cm="1">
        <f t="array" ref="O39">_xlfn.IFS(OR(Template!U86="",Template!U111=""),"",AND(Template!U86=0,Template!U111=0),"",Template!U111&gt;Template!U86,"Error",Template!U111=Template!U86,"Alert",Template!U111&lt;Template!U86,"")</f>
        <v/>
      </c>
      <c r="P39" s="58" t="str" cm="1">
        <f t="array" ref="P39">_xlfn.IFS(OR(Template!W86="",Template!W111=""),"",AND(Template!W86=0,Template!W111=0),"",Template!W111&gt;Template!W86,"Error",Template!W111=Template!W86,"Alert",Template!W111&lt;Template!W86,"")</f>
        <v/>
      </c>
      <c r="Q39" s="58" t="str" cm="1">
        <f t="array" ref="Q39">_xlfn.IFS(OR(Template!Y86="",Template!Y111=""),"",AND(Template!Y86=0,Template!Y111=0),"",Template!Y111&gt;Template!Y86,"Error",Template!Y111=Template!Y86,"Alert",Template!Y111&lt;Template!Y86,"")</f>
        <v/>
      </c>
      <c r="R39" s="155"/>
    </row>
    <row r="40" spans="1:18" x14ac:dyDescent="0.2">
      <c r="A40" s="484"/>
      <c r="B40" s="487"/>
      <c r="C40" s="480"/>
      <c r="D40" s="480"/>
      <c r="E40" s="69" t="s">
        <v>659</v>
      </c>
      <c r="F40" s="58" t="str" cm="1">
        <f t="array" ref="F40">IF(OR(G40:Q40="Error",G40:Q40="Alert"),1,"")</f>
        <v/>
      </c>
      <c r="G40" s="58" t="str" cm="1">
        <f t="array" ref="G40">_xlfn.IFS(OR(Template!E87="",Template!E112=""),"",AND(Template!E87=0,Template!E112=0),"",Template!E112&gt;Template!E87,"Error",Template!E112=Template!E87,"Alert",Template!E112&lt;Template!E87,"")</f>
        <v/>
      </c>
      <c r="H40" s="58" t="str" cm="1">
        <f t="array" ref="H40">_xlfn.IFS(OR(Template!G87="",Template!G112=""),"",AND(Template!G87=0,Template!G112=0),"",Template!G112&gt;Template!G87,"Error",Template!G112=Template!G87,"Alert",Template!G112&lt;Template!G87,"")</f>
        <v/>
      </c>
      <c r="I40" s="58" t="str" cm="1">
        <f t="array" ref="I40">_xlfn.IFS(OR(Template!I87="",Template!I112=""),"",AND(Template!I87=0,Template!I112=0),"",Template!I112&gt;Template!I87,"Error",Template!I112=Template!I87,"Alert",Template!I112&lt;Template!I87,"")</f>
        <v/>
      </c>
      <c r="J40" s="58" t="str" cm="1">
        <f t="array" ref="J40">_xlfn.IFS(OR(Template!K87="",Template!K112=""),"",AND(Template!K87=0,Template!K112=0),"",Template!K112&gt;Template!K87,"Error",Template!K112=Template!K87,"Alert",Template!K112&lt;Template!K87,"")</f>
        <v/>
      </c>
      <c r="K40" s="58" t="str" cm="1">
        <f t="array" ref="K40">_xlfn.IFS(OR(Template!M87="",Template!M112=""),"",AND(Template!M87=0,Template!M112=0),"",Template!M112&gt;Template!M87,"Error",Template!M112=Template!M87,"Alert",Template!M112&lt;Template!M87,"")</f>
        <v/>
      </c>
      <c r="L40" s="58" t="str" cm="1">
        <f t="array" ref="L40">_xlfn.IFS(OR(Template!O87="",Template!O112=""),"",AND(Template!O87=0,Template!O112=0),"",Template!O112&gt;Template!O87,"Error",Template!O112=Template!O87,"Alert",Template!O112&lt;Template!O87,"")</f>
        <v/>
      </c>
      <c r="M40" s="58" t="str" cm="1">
        <f t="array" ref="M40">_xlfn.IFS(OR(Template!Q87="",Template!Q112=""),"",AND(Template!Q87=0,Template!Q112=0),"",Template!Q112&gt;Template!Q87,"Error",Template!Q112=Template!Q87,"Alert",Template!Q112&lt;Template!Q87,"")</f>
        <v/>
      </c>
      <c r="N40" s="58" t="str" cm="1">
        <f t="array" ref="N40">_xlfn.IFS(OR(Template!S87="",Template!S112=""),"",AND(Template!S87=0,Template!S112=0),"",Template!S112&gt;Template!S87,"Error",Template!S112=Template!S87,"Alert",Template!S112&lt;Template!S87,"")</f>
        <v/>
      </c>
      <c r="O40" s="58" t="str" cm="1">
        <f t="array" ref="O40">_xlfn.IFS(OR(Template!U87="",Template!U112=""),"",AND(Template!U87=0,Template!U112=0),"",Template!U112&gt;Template!U87,"Error",Template!U112=Template!U87,"Alert",Template!U112&lt;Template!U87,"")</f>
        <v/>
      </c>
      <c r="P40" s="58" t="str" cm="1">
        <f t="array" ref="P40">_xlfn.IFS(OR(Template!W87="",Template!W112=""),"",AND(Template!W87=0,Template!W112=0),"",Template!W112&gt;Template!W87,"Error",Template!W112=Template!W87,"Alert",Template!W112&lt;Template!W87,"")</f>
        <v/>
      </c>
      <c r="Q40" s="58" t="str" cm="1">
        <f t="array" ref="Q40">_xlfn.IFS(OR(Template!Y87="",Template!Y112=""),"",AND(Template!Y87=0,Template!Y112=0),"",Template!Y112&gt;Template!Y87,"Error",Template!Y112=Template!Y87,"Alert",Template!Y112&lt;Template!Y87,"")</f>
        <v/>
      </c>
      <c r="R40" s="155"/>
    </row>
    <row r="41" spans="1:18" x14ac:dyDescent="0.2">
      <c r="A41" s="484"/>
      <c r="B41" s="487"/>
      <c r="C41" s="480"/>
      <c r="D41" s="480"/>
      <c r="E41" s="69" t="s">
        <v>660</v>
      </c>
      <c r="F41" s="58" t="str" cm="1">
        <f t="array" ref="F41">IF(OR(G41:Q41="Error",G41:Q41="Alert"),1,"")</f>
        <v/>
      </c>
      <c r="G41" s="58" t="str" cm="1">
        <f t="array" ref="G41">_xlfn.IFS(OR(Template!E88="",Template!E113=""),"",AND(Template!E88=0,Template!E113=0),"",Template!E113&gt;Template!E88,"Error",Template!E113=Template!E88,"Alert",Template!E113&lt;Template!E88,"")</f>
        <v/>
      </c>
      <c r="H41" s="58" t="str" cm="1">
        <f t="array" ref="H41">_xlfn.IFS(OR(Template!G88="",Template!G113=""),"",AND(Template!G88=0,Template!G113=0),"",Template!G113&gt;Template!G88,"Error",Template!G113=Template!G88,"Alert",Template!G113&lt;Template!G88,"")</f>
        <v/>
      </c>
      <c r="I41" s="58" t="str" cm="1">
        <f t="array" ref="I41">_xlfn.IFS(OR(Template!I88="",Template!I113=""),"",AND(Template!I88=0,Template!I113=0),"",Template!I113&gt;Template!I88,"Error",Template!I113=Template!I88,"Alert",Template!I113&lt;Template!I88,"")</f>
        <v/>
      </c>
      <c r="J41" s="58" t="str" cm="1">
        <f t="array" ref="J41">_xlfn.IFS(OR(Template!K88="",Template!K113=""),"",AND(Template!K88=0,Template!K113=0),"",Template!K113&gt;Template!K88,"Error",Template!K113=Template!K88,"Alert",Template!K113&lt;Template!K88,"")</f>
        <v/>
      </c>
      <c r="K41" s="58" t="str" cm="1">
        <f t="array" ref="K41">_xlfn.IFS(OR(Template!M88="",Template!M113=""),"",AND(Template!M88=0,Template!M113=0),"",Template!M113&gt;Template!M88,"Error",Template!M113=Template!M88,"Alert",Template!M113&lt;Template!M88,"")</f>
        <v/>
      </c>
      <c r="L41" s="58" t="str" cm="1">
        <f t="array" ref="L41">_xlfn.IFS(OR(Template!O88="",Template!O113=""),"",AND(Template!O88=0,Template!O113=0),"",Template!O113&gt;Template!O88,"Error",Template!O113=Template!O88,"Alert",Template!O113&lt;Template!O88,"")</f>
        <v/>
      </c>
      <c r="M41" s="58" t="str" cm="1">
        <f t="array" ref="M41">_xlfn.IFS(OR(Template!Q88="",Template!Q113=""),"",AND(Template!Q88=0,Template!Q113=0),"",Template!Q113&gt;Template!Q88,"Error",Template!Q113=Template!Q88,"Alert",Template!Q113&lt;Template!Q88,"")</f>
        <v/>
      </c>
      <c r="N41" s="58" t="str" cm="1">
        <f t="array" ref="N41">_xlfn.IFS(OR(Template!S88="",Template!S113=""),"",AND(Template!S88=0,Template!S113=0),"",Template!S113&gt;Template!S88,"Error",Template!S113=Template!S88,"Alert",Template!S113&lt;Template!S88,"")</f>
        <v/>
      </c>
      <c r="O41" s="58" t="str" cm="1">
        <f t="array" ref="O41">_xlfn.IFS(OR(Template!U88="",Template!U113=""),"",AND(Template!U88=0,Template!U113=0),"",Template!U113&gt;Template!U88,"Error",Template!U113=Template!U88,"Alert",Template!U113&lt;Template!U88,"")</f>
        <v/>
      </c>
      <c r="P41" s="58" t="str" cm="1">
        <f t="array" ref="P41">_xlfn.IFS(OR(Template!W88="",Template!W113=""),"",AND(Template!W88=0,Template!W113=0),"",Template!W113&gt;Template!W88,"Error",Template!W113=Template!W88,"Alert",Template!W113&lt;Template!W88,"")</f>
        <v/>
      </c>
      <c r="Q41" s="58" t="str" cm="1">
        <f t="array" ref="Q41">_xlfn.IFS(OR(Template!Y88="",Template!Y113=""),"",AND(Template!Y88=0,Template!Y113=0),"",Template!Y113&gt;Template!Y88,"Error",Template!Y113=Template!Y88,"Alert",Template!Y113&lt;Template!Y88,"")</f>
        <v/>
      </c>
      <c r="R41" s="155"/>
    </row>
    <row r="42" spans="1:18" x14ac:dyDescent="0.2">
      <c r="A42" s="484"/>
      <c r="B42" s="487"/>
      <c r="C42" s="480"/>
      <c r="D42" s="480"/>
      <c r="E42" s="69" t="s">
        <v>661</v>
      </c>
      <c r="F42" s="58" cm="1">
        <f t="array" ref="F42">IF(OR(G42:Q42="Error",G42:Q42="Alert"),1,"")</f>
        <v>1</v>
      </c>
      <c r="G42" s="58" t="str" cm="1">
        <f t="array" ref="G42">_xlfn.IFS(OR(Template!E89="",Template!E114=""),"",AND(Template!E89=0,Template!E114=0),"",Template!E114&gt;Template!E89,"Error",Template!E114=Template!E89,"Alert",Template!E114&lt;Template!E89,"")</f>
        <v/>
      </c>
      <c r="H42" s="58" t="str" cm="1">
        <f t="array" ref="H42">_xlfn.IFS(OR(Template!G89="",Template!G114=""),"",AND(Template!G89=0,Template!G114=0),"",Template!G114&gt;Template!G89,"Error",Template!G114=Template!G89,"Alert",Template!G114&lt;Template!G89,"")</f>
        <v/>
      </c>
      <c r="I42" s="58" t="str" cm="1">
        <f t="array" ref="I42">_xlfn.IFS(OR(Template!I89="",Template!I114=""),"",AND(Template!I89=0,Template!I114=0),"",Template!I114&gt;Template!I89,"Error",Template!I114=Template!I89,"Alert",Template!I114&lt;Template!I89,"")</f>
        <v>Alert</v>
      </c>
      <c r="J42" s="58" t="str" cm="1">
        <f t="array" ref="J42">_xlfn.IFS(OR(Template!K89="",Template!K114=""),"",AND(Template!K89=0,Template!K114=0),"",Template!K114&gt;Template!K89,"Error",Template!K114=Template!K89,"Alert",Template!K114&lt;Template!K89,"")</f>
        <v/>
      </c>
      <c r="K42" s="58" t="str" cm="1">
        <f t="array" ref="K42">_xlfn.IFS(OR(Template!M89="",Template!M114=""),"",AND(Template!M89=0,Template!M114=0),"",Template!M114&gt;Template!M89,"Error",Template!M114=Template!M89,"Alert",Template!M114&lt;Template!M89,"")</f>
        <v/>
      </c>
      <c r="L42" s="58" t="str" cm="1">
        <f t="array" ref="L42">_xlfn.IFS(OR(Template!O89="",Template!O114=""),"",AND(Template!O89=0,Template!O114=0),"",Template!O114&gt;Template!O89,"Error",Template!O114=Template!O89,"Alert",Template!O114&lt;Template!O89,"")</f>
        <v/>
      </c>
      <c r="M42" s="58" t="str" cm="1">
        <f t="array" ref="M42">_xlfn.IFS(OR(Template!Q89="",Template!Q114=""),"",AND(Template!Q89=0,Template!Q114=0),"",Template!Q114&gt;Template!Q89,"Error",Template!Q114=Template!Q89,"Alert",Template!Q114&lt;Template!Q89,"")</f>
        <v/>
      </c>
      <c r="N42" s="58" t="str" cm="1">
        <f t="array" ref="N42">_xlfn.IFS(OR(Template!S89="",Template!S114=""),"",AND(Template!S89=0,Template!S114=0),"",Template!S114&gt;Template!S89,"Error",Template!S114=Template!S89,"Alert",Template!S114&lt;Template!S89,"")</f>
        <v/>
      </c>
      <c r="O42" s="58" t="str" cm="1">
        <f t="array" ref="O42">_xlfn.IFS(OR(Template!U89="",Template!U114=""),"",AND(Template!U89=0,Template!U114=0),"",Template!U114&gt;Template!U89,"Error",Template!U114=Template!U89,"Alert",Template!U114&lt;Template!U89,"")</f>
        <v/>
      </c>
      <c r="P42" s="58" t="str" cm="1">
        <f t="array" ref="P42">_xlfn.IFS(OR(Template!W89="",Template!W114=""),"",AND(Template!W89=0,Template!W114=0),"",Template!W114&gt;Template!W89,"Error",Template!W114=Template!W89,"Alert",Template!W114&lt;Template!W89,"")</f>
        <v/>
      </c>
      <c r="Q42" s="58" t="str" cm="1">
        <f t="array" ref="Q42">_xlfn.IFS(OR(Template!Y89="",Template!Y114=""),"",AND(Template!Y89=0,Template!Y114=0),"",Template!Y114&gt;Template!Y89,"Error",Template!Y114=Template!Y89,"Alert",Template!Y114&lt;Template!Y89,"")</f>
        <v/>
      </c>
      <c r="R42" s="155"/>
    </row>
    <row r="43" spans="1:18" x14ac:dyDescent="0.2">
      <c r="A43" s="484"/>
      <c r="B43" s="487"/>
      <c r="C43" s="480"/>
      <c r="D43" s="480"/>
      <c r="E43" s="69" t="s">
        <v>662</v>
      </c>
      <c r="F43" s="58" cm="1">
        <f t="array" ref="F43">IF(OR(G43:Q43="Error",G43:Q43="Alert"),1,"")</f>
        <v>1</v>
      </c>
      <c r="G43" s="58" t="str" cm="1">
        <f t="array" ref="G43">_xlfn.IFS(OR(Template!E90="",Template!E115=""),"",AND(Template!E90=0,Template!E115=0),"",Template!E115&gt;Template!E90,"Error",Template!E115=Template!E90,"Alert",Template!E115&lt;Template!E90,"")</f>
        <v/>
      </c>
      <c r="H43" s="58" t="str" cm="1">
        <f t="array" ref="H43">_xlfn.IFS(OR(Template!G90="",Template!G115=""),"",AND(Template!G90=0,Template!G115=0),"",Template!G115&gt;Template!G90,"Error",Template!G115=Template!G90,"Alert",Template!G115&lt;Template!G90,"")</f>
        <v>Alert</v>
      </c>
      <c r="I43" s="58" t="str" cm="1">
        <f t="array" ref="I43">_xlfn.IFS(OR(Template!I90="",Template!I115=""),"",AND(Template!I90=0,Template!I115=0),"",Template!I115&gt;Template!I90,"Error",Template!I115=Template!I90,"Alert",Template!I115&lt;Template!I90,"")</f>
        <v/>
      </c>
      <c r="J43" s="58" t="str" cm="1">
        <f t="array" ref="J43">_xlfn.IFS(OR(Template!K90="",Template!K115=""),"",AND(Template!K90=0,Template!K115=0),"",Template!K115&gt;Template!K90,"Error",Template!K115=Template!K90,"Alert",Template!K115&lt;Template!K90,"")</f>
        <v>Alert</v>
      </c>
      <c r="K43" s="58" t="str" cm="1">
        <f t="array" ref="K43">_xlfn.IFS(OR(Template!M90="",Template!M115=""),"",AND(Template!M90=0,Template!M115=0),"",Template!M115&gt;Template!M90,"Error",Template!M115=Template!M90,"Alert",Template!M115&lt;Template!M90,"")</f>
        <v/>
      </c>
      <c r="L43" s="58" t="str" cm="1">
        <f t="array" ref="L43">_xlfn.IFS(OR(Template!O90="",Template!O115=""),"",AND(Template!O90=0,Template!O115=0),"",Template!O115&gt;Template!O90,"Error",Template!O115=Template!O90,"Alert",Template!O115&lt;Template!O90,"")</f>
        <v>Alert</v>
      </c>
      <c r="M43" s="58" t="str" cm="1">
        <f t="array" ref="M43">_xlfn.IFS(OR(Template!Q90="",Template!Q115=""),"",AND(Template!Q90=0,Template!Q115=0),"",Template!Q115&gt;Template!Q90,"Error",Template!Q115=Template!Q90,"Alert",Template!Q115&lt;Template!Q90,"")</f>
        <v/>
      </c>
      <c r="N43" s="58" t="str" cm="1">
        <f t="array" ref="N43">_xlfn.IFS(OR(Template!S90="",Template!S115=""),"",AND(Template!S90=0,Template!S115=0),"",Template!S115&gt;Template!S90,"Error",Template!S115=Template!S90,"Alert",Template!S115&lt;Template!S90,"")</f>
        <v/>
      </c>
      <c r="O43" s="58" t="str" cm="1">
        <f t="array" ref="O43">_xlfn.IFS(OR(Template!U90="",Template!U115=""),"",AND(Template!U90=0,Template!U115=0),"",Template!U115&gt;Template!U90,"Error",Template!U115=Template!U90,"Alert",Template!U115&lt;Template!U90,"")</f>
        <v/>
      </c>
      <c r="P43" s="58" t="str" cm="1">
        <f t="array" ref="P43">_xlfn.IFS(OR(Template!W90="",Template!W115=""),"",AND(Template!W90=0,Template!W115=0),"",Template!W115&gt;Template!W90,"Error",Template!W115=Template!W90,"Alert",Template!W115&lt;Template!W90,"")</f>
        <v/>
      </c>
      <c r="Q43" s="58" t="str" cm="1">
        <f t="array" ref="Q43">_xlfn.IFS(OR(Template!Y90="",Template!Y115=""),"",AND(Template!Y90=0,Template!Y115=0),"",Template!Y115&gt;Template!Y90,"Error",Template!Y115=Template!Y90,"Alert",Template!Y115&lt;Template!Y90,"")</f>
        <v/>
      </c>
      <c r="R43" s="155"/>
    </row>
    <row r="44" spans="1:18" x14ac:dyDescent="0.2">
      <c r="A44" s="484"/>
      <c r="B44" s="487"/>
      <c r="C44" s="480"/>
      <c r="D44" s="480"/>
      <c r="E44" s="69" t="s">
        <v>663</v>
      </c>
      <c r="F44" s="58" cm="1">
        <f t="array" ref="F44">IF(OR(G44:Q44="Error",G44:Q44="Alert"),1,"")</f>
        <v>1</v>
      </c>
      <c r="G44" s="58" t="str" cm="1">
        <f t="array" ref="G44">_xlfn.IFS(OR(Template!E91="",Template!E116=""),"",AND(Template!E91=0,Template!E116=0),"",Template!E116&gt;Template!E91,"Error",Template!E116=Template!E91,"Alert",Template!E116&lt;Template!E91,"")</f>
        <v/>
      </c>
      <c r="H44" s="58" t="str" cm="1">
        <f t="array" ref="H44">_xlfn.IFS(OR(Template!G91="",Template!G116=""),"",AND(Template!G91=0,Template!G116=0),"",Template!G116&gt;Template!G91,"Error",Template!G116=Template!G91,"Alert",Template!G116&lt;Template!G91,"")</f>
        <v>Alert</v>
      </c>
      <c r="I44" s="58" t="str" cm="1">
        <f t="array" ref="I44">_xlfn.IFS(OR(Template!I91="",Template!I116=""),"",AND(Template!I91=0,Template!I116=0),"",Template!I116&gt;Template!I91,"Error",Template!I116=Template!I91,"Alert",Template!I116&lt;Template!I91,"")</f>
        <v/>
      </c>
      <c r="J44" s="58" t="str" cm="1">
        <f t="array" ref="J44">_xlfn.IFS(OR(Template!K91="",Template!K116=""),"",AND(Template!K91=0,Template!K116=0),"",Template!K116&gt;Template!K91,"Error",Template!K116=Template!K91,"Alert",Template!K116&lt;Template!K91,"")</f>
        <v/>
      </c>
      <c r="K44" s="58" t="str" cm="1">
        <f t="array" ref="K44">_xlfn.IFS(OR(Template!M91="",Template!M116=""),"",AND(Template!M91=0,Template!M116=0),"",Template!M116&gt;Template!M91,"Error",Template!M116=Template!M91,"Alert",Template!M116&lt;Template!M91,"")</f>
        <v/>
      </c>
      <c r="L44" s="58" t="str" cm="1">
        <f t="array" ref="L44">_xlfn.IFS(OR(Template!O91="",Template!O116=""),"",AND(Template!O91=0,Template!O116=0),"",Template!O116&gt;Template!O91,"Error",Template!O116=Template!O91,"Alert",Template!O116&lt;Template!O91,"")</f>
        <v/>
      </c>
      <c r="M44" s="58" t="str" cm="1">
        <f t="array" ref="M44">_xlfn.IFS(OR(Template!Q91="",Template!Q116=""),"",AND(Template!Q91=0,Template!Q116=0),"",Template!Q116&gt;Template!Q91,"Error",Template!Q116=Template!Q91,"Alert",Template!Q116&lt;Template!Q91,"")</f>
        <v/>
      </c>
      <c r="N44" s="58" t="str" cm="1">
        <f t="array" ref="N44">_xlfn.IFS(OR(Template!S91="",Template!S116=""),"",AND(Template!S91=0,Template!S116=0),"",Template!S116&gt;Template!S91,"Error",Template!S116=Template!S91,"Alert",Template!S116&lt;Template!S91,"")</f>
        <v/>
      </c>
      <c r="O44" s="58" t="str" cm="1">
        <f t="array" ref="O44">_xlfn.IFS(OR(Template!U91="",Template!U116=""),"",AND(Template!U91=0,Template!U116=0),"",Template!U116&gt;Template!U91,"Error",Template!U116=Template!U91,"Alert",Template!U116&lt;Template!U91,"")</f>
        <v/>
      </c>
      <c r="P44" s="58" t="str" cm="1">
        <f t="array" ref="P44">_xlfn.IFS(OR(Template!W91="",Template!W116=""),"",AND(Template!W91=0,Template!W116=0),"",Template!W116&gt;Template!W91,"Error",Template!W116=Template!W91,"Alert",Template!W116&lt;Template!W91,"")</f>
        <v/>
      </c>
      <c r="Q44" s="58" t="str" cm="1">
        <f t="array" ref="Q44">_xlfn.IFS(OR(Template!Y91="",Template!Y116=""),"",AND(Template!Y91=0,Template!Y116=0),"",Template!Y116&gt;Template!Y91,"Error",Template!Y116=Template!Y91,"Alert",Template!Y116&lt;Template!Y91,"")</f>
        <v/>
      </c>
      <c r="R44" s="155"/>
    </row>
    <row r="45" spans="1:18" x14ac:dyDescent="0.2">
      <c r="A45" s="484"/>
      <c r="B45" s="487"/>
      <c r="C45" s="480"/>
      <c r="D45" s="480"/>
      <c r="E45" s="69" t="s">
        <v>664</v>
      </c>
      <c r="F45" s="58" t="str" cm="1">
        <f t="array" ref="F45">IF(OR(G45:Q45="Error",G45:Q45="Alert"),1,"")</f>
        <v/>
      </c>
      <c r="G45" s="58" t="str" cm="1">
        <f t="array" ref="G45">_xlfn.IFS(OR(Template!E92="",Template!E117=""),"",AND(Template!E92=0,Template!E117=0),"",Template!E117&gt;Template!E92,"Error",Template!E117=Template!E92,"Alert",Template!E117&lt;Template!E92,"")</f>
        <v/>
      </c>
      <c r="H45" s="58" t="str" cm="1">
        <f t="array" ref="H45">_xlfn.IFS(OR(Template!G92="",Template!G117=""),"",AND(Template!G92=0,Template!G117=0),"",Template!G117&gt;Template!G92,"Error",Template!G117=Template!G92,"Alert",Template!G117&lt;Template!G92,"")</f>
        <v/>
      </c>
      <c r="I45" s="58" t="str" cm="1">
        <f t="array" ref="I45">_xlfn.IFS(OR(Template!I92="",Template!I117=""),"",AND(Template!I92=0,Template!I117=0),"",Template!I117&gt;Template!I92,"Error",Template!I117=Template!I92,"Alert",Template!I117&lt;Template!I92,"")</f>
        <v/>
      </c>
      <c r="J45" s="58" t="str" cm="1">
        <f t="array" ref="J45">_xlfn.IFS(OR(Template!K92="",Template!K117=""),"",AND(Template!K92=0,Template!K117=0),"",Template!K117&gt;Template!K92,"Error",Template!K117=Template!K92,"Alert",Template!K117&lt;Template!K92,"")</f>
        <v/>
      </c>
      <c r="K45" s="58" t="str" cm="1">
        <f t="array" ref="K45">_xlfn.IFS(OR(Template!M92="",Template!M117=""),"",AND(Template!M92=0,Template!M117=0),"",Template!M117&gt;Template!M92,"Error",Template!M117=Template!M92,"Alert",Template!M117&lt;Template!M92,"")</f>
        <v/>
      </c>
      <c r="L45" s="58" t="str" cm="1">
        <f t="array" ref="L45">_xlfn.IFS(OR(Template!O92="",Template!O117=""),"",AND(Template!O92=0,Template!O117=0),"",Template!O117&gt;Template!O92,"Error",Template!O117=Template!O92,"Alert",Template!O117&lt;Template!O92,"")</f>
        <v/>
      </c>
      <c r="M45" s="58" t="str" cm="1">
        <f t="array" ref="M45">_xlfn.IFS(OR(Template!Q92="",Template!Q117=""),"",AND(Template!Q92=0,Template!Q117=0),"",Template!Q117&gt;Template!Q92,"Error",Template!Q117=Template!Q92,"Alert",Template!Q117&lt;Template!Q92,"")</f>
        <v/>
      </c>
      <c r="N45" s="58" t="str" cm="1">
        <f t="array" ref="N45">_xlfn.IFS(OR(Template!S92="",Template!S117=""),"",AND(Template!S92=0,Template!S117=0),"",Template!S117&gt;Template!S92,"Error",Template!S117=Template!S92,"Alert",Template!S117&lt;Template!S92,"")</f>
        <v/>
      </c>
      <c r="O45" s="58" t="str" cm="1">
        <f t="array" ref="O45">_xlfn.IFS(OR(Template!U92="",Template!U117=""),"",AND(Template!U92=0,Template!U117=0),"",Template!U117&gt;Template!U92,"Error",Template!U117=Template!U92,"Alert",Template!U117&lt;Template!U92,"")</f>
        <v/>
      </c>
      <c r="P45" s="58" t="str" cm="1">
        <f t="array" ref="P45">_xlfn.IFS(OR(Template!W92="",Template!W117=""),"",AND(Template!W92=0,Template!W117=0),"",Template!W117&gt;Template!W92,"Error",Template!W117=Template!W92,"Alert",Template!W117&lt;Template!W92,"")</f>
        <v/>
      </c>
      <c r="Q45" s="58" t="str" cm="1">
        <f t="array" ref="Q45">_xlfn.IFS(OR(Template!Y92="",Template!Y117=""),"",AND(Template!Y92=0,Template!Y117=0),"",Template!Y117&gt;Template!Y92,"Error",Template!Y117=Template!Y92,"Alert",Template!Y117&lt;Template!Y92,"")</f>
        <v/>
      </c>
      <c r="R45" s="155"/>
    </row>
    <row r="46" spans="1:18" x14ac:dyDescent="0.2">
      <c r="A46" s="484"/>
      <c r="B46" s="487"/>
      <c r="C46" s="480"/>
      <c r="D46" s="480"/>
      <c r="E46" s="69" t="s">
        <v>665</v>
      </c>
      <c r="F46" s="58" t="str" cm="1">
        <f t="array" ref="F46">IF(OR(G46:Q46="Error",G46:Q46="Alert"),1,"")</f>
        <v/>
      </c>
      <c r="G46" s="58" t="str" cm="1">
        <f t="array" ref="G46">_xlfn.IFS(OR(Template!E93="",Template!E118=""),"",AND(Template!E93=0,Template!E118=0),"",Template!E118&gt;Template!E93,"Error",Template!E118=Template!E93,"Alert",Template!E118&lt;Template!E93,"")</f>
        <v/>
      </c>
      <c r="H46" s="58" t="str" cm="1">
        <f t="array" ref="H46">_xlfn.IFS(OR(Template!G93="",Template!G118=""),"",AND(Template!G93=0,Template!G118=0),"",Template!G118&gt;Template!G93,"Error",Template!G118=Template!G93,"Alert",Template!G118&lt;Template!G93,"")</f>
        <v/>
      </c>
      <c r="I46" s="58" t="str" cm="1">
        <f t="array" ref="I46">_xlfn.IFS(OR(Template!I93="",Template!I118=""),"",AND(Template!I93=0,Template!I118=0),"",Template!I118&gt;Template!I93,"Error",Template!I118=Template!I93,"Alert",Template!I118&lt;Template!I93,"")</f>
        <v/>
      </c>
      <c r="J46" s="58" t="str" cm="1">
        <f t="array" ref="J46">_xlfn.IFS(OR(Template!K93="",Template!K118=""),"",AND(Template!K93=0,Template!K118=0),"",Template!K118&gt;Template!K93,"Error",Template!K118=Template!K93,"Alert",Template!K118&lt;Template!K93,"")</f>
        <v/>
      </c>
      <c r="K46" s="58" t="str" cm="1">
        <f t="array" ref="K46">_xlfn.IFS(OR(Template!M93="",Template!M118=""),"",AND(Template!M93=0,Template!M118=0),"",Template!M118&gt;Template!M93,"Error",Template!M118=Template!M93,"Alert",Template!M118&lt;Template!M93,"")</f>
        <v/>
      </c>
      <c r="L46" s="58" t="str" cm="1">
        <f t="array" ref="L46">_xlfn.IFS(OR(Template!O93="",Template!O118=""),"",AND(Template!O93=0,Template!O118=0),"",Template!O118&gt;Template!O93,"Error",Template!O118=Template!O93,"Alert",Template!O118&lt;Template!O93,"")</f>
        <v/>
      </c>
      <c r="M46" s="58" t="str" cm="1">
        <f t="array" ref="M46">_xlfn.IFS(OR(Template!Q93="",Template!Q118=""),"",AND(Template!Q93=0,Template!Q118=0),"",Template!Q118&gt;Template!Q93,"Error",Template!Q118=Template!Q93,"Alert",Template!Q118&lt;Template!Q93,"")</f>
        <v/>
      </c>
      <c r="N46" s="58" t="str" cm="1">
        <f t="array" ref="N46">_xlfn.IFS(OR(Template!S93="",Template!S118=""),"",AND(Template!S93=0,Template!S118=0),"",Template!S118&gt;Template!S93,"Error",Template!S118=Template!S93,"Alert",Template!S118&lt;Template!S93,"")</f>
        <v/>
      </c>
      <c r="O46" s="58" t="str" cm="1">
        <f t="array" ref="O46">_xlfn.IFS(OR(Template!U93="",Template!U118=""),"",AND(Template!U93=0,Template!U118=0),"",Template!U118&gt;Template!U93,"Error",Template!U118=Template!U93,"Alert",Template!U118&lt;Template!U93,"")</f>
        <v/>
      </c>
      <c r="P46" s="58" t="str" cm="1">
        <f t="array" ref="P46">_xlfn.IFS(OR(Template!W93="",Template!W118=""),"",AND(Template!W93=0,Template!W118=0),"",Template!W118&gt;Template!W93,"Error",Template!W118=Template!W93,"Alert",Template!W118&lt;Template!W93,"")</f>
        <v/>
      </c>
      <c r="Q46" s="58" t="str" cm="1">
        <f t="array" ref="Q46">_xlfn.IFS(OR(Template!Y93="",Template!Y118=""),"",AND(Template!Y93=0,Template!Y118=0),"",Template!Y118&gt;Template!Y93,"Error",Template!Y118=Template!Y93,"Alert",Template!Y118&lt;Template!Y93,"")</f>
        <v/>
      </c>
      <c r="R46" s="155"/>
    </row>
    <row r="47" spans="1:18" x14ac:dyDescent="0.2">
      <c r="A47" s="484"/>
      <c r="B47" s="487"/>
      <c r="C47" s="480"/>
      <c r="D47" s="480"/>
      <c r="E47" s="69" t="s">
        <v>666</v>
      </c>
      <c r="F47" s="58" cm="1">
        <f t="array" ref="F47">IF(OR(G47:Q47="Error",G47:Q47="Alert"),1,"")</f>
        <v>1</v>
      </c>
      <c r="G47" s="58" t="str" cm="1">
        <f t="array" ref="G47">_xlfn.IFS(OR(Template!E94="",Template!E119=""),"",AND(Template!E94=0,Template!E119=0),"",Template!E119&gt;Template!E94,"Error",Template!E119=Template!E94,"Alert",Template!E119&lt;Template!E94,"")</f>
        <v/>
      </c>
      <c r="H47" s="58" t="str" cm="1">
        <f t="array" ref="H47">_xlfn.IFS(OR(Template!G94="",Template!G119=""),"",AND(Template!G94=0,Template!G119=0),"",Template!G119&gt;Template!G94,"Error",Template!G119=Template!G94,"Alert",Template!G119&lt;Template!G94,"")</f>
        <v/>
      </c>
      <c r="I47" s="58" t="str" cm="1">
        <f t="array" ref="I47">_xlfn.IFS(OR(Template!I94="",Template!I119=""),"",AND(Template!I94=0,Template!I119=0),"",Template!I119&gt;Template!I94,"Error",Template!I119=Template!I94,"Alert",Template!I119&lt;Template!I94,"")</f>
        <v/>
      </c>
      <c r="J47" s="58" t="str" cm="1">
        <f t="array" ref="J47">_xlfn.IFS(OR(Template!K94="",Template!K119=""),"",AND(Template!K94=0,Template!K119=0),"",Template!K119&gt;Template!K94,"Error",Template!K119=Template!K94,"Alert",Template!K119&lt;Template!K94,"")</f>
        <v/>
      </c>
      <c r="K47" s="58" t="str" cm="1">
        <f t="array" ref="K47">_xlfn.IFS(OR(Template!M94="",Template!M119=""),"",AND(Template!M94=0,Template!M119=0),"",Template!M119&gt;Template!M94,"Error",Template!M119=Template!M94,"Alert",Template!M119&lt;Template!M94,"")</f>
        <v/>
      </c>
      <c r="L47" s="58" t="str" cm="1">
        <f t="array" ref="L47">_xlfn.IFS(OR(Template!O94="",Template!O119=""),"",AND(Template!O94=0,Template!O119=0),"",Template!O119&gt;Template!O94,"Error",Template!O119=Template!O94,"Alert",Template!O119&lt;Template!O94,"")</f>
        <v/>
      </c>
      <c r="M47" s="58" t="str" cm="1">
        <f t="array" ref="M47">_xlfn.IFS(OR(Template!Q94="",Template!Q119=""),"",AND(Template!Q94=0,Template!Q119=0),"",Template!Q119&gt;Template!Q94,"Error",Template!Q119=Template!Q94,"Alert",Template!Q119&lt;Template!Q94,"")</f>
        <v/>
      </c>
      <c r="N47" s="58" t="str" cm="1">
        <f t="array" ref="N47">_xlfn.IFS(OR(Template!S94="",Template!S119=""),"",AND(Template!S94=0,Template!S119=0),"",Template!S119&gt;Template!S94,"Error",Template!S119=Template!S94,"Alert",Template!S119&lt;Template!S94,"")</f>
        <v/>
      </c>
      <c r="O47" s="58" t="str" cm="1">
        <f t="array" ref="O47">_xlfn.IFS(OR(Template!U94="",Template!U119=""),"",AND(Template!U94=0,Template!U119=0),"",Template!U119&gt;Template!U94,"Error",Template!U119=Template!U94,"Alert",Template!U119&lt;Template!U94,"")</f>
        <v>Alert</v>
      </c>
      <c r="P47" s="58" t="str" cm="1">
        <f t="array" ref="P47">_xlfn.IFS(OR(Template!W94="",Template!W119=""),"",AND(Template!W94=0,Template!W119=0),"",Template!W119&gt;Template!W94,"Error",Template!W119=Template!W94,"Alert",Template!W119&lt;Template!W94,"")</f>
        <v/>
      </c>
      <c r="Q47" s="58" t="str" cm="1">
        <f t="array" ref="Q47">_xlfn.IFS(OR(Template!Y94="",Template!Y119=""),"",AND(Template!Y94=0,Template!Y119=0),"",Template!Y119&gt;Template!Y94,"Error",Template!Y119=Template!Y94,"Alert",Template!Y119&lt;Template!Y94,"")</f>
        <v/>
      </c>
      <c r="R47" s="155"/>
    </row>
    <row r="48" spans="1:18" x14ac:dyDescent="0.2">
      <c r="A48" s="484"/>
      <c r="B48" s="487"/>
      <c r="C48" s="480"/>
      <c r="D48" s="480"/>
      <c r="E48" s="69" t="s">
        <v>667</v>
      </c>
      <c r="F48" s="58" t="str" cm="1">
        <f t="array" ref="F48">IF(OR(G48:Q48="Error",G48:Q48="Alert"),1,"")</f>
        <v/>
      </c>
      <c r="G48" s="58" t="str" cm="1">
        <f t="array" ref="G48">_xlfn.IFS(OR(Template!E95="",Template!E120=""),"",AND(Template!E95=0,Template!E120=0),"",Template!E120&gt;Template!E95,"Error",Template!E120=Template!E95,"Alert",Template!E120&lt;Template!E95,"")</f>
        <v/>
      </c>
      <c r="H48" s="58" t="str" cm="1">
        <f t="array" ref="H48">_xlfn.IFS(OR(Template!G95="",Template!G120=""),"",AND(Template!G95=0,Template!G120=0),"",Template!G120&gt;Template!G95,"Error",Template!G120=Template!G95,"Alert",Template!G120&lt;Template!G95,"")</f>
        <v/>
      </c>
      <c r="I48" s="58" t="str" cm="1">
        <f t="array" ref="I48">_xlfn.IFS(OR(Template!I95="",Template!I120=""),"",AND(Template!I95=0,Template!I120=0),"",Template!I120&gt;Template!I95,"Error",Template!I120=Template!I95,"Alert",Template!I120&lt;Template!I95,"")</f>
        <v/>
      </c>
      <c r="J48" s="58" t="str" cm="1">
        <f t="array" ref="J48">_xlfn.IFS(OR(Template!K95="",Template!K120=""),"",AND(Template!K95=0,Template!K120=0),"",Template!K120&gt;Template!K95,"Error",Template!K120=Template!K95,"Alert",Template!K120&lt;Template!K95,"")</f>
        <v/>
      </c>
      <c r="K48" s="58" t="str" cm="1">
        <f t="array" ref="K48">_xlfn.IFS(OR(Template!M95="",Template!M120=""),"",AND(Template!M95=0,Template!M120=0),"",Template!M120&gt;Template!M95,"Error",Template!M120=Template!M95,"Alert",Template!M120&lt;Template!M95,"")</f>
        <v/>
      </c>
      <c r="L48" s="58" t="str" cm="1">
        <f t="array" ref="L48">_xlfn.IFS(OR(Template!O95="",Template!O120=""),"",AND(Template!O95=0,Template!O120=0),"",Template!O120&gt;Template!O95,"Error",Template!O120=Template!O95,"Alert",Template!O120&lt;Template!O95,"")</f>
        <v/>
      </c>
      <c r="M48" s="58" t="str" cm="1">
        <f t="array" ref="M48">_xlfn.IFS(OR(Template!Q95="",Template!Q120=""),"",AND(Template!Q95=0,Template!Q120=0),"",Template!Q120&gt;Template!Q95,"Error",Template!Q120=Template!Q95,"Alert",Template!Q120&lt;Template!Q95,"")</f>
        <v/>
      </c>
      <c r="N48" s="58" t="str" cm="1">
        <f t="array" ref="N48">_xlfn.IFS(OR(Template!S95="",Template!S120=""),"",AND(Template!S95=0,Template!S120=0),"",Template!S120&gt;Template!S95,"Error",Template!S120=Template!S95,"Alert",Template!S120&lt;Template!S95,"")</f>
        <v/>
      </c>
      <c r="O48" s="58" t="str" cm="1">
        <f t="array" ref="O48">_xlfn.IFS(OR(Template!U95="",Template!U120=""),"",AND(Template!U95=0,Template!U120=0),"",Template!U120&gt;Template!U95,"Error",Template!U120=Template!U95,"Alert",Template!U120&lt;Template!U95,"")</f>
        <v/>
      </c>
      <c r="P48" s="58" t="str" cm="1">
        <f t="array" ref="P48">_xlfn.IFS(OR(Template!W95="",Template!W120=""),"",AND(Template!W95=0,Template!W120=0),"",Template!W120&gt;Template!W95,"Error",Template!W120=Template!W95,"Alert",Template!W120&lt;Template!W95,"")</f>
        <v/>
      </c>
      <c r="Q48" s="58" t="str" cm="1">
        <f t="array" ref="Q48">_xlfn.IFS(OR(Template!Y95="",Template!Y120=""),"",AND(Template!Y95=0,Template!Y120=0),"",Template!Y120&gt;Template!Y95,"Error",Template!Y120=Template!Y95,"Alert",Template!Y120&lt;Template!Y95,"")</f>
        <v/>
      </c>
      <c r="R48" s="155"/>
    </row>
    <row r="49" spans="1:18" x14ac:dyDescent="0.2">
      <c r="A49" s="484"/>
      <c r="B49" s="487"/>
      <c r="C49" s="480"/>
      <c r="D49" s="480"/>
      <c r="E49" s="69" t="s">
        <v>668</v>
      </c>
      <c r="F49" s="58" t="str" cm="1">
        <f t="array" ref="F49">IF(OR(G49:Q49="Error",G49:Q49="Alert"),1,"")</f>
        <v/>
      </c>
      <c r="G49" s="58" t="str" cm="1">
        <f t="array" ref="G49">_xlfn.IFS(OR(Template!E96="",Template!E121=""),"",AND(Template!E96=0,Template!E121=0),"",Template!E121&gt;Template!E96,"Error",Template!E121=Template!E96,"Alert",Template!E121&lt;Template!E96,"")</f>
        <v/>
      </c>
      <c r="H49" s="58" t="str" cm="1">
        <f t="array" ref="H49">_xlfn.IFS(OR(Template!G96="",Template!G121=""),"",AND(Template!G96=0,Template!G121=0),"",Template!G121&gt;Template!G96,"Error",Template!G121=Template!G96,"Alert",Template!G121&lt;Template!G96,"")</f>
        <v/>
      </c>
      <c r="I49" s="58" t="str" cm="1">
        <f t="array" ref="I49">_xlfn.IFS(OR(Template!I96="",Template!I121=""),"",AND(Template!I96=0,Template!I121=0),"",Template!I121&gt;Template!I96,"Error",Template!I121=Template!I96,"Alert",Template!I121&lt;Template!I96,"")</f>
        <v/>
      </c>
      <c r="J49" s="58" t="str" cm="1">
        <f t="array" ref="J49">_xlfn.IFS(OR(Template!K96="",Template!K121=""),"",AND(Template!K96=0,Template!K121=0),"",Template!K121&gt;Template!K96,"Error",Template!K121=Template!K96,"Alert",Template!K121&lt;Template!K96,"")</f>
        <v/>
      </c>
      <c r="K49" s="58" t="str" cm="1">
        <f t="array" ref="K49">_xlfn.IFS(OR(Template!M96="",Template!M121=""),"",AND(Template!M96=0,Template!M121=0),"",Template!M121&gt;Template!M96,"Error",Template!M121=Template!M96,"Alert",Template!M121&lt;Template!M96,"")</f>
        <v/>
      </c>
      <c r="L49" s="58" t="str" cm="1">
        <f t="array" ref="L49">_xlfn.IFS(OR(Template!O96="",Template!O121=""),"",AND(Template!O96=0,Template!O121=0),"",Template!O121&gt;Template!O96,"Error",Template!O121=Template!O96,"Alert",Template!O121&lt;Template!O96,"")</f>
        <v/>
      </c>
      <c r="M49" s="58" t="str" cm="1">
        <f t="array" ref="M49">_xlfn.IFS(OR(Template!Q96="",Template!Q121=""),"",AND(Template!Q96=0,Template!Q121=0),"",Template!Q121&gt;Template!Q96,"Error",Template!Q121=Template!Q96,"Alert",Template!Q121&lt;Template!Q96,"")</f>
        <v/>
      </c>
      <c r="N49" s="58" t="str" cm="1">
        <f t="array" ref="N49">_xlfn.IFS(OR(Template!S96="",Template!S121=""),"",AND(Template!S96=0,Template!S121=0),"",Template!S121&gt;Template!S96,"Error",Template!S121=Template!S96,"Alert",Template!S121&lt;Template!S96,"")</f>
        <v/>
      </c>
      <c r="O49" s="58" t="str" cm="1">
        <f t="array" ref="O49">_xlfn.IFS(OR(Template!U96="",Template!U121=""),"",AND(Template!U96=0,Template!U121=0),"",Template!U121&gt;Template!U96,"Error",Template!U121=Template!U96,"Alert",Template!U121&lt;Template!U96,"")</f>
        <v/>
      </c>
      <c r="P49" s="58" t="str" cm="1">
        <f t="array" ref="P49">_xlfn.IFS(OR(Template!W96="",Template!W121=""),"",AND(Template!W96=0,Template!W121=0),"",Template!W121&gt;Template!W96,"Error",Template!W121=Template!W96,"Alert",Template!W121&lt;Template!W96,"")</f>
        <v/>
      </c>
      <c r="Q49" s="58" t="str" cm="1">
        <f t="array" ref="Q49">_xlfn.IFS(OR(Template!Y96="",Template!Y121=""),"",AND(Template!Y96=0,Template!Y121=0),"",Template!Y121&gt;Template!Y96,"Error",Template!Y121=Template!Y96,"Alert",Template!Y121&lt;Template!Y96,"")</f>
        <v/>
      </c>
      <c r="R49" s="155"/>
    </row>
    <row r="50" spans="1:18" x14ac:dyDescent="0.2">
      <c r="A50" s="484"/>
      <c r="B50" s="487"/>
      <c r="C50" s="480"/>
      <c r="D50" s="480"/>
      <c r="E50" s="69" t="s">
        <v>669</v>
      </c>
      <c r="F50" s="58" cm="1">
        <f t="array" ref="F50">IF(OR(G50:Q50="Error",G50:Q50="Alert"),1,"")</f>
        <v>1</v>
      </c>
      <c r="G50" s="58" t="str" cm="1">
        <f t="array" ref="G50">_xlfn.IFS(OR(Template!E97="",Template!E122=""),"",AND(Template!E97=0,Template!E122=0),"",Template!E122&gt;Template!E97,"Error",Template!E122=Template!E97,"Alert",Template!E122&lt;Template!E97,"")</f>
        <v/>
      </c>
      <c r="H50" s="58" t="str" cm="1">
        <f t="array" ref="H50">_xlfn.IFS(OR(Template!G97="",Template!G122=""),"",AND(Template!G97=0,Template!G122=0),"",Template!G122&gt;Template!G97,"Error",Template!G122=Template!G97,"Alert",Template!G122&lt;Template!G97,"")</f>
        <v/>
      </c>
      <c r="I50" s="58" t="str" cm="1">
        <f t="array" ref="I50">_xlfn.IFS(OR(Template!I97="",Template!I122=""),"",AND(Template!I97=0,Template!I122=0),"",Template!I122&gt;Template!I97,"Error",Template!I122=Template!I97,"Alert",Template!I122&lt;Template!I97,"")</f>
        <v/>
      </c>
      <c r="J50" s="58" t="str" cm="1">
        <f t="array" ref="J50">_xlfn.IFS(OR(Template!K97="",Template!K122=""),"",AND(Template!K97=0,Template!K122=0),"",Template!K122&gt;Template!K97,"Error",Template!K122=Template!K97,"Alert",Template!K122&lt;Template!K97,"")</f>
        <v/>
      </c>
      <c r="K50" s="58" t="str" cm="1">
        <f t="array" ref="K50">_xlfn.IFS(OR(Template!M97="",Template!M122=""),"",AND(Template!M97=0,Template!M122=0),"",Template!M122&gt;Template!M97,"Error",Template!M122=Template!M97,"Alert",Template!M122&lt;Template!M97,"")</f>
        <v/>
      </c>
      <c r="L50" s="58" t="str" cm="1">
        <f t="array" ref="L50">_xlfn.IFS(OR(Template!O97="",Template!O122=""),"",AND(Template!O97=0,Template!O122=0),"",Template!O122&gt;Template!O97,"Error",Template!O122=Template!O97,"Alert",Template!O122&lt;Template!O97,"")</f>
        <v/>
      </c>
      <c r="M50" s="58" t="str" cm="1">
        <f t="array" ref="M50">_xlfn.IFS(OR(Template!Q97="",Template!Q122=""),"",AND(Template!Q97=0,Template!Q122=0),"",Template!Q122&gt;Template!Q97,"Error",Template!Q122=Template!Q97,"Alert",Template!Q122&lt;Template!Q97,"")</f>
        <v/>
      </c>
      <c r="N50" s="58" t="str" cm="1">
        <f t="array" ref="N50">_xlfn.IFS(OR(Template!S97="",Template!S122=""),"",AND(Template!S97=0,Template!S122=0),"",Template!S122&gt;Template!S97,"Error",Template!S122=Template!S97,"Alert",Template!S122&lt;Template!S97,"")</f>
        <v>Alert</v>
      </c>
      <c r="O50" s="58" t="str" cm="1">
        <f t="array" ref="O50">_xlfn.IFS(OR(Template!U97="",Template!U122=""),"",AND(Template!U97=0,Template!U122=0),"",Template!U122&gt;Template!U97,"Error",Template!U122=Template!U97,"Alert",Template!U122&lt;Template!U97,"")</f>
        <v/>
      </c>
      <c r="P50" s="58" t="str" cm="1">
        <f t="array" ref="P50">_xlfn.IFS(OR(Template!W97="",Template!W122=""),"",AND(Template!W97=0,Template!W122=0),"",Template!W122&gt;Template!W97,"Error",Template!W122=Template!W97,"Alert",Template!W122&lt;Template!W97,"")</f>
        <v/>
      </c>
      <c r="Q50" s="58" t="str" cm="1">
        <f t="array" ref="Q50">_xlfn.IFS(OR(Template!Y97="",Template!Y122=""),"",AND(Template!Y97=0,Template!Y122=0),"",Template!Y122&gt;Template!Y97,"Error",Template!Y122=Template!Y97,"Alert",Template!Y122&lt;Template!Y97,"")</f>
        <v/>
      </c>
      <c r="R50" s="155"/>
    </row>
    <row r="51" spans="1:18" x14ac:dyDescent="0.2">
      <c r="A51" s="484"/>
      <c r="B51" s="487"/>
      <c r="C51" s="480"/>
      <c r="D51" s="480"/>
      <c r="E51" s="69" t="s">
        <v>670</v>
      </c>
      <c r="F51" s="58" cm="1">
        <f t="array" ref="F51">IF(OR(G51:Q51="Error",G51:Q51="Alert"),1,"")</f>
        <v>1</v>
      </c>
      <c r="G51" s="58" t="str" cm="1">
        <f t="array" ref="G51">_xlfn.IFS(OR(Template!E98="",Template!E123=""),"",AND(Template!E98=0,Template!E123=0),"",Template!E123&gt;Template!E98,"Error",Template!E123=Template!E98,"Alert",Template!E123&lt;Template!E98,"")</f>
        <v/>
      </c>
      <c r="H51" s="58" t="str" cm="1">
        <f t="array" ref="H51">_xlfn.IFS(OR(Template!G98="",Template!G123=""),"",AND(Template!G98=0,Template!G123=0),"",Template!G123&gt;Template!G98,"Error",Template!G123=Template!G98,"Alert",Template!G123&lt;Template!G98,"")</f>
        <v/>
      </c>
      <c r="I51" s="58" t="str" cm="1">
        <f t="array" ref="I51">_xlfn.IFS(OR(Template!I98="",Template!I123=""),"",AND(Template!I98=0,Template!I123=0),"",Template!I123&gt;Template!I98,"Error",Template!I123=Template!I98,"Alert",Template!I123&lt;Template!I98,"")</f>
        <v/>
      </c>
      <c r="J51" s="58" t="str" cm="1">
        <f t="array" ref="J51">_xlfn.IFS(OR(Template!K98="",Template!K123=""),"",AND(Template!K98=0,Template!K123=0),"",Template!K123&gt;Template!K98,"Error",Template!K123=Template!K98,"Alert",Template!K123&lt;Template!K98,"")</f>
        <v/>
      </c>
      <c r="K51" s="58" t="str" cm="1">
        <f t="array" ref="K51">_xlfn.IFS(OR(Template!M98="",Template!M123=""),"",AND(Template!M98=0,Template!M123=0),"",Template!M123&gt;Template!M98,"Error",Template!M123=Template!M98,"Alert",Template!M123&lt;Template!M98,"")</f>
        <v/>
      </c>
      <c r="L51" s="58" t="str" cm="1">
        <f t="array" ref="L51">_xlfn.IFS(OR(Template!O98="",Template!O123=""),"",AND(Template!O98=0,Template!O123=0),"",Template!O123&gt;Template!O98,"Error",Template!O123=Template!O98,"Alert",Template!O123&lt;Template!O98,"")</f>
        <v/>
      </c>
      <c r="M51" s="58" t="str" cm="1">
        <f t="array" ref="M51">_xlfn.IFS(OR(Template!Q98="",Template!Q123=""),"",AND(Template!Q98=0,Template!Q123=0),"",Template!Q123&gt;Template!Q98,"Error",Template!Q123=Template!Q98,"Alert",Template!Q123&lt;Template!Q98,"")</f>
        <v/>
      </c>
      <c r="N51" s="58" t="str" cm="1">
        <f t="array" ref="N51">_xlfn.IFS(OR(Template!S98="",Template!S123=""),"",AND(Template!S98=0,Template!S123=0),"",Template!S123&gt;Template!S98,"Error",Template!S123=Template!S98,"Alert",Template!S123&lt;Template!S98,"")</f>
        <v>Alert</v>
      </c>
      <c r="O51" s="58" t="str" cm="1">
        <f t="array" ref="O51">_xlfn.IFS(OR(Template!U98="",Template!U123=""),"",AND(Template!U98=0,Template!U123=0),"",Template!U123&gt;Template!U98,"Error",Template!U123=Template!U98,"Alert",Template!U123&lt;Template!U98,"")</f>
        <v/>
      </c>
      <c r="P51" s="58" t="str" cm="1">
        <f t="array" ref="P51">_xlfn.IFS(OR(Template!W98="",Template!W123=""),"",AND(Template!W98=0,Template!W123=0),"",Template!W123&gt;Template!W98,"Error",Template!W123=Template!W98,"Alert",Template!W123&lt;Template!W98,"")</f>
        <v/>
      </c>
      <c r="Q51" s="58" t="str" cm="1">
        <f t="array" ref="Q51">_xlfn.IFS(OR(Template!Y98="",Template!Y123=""),"",AND(Template!Y98=0,Template!Y123=0),"",Template!Y123&gt;Template!Y98,"Error",Template!Y123=Template!Y98,"Alert",Template!Y123&lt;Template!Y98,"")</f>
        <v/>
      </c>
      <c r="R51" s="155"/>
    </row>
    <row r="52" spans="1:18" x14ac:dyDescent="0.2">
      <c r="A52" s="484"/>
      <c r="B52" s="487"/>
      <c r="C52" s="480"/>
      <c r="D52" s="480"/>
      <c r="E52" s="452" t="s">
        <v>671</v>
      </c>
      <c r="F52" s="453" cm="1">
        <f t="array" ref="F52">IF(OR(G52:Q52="Error",G52:Q52="Alert"),1,"")</f>
        <v>1</v>
      </c>
      <c r="G52" s="453" t="str" cm="1">
        <f t="array" ref="G52">_xlfn.IFS(OR(Template!E99="",Template!E124=""),"",AND(Template!E99=0,Template!E124=0),"",Template!E124&gt;Template!E99,"Error",Template!E124=Template!E99,"Alert",Template!E124&lt;Template!E99,"")</f>
        <v/>
      </c>
      <c r="H52" s="453" t="str" cm="1">
        <f t="array" ref="H52">_xlfn.IFS(OR(Template!G99="",Template!G124=""),"",AND(Template!G99=0,Template!G124=0),"",Template!G124&gt;Template!G99,"Error",Template!G124=Template!G99,"Alert",Template!G124&lt;Template!G99,"")</f>
        <v/>
      </c>
      <c r="I52" s="453" t="str" cm="1">
        <f t="array" ref="I52">_xlfn.IFS(OR(Template!I99="",Template!I124=""),"",AND(Template!I99=0,Template!I124=0),"",Template!I124&gt;Template!I99,"Error",Template!I124=Template!I99,"Alert",Template!I124&lt;Template!I99,"")</f>
        <v/>
      </c>
      <c r="J52" s="453" t="str" cm="1">
        <f t="array" ref="J52">_xlfn.IFS(OR(Template!K99="",Template!K124=""),"",AND(Template!K99=0,Template!K124=0),"",Template!K124&gt;Template!K99,"Error",Template!K124=Template!K99,"Alert",Template!K124&lt;Template!K99,"")</f>
        <v/>
      </c>
      <c r="K52" s="453" t="str" cm="1">
        <f t="array" ref="K52">_xlfn.IFS(OR(Template!M99="",Template!M124=""),"",AND(Template!M99=0,Template!M124=0),"",Template!M124&gt;Template!M99,"Error",Template!M124=Template!M99,"Alert",Template!M124&lt;Template!M99,"")</f>
        <v/>
      </c>
      <c r="L52" s="453" t="str" cm="1">
        <f t="array" ref="L52">_xlfn.IFS(OR(Template!O99="",Template!O124=""),"",AND(Template!O99=0,Template!O124=0),"",Template!O124&gt;Template!O99,"Error",Template!O124=Template!O99,"Alert",Template!O124&lt;Template!O99,"")</f>
        <v/>
      </c>
      <c r="M52" s="453" t="str" cm="1">
        <f t="array" ref="M52">_xlfn.IFS(OR(Template!Q99="",Template!Q124=""),"",AND(Template!Q99=0,Template!Q124=0),"",Template!Q124&gt;Template!Q99,"Error",Template!Q124=Template!Q99,"Alert",Template!Q124&lt;Template!Q99,"")</f>
        <v>Alert</v>
      </c>
      <c r="N52" s="453" t="str" cm="1">
        <f t="array" ref="N52">_xlfn.IFS(OR(Template!S99="",Template!S124=""),"",AND(Template!S99=0,Template!S124=0),"",Template!S124&gt;Template!S99,"Error",Template!S124=Template!S99,"Alert",Template!S124&lt;Template!S99,"")</f>
        <v/>
      </c>
      <c r="O52" s="453" t="str" cm="1">
        <f t="array" ref="O52">_xlfn.IFS(OR(Template!U99="",Template!U124=""),"",AND(Template!U99=0,Template!U124=0),"",Template!U124&gt;Template!U99,"Error",Template!U124=Template!U99,"Alert",Template!U124&lt;Template!U99,"")</f>
        <v/>
      </c>
      <c r="P52" s="453" t="str" cm="1">
        <f t="array" ref="P52">_xlfn.IFS(OR(Template!W99="",Template!W124=""),"",AND(Template!W99=0,Template!W124=0),"",Template!W124&gt;Template!W99,"Error",Template!W124=Template!W99,"Alert",Template!W124&lt;Template!W99,"")</f>
        <v/>
      </c>
      <c r="Q52" s="453" t="str" cm="1">
        <f t="array" ref="Q52">_xlfn.IFS(OR(Template!Y99="",Template!Y124=""),"",AND(Template!Y99=0,Template!Y124=0),"",Template!Y124&gt;Template!Y99,"Error",Template!Y124=Template!Y99,"Alert",Template!Y124&lt;Template!Y99,"")</f>
        <v/>
      </c>
      <c r="R52" s="454"/>
    </row>
    <row r="53" spans="1:18" ht="15.75" x14ac:dyDescent="0.2">
      <c r="A53" s="484"/>
      <c r="B53" s="487"/>
      <c r="C53" s="480"/>
      <c r="D53" s="480" t="s">
        <v>92</v>
      </c>
      <c r="E53" s="124" t="s">
        <v>653</v>
      </c>
      <c r="F53" s="58" t="str" cm="1">
        <f t="array" ref="F53">IF(OR(G53:Q53="Error",G53:Q53="Alert"),1,"")</f>
        <v/>
      </c>
      <c r="G53" s="58" t="str" cm="1">
        <f t="array" ref="G53">_xlfn.IFS(OR(Template!E161="",Template!E127="",Template!E161=0),"",Template!E161&gt;Template!E127,"Error",Template!E161=Template!E127,"Alert",Template!E161&lt;Template!E127,"")</f>
        <v/>
      </c>
      <c r="H53" s="58" t="str" cm="1">
        <f t="array" ref="H53">_xlfn.IFS(OR(Template!G161="",Template!G127="",Template!G161=0),"",Template!G161&gt;Template!G127,"Error",Template!G161=Template!G127,"Alert",Template!G161&lt;Template!G127,"")</f>
        <v/>
      </c>
      <c r="I53" s="58" t="str" cm="1">
        <f t="array" ref="I53">_xlfn.IFS(OR(Template!I161="",Template!I127="",Template!I161=0),"",Template!I161&gt;Template!I127,"Error",Template!I161=Template!I127,"Alert",Template!I161&lt;Template!I127,"")</f>
        <v/>
      </c>
      <c r="J53" s="58" t="str" cm="1">
        <f t="array" ref="J53">_xlfn.IFS(OR(Template!K161="",Template!K127="",Template!K161=0),"",Template!K161&gt;Template!K127,"Error",Template!K161=Template!K127,"Alert",Template!K161&lt;Template!K127,"")</f>
        <v/>
      </c>
      <c r="K53" s="58" t="str" cm="1">
        <f t="array" ref="K53">_xlfn.IFS(OR(Template!M161="",Template!M127="",Template!M161=0),"",Template!M161&gt;Template!M127,"Error",Template!M161=Template!M127,"Alert",Template!M161&lt;Template!M127,"")</f>
        <v/>
      </c>
      <c r="L53" s="58" t="str" cm="1">
        <f t="array" ref="L53">_xlfn.IFS(OR(Template!O161="",Template!O127="",Template!O161=0),"",Template!O161&gt;Template!O127,"Error",Template!O161=Template!O127,"Alert",Template!O161&lt;Template!O127,"")</f>
        <v/>
      </c>
      <c r="M53" s="58" t="str" cm="1">
        <f t="array" ref="M53">_xlfn.IFS(OR(Template!Q161="",Template!Q127="",Template!Q161=0),"",Template!Q161&gt;Template!Q127,"Error",Template!Q161=Template!Q127,"Alert",Template!Q161&lt;Template!Q127,"")</f>
        <v/>
      </c>
      <c r="N53" s="58" t="str" cm="1">
        <f t="array" ref="N53">_xlfn.IFS(OR(Template!S161="",Template!S127="",Template!S161=0),"",Template!S161&gt;Template!S127,"Error",Template!S161=Template!S127,"Alert",Template!S161&lt;Template!S127,"")</f>
        <v/>
      </c>
      <c r="O53" s="58" t="str" cm="1">
        <f t="array" ref="O53">_xlfn.IFS(OR(Template!U161="",Template!U127="",Template!U161=0),"",Template!U161&gt;Template!U127,"Error",Template!U161=Template!U127,"Alert",Template!U161&lt;Template!U127,"")</f>
        <v/>
      </c>
      <c r="P53" s="58" t="str" cm="1">
        <f t="array" ref="P53">_xlfn.IFS(OR(Template!W161="",Template!W127="",Template!W161=0),"",Template!W161&gt;Template!W127,"Error",Template!W161=Template!W127,"Alert",Template!W161&lt;Template!W127,"")</f>
        <v/>
      </c>
      <c r="Q53" s="58" t="str" cm="1">
        <f t="array" ref="Q53">_xlfn.IFS(OR(Template!Y161="",Template!Y127="",Template!Y161=0),"",Template!Y161&gt;Template!Y127,"Error",Template!Y161=Template!Y127,"Alert",Template!Y161&lt;Template!Y127,"")</f>
        <v/>
      </c>
      <c r="R53" s="155"/>
    </row>
    <row r="54" spans="1:18" x14ac:dyDescent="0.2">
      <c r="A54" s="484"/>
      <c r="B54" s="487"/>
      <c r="C54" s="480"/>
      <c r="D54" s="480"/>
      <c r="E54" s="128" t="s">
        <v>408</v>
      </c>
      <c r="F54" s="58" t="str" cm="1">
        <f t="array" ref="F54">IF(OR(G54:Q54="Error",G54:Q54="Alert"),1,"")</f>
        <v/>
      </c>
      <c r="G54" s="58" t="str" cm="1">
        <f t="array" ref="G54">_xlfn.IFS(OR(Template!E163="",Template!E129=""),"",AND(Template!E163=0,Template!E129=0),"",Template!E163&gt;Template!E129,"Error",Template!E163=Template!E129,"Alert",Template!E163&lt;Template!E129,"")</f>
        <v/>
      </c>
      <c r="H54" s="58" t="str" cm="1">
        <f t="array" ref="H54">_xlfn.IFS(OR(Template!G163="",Template!G129=""),"",AND(Template!G163=0,Template!G129=0),"",Template!G163&gt;Template!G129,"Error",Template!G163=Template!G129,"Alert",Template!G163&lt;Template!G129,"")</f>
        <v/>
      </c>
      <c r="I54" s="58" t="str" cm="1">
        <f t="array" ref="I54">_xlfn.IFS(OR(Template!I163="",Template!I129=""),"",AND(Template!I163=0,Template!I129=0),"",Template!I163&gt;Template!I129,"Error",Template!I163=Template!I129,"Alert",Template!I163&lt;Template!I129,"")</f>
        <v/>
      </c>
      <c r="J54" s="58" t="str" cm="1">
        <f t="array" ref="J54">_xlfn.IFS(OR(Template!K163="",Template!K129=""),"",AND(Template!K163=0,Template!K129=0),"",Template!K163&gt;Template!K129,"Error",Template!K163=Template!K129,"Alert",Template!K163&lt;Template!K129,"")</f>
        <v/>
      </c>
      <c r="K54" s="58" t="str" cm="1">
        <f t="array" ref="K54">_xlfn.IFS(OR(Template!M163="",Template!M129=""),"",AND(Template!M163=0,Template!M129=0),"",Template!M163&gt;Template!M129,"Error",Template!M163=Template!M129,"Alert",Template!M163&lt;Template!M129,"")</f>
        <v/>
      </c>
      <c r="L54" s="58" t="str" cm="1">
        <f t="array" ref="L54">_xlfn.IFS(OR(Template!O163="",Template!O129=""),"",AND(Template!O163=0,Template!O129=0),"",Template!O163&gt;Template!O129,"Error",Template!O163=Template!O129,"Alert",Template!O163&lt;Template!O129,"")</f>
        <v/>
      </c>
      <c r="M54" s="58" t="str" cm="1">
        <f t="array" ref="M54">_xlfn.IFS(OR(Template!Q163="",Template!Q129=""),"",AND(Template!Q163=0,Template!Q129=0),"",Template!Q163&gt;Template!Q129,"Error",Template!Q163=Template!Q129,"Alert",Template!Q163&lt;Template!Q129,"")</f>
        <v/>
      </c>
      <c r="N54" s="58" t="str" cm="1">
        <f t="array" ref="N54">_xlfn.IFS(OR(Template!S163="",Template!S129=""),"",AND(Template!S163=0,Template!S129=0),"",Template!S163&gt;Template!S129,"Error",Template!S163=Template!S129,"Alert",Template!S163&lt;Template!S129,"")</f>
        <v/>
      </c>
      <c r="O54" s="58" t="str" cm="1">
        <f t="array" ref="O54">_xlfn.IFS(OR(Template!U163="",Template!U129=""),"",AND(Template!U163=0,Template!U129=0),"",Template!U163&gt;Template!U129,"Error",Template!U163=Template!U129,"Alert",Template!U163&lt;Template!U129,"")</f>
        <v/>
      </c>
      <c r="P54" s="58" t="str" cm="1">
        <f t="array" ref="P54">_xlfn.IFS(OR(Template!W163="",Template!W129=""),"",AND(Template!W163=0,Template!W129=0),"",Template!W163&gt;Template!W129,"Error",Template!W163=Template!W129,"Alert",Template!W163&lt;Template!W129,"")</f>
        <v/>
      </c>
      <c r="Q54" s="58" t="str" cm="1">
        <f t="array" ref="Q54">_xlfn.IFS(OR(Template!Y163="",Template!Y129=""),"",AND(Template!Y163=0,Template!Y129=0),"",Template!Y163&gt;Template!Y129,"Error",Template!Y163=Template!Y129,"Alert",Template!Y163&lt;Template!Y129,"")</f>
        <v/>
      </c>
      <c r="R54" s="155"/>
    </row>
    <row r="55" spans="1:18" x14ac:dyDescent="0.2">
      <c r="A55" s="484"/>
      <c r="B55" s="487"/>
      <c r="C55" s="480"/>
      <c r="D55" s="480"/>
      <c r="E55" s="452" t="s">
        <v>409</v>
      </c>
      <c r="F55" s="453" t="str" cm="1">
        <f t="array" ref="F55">IF(OR(G55:Q55="Error",G55:Q55="Alert"),1,"")</f>
        <v/>
      </c>
      <c r="G55" s="453" t="str" cm="1">
        <f t="array" ref="G55">_xlfn.IFS(OR(Template!E164="",Template!E130=""),"",AND(Template!E164=0,Template!E130=0),"",Template!E164&gt;Template!E130,"Error",Template!E164=Template!E130,"Alert",Template!E164&lt;Template!E130,"")</f>
        <v/>
      </c>
      <c r="H55" s="453" t="str" cm="1">
        <f t="array" ref="H55">_xlfn.IFS(OR(Template!G164="",Template!G130=""),"",AND(Template!G164=0,Template!G130=0),"",Template!G164&gt;Template!G130,"Error",Template!G164=Template!G130,"Alert",Template!G164&lt;Template!G130,"")</f>
        <v/>
      </c>
      <c r="I55" s="453" t="str" cm="1">
        <f t="array" ref="I55">_xlfn.IFS(OR(Template!I164="",Template!I130=""),"",AND(Template!I164=0,Template!I130=0),"",Template!I164&gt;Template!I130,"Error",Template!I164=Template!I130,"Alert",Template!I164&lt;Template!I130,"")</f>
        <v/>
      </c>
      <c r="J55" s="453" t="str" cm="1">
        <f t="array" ref="J55">_xlfn.IFS(OR(Template!K164="",Template!K130=""),"",AND(Template!K164=0,Template!K130=0),"",Template!K164&gt;Template!K130,"Error",Template!K164=Template!K130,"Alert",Template!K164&lt;Template!K130,"")</f>
        <v/>
      </c>
      <c r="K55" s="453" t="str" cm="1">
        <f t="array" ref="K55">_xlfn.IFS(OR(Template!M164="",Template!M130=""),"",AND(Template!M164=0,Template!M130=0),"",Template!M164&gt;Template!M130,"Error",Template!M164=Template!M130,"Alert",Template!M164&lt;Template!M130,"")</f>
        <v/>
      </c>
      <c r="L55" s="453" t="str" cm="1">
        <f t="array" ref="L55">_xlfn.IFS(OR(Template!O164="",Template!O130=""),"",AND(Template!O164=0,Template!O130=0),"",Template!O164&gt;Template!O130,"Error",Template!O164=Template!O130,"Alert",Template!O164&lt;Template!O130,"")</f>
        <v/>
      </c>
      <c r="M55" s="453" t="str" cm="1">
        <f t="array" ref="M55">_xlfn.IFS(OR(Template!Q164="",Template!Q130=""),"",AND(Template!Q164=0,Template!Q130=0),"",Template!Q164&gt;Template!Q130,"Error",Template!Q164=Template!Q130,"Alert",Template!Q164&lt;Template!Q130,"")</f>
        <v/>
      </c>
      <c r="N55" s="453" t="str" cm="1">
        <f t="array" ref="N55">_xlfn.IFS(OR(Template!S164="",Template!S130=""),"",AND(Template!S164=0,Template!S130=0),"",Template!S164&gt;Template!S130,"Error",Template!S164=Template!S130,"Alert",Template!S164&lt;Template!S130,"")</f>
        <v/>
      </c>
      <c r="O55" s="453" t="str" cm="1">
        <f t="array" ref="O55">_xlfn.IFS(OR(Template!U164="",Template!U130=""),"",AND(Template!U164=0,Template!U130=0),"",Template!U164&gt;Template!U130,"Error",Template!U164=Template!U130,"Alert",Template!U164&lt;Template!U130,"")</f>
        <v/>
      </c>
      <c r="P55" s="453" t="str" cm="1">
        <f t="array" ref="P55">_xlfn.IFS(OR(Template!W164="",Template!W130=""),"",AND(Template!W164=0,Template!W130=0),"",Template!W164&gt;Template!W130,"Error",Template!W164=Template!W130,"Alert",Template!W164&lt;Template!W130,"")</f>
        <v/>
      </c>
      <c r="Q55" s="453" t="str" cm="1">
        <f t="array" ref="Q55">_xlfn.IFS(OR(Template!Y164="",Template!Y130=""),"",AND(Template!Y164=0,Template!Y130=0),"",Template!Y164&gt;Template!Y130,"Error",Template!Y164=Template!Y130,"Alert",Template!Y164&lt;Template!Y130,"")</f>
        <v/>
      </c>
      <c r="R55" s="454"/>
    </row>
    <row r="56" spans="1:18" x14ac:dyDescent="0.2">
      <c r="A56" s="484"/>
      <c r="B56" s="487"/>
      <c r="C56" s="480"/>
      <c r="D56" s="480"/>
      <c r="E56" s="69" t="s">
        <v>654</v>
      </c>
      <c r="F56" s="58" t="str" cm="1">
        <f t="array" ref="F56">IF(OR(G56:Q56="Error",G56:Q56="Alert"),1,"")</f>
        <v/>
      </c>
      <c r="G56" s="58" t="str" cm="1">
        <f t="array" ref="G56">_xlfn.IFS(OR(Template!E166="",Template!E132=""),"",AND(Template!E166=0,Template!E132=0),"",Template!E166&gt;Template!E132,"Error",Template!E166=Template!E132,"Alert",Template!E166&lt;Template!E132,"")</f>
        <v/>
      </c>
      <c r="H56" s="58" t="str" cm="1">
        <f t="array" ref="H56">_xlfn.IFS(OR(Template!G166="",Template!G132=""),"",AND(Template!G166=0,Template!G132=0),"",Template!G166&gt;Template!G132,"Error",Template!G166=Template!G132,"Alert",Template!G166&lt;Template!G132,"")</f>
        <v/>
      </c>
      <c r="I56" s="58" t="str" cm="1">
        <f t="array" ref="I56">_xlfn.IFS(OR(Template!I166="",Template!I132=""),"",AND(Template!I166=0,Template!I132=0),"",Template!I166&gt;Template!I132,"Error",Template!I166=Template!I132,"Alert",Template!I166&lt;Template!I132,"")</f>
        <v/>
      </c>
      <c r="J56" s="58" t="str" cm="1">
        <f t="array" ref="J56">_xlfn.IFS(OR(Template!K166="",Template!K132=""),"",AND(Template!K166=0,Template!K132=0),"",Template!K166&gt;Template!K132,"Error",Template!K166=Template!K132,"Alert",Template!K166&lt;Template!K132,"")</f>
        <v/>
      </c>
      <c r="K56" s="58" t="str" cm="1">
        <f t="array" ref="K56">_xlfn.IFS(OR(Template!M166="",Template!M132=""),"",AND(Template!M166=0,Template!M132=0),"",Template!M166&gt;Template!M132,"Error",Template!M166=Template!M132,"Alert",Template!M166&lt;Template!M132,"")</f>
        <v/>
      </c>
      <c r="L56" s="58" t="str" cm="1">
        <f t="array" ref="L56">_xlfn.IFS(OR(Template!O166="",Template!O132=""),"",AND(Template!O166=0,Template!O132=0),"",Template!O166&gt;Template!O132,"Error",Template!O166=Template!O132,"Alert",Template!O166&lt;Template!O132,"")</f>
        <v/>
      </c>
      <c r="M56" s="58" t="str" cm="1">
        <f t="array" ref="M56">_xlfn.IFS(OR(Template!Q166="",Template!Q132=""),"",AND(Template!Q166=0,Template!Q132=0),"",Template!Q166&gt;Template!Q132,"Error",Template!Q166=Template!Q132,"Alert",Template!Q166&lt;Template!Q132,"")</f>
        <v/>
      </c>
      <c r="N56" s="58" t="str" cm="1">
        <f t="array" ref="N56">_xlfn.IFS(OR(Template!S166="",Template!S132=""),"",AND(Template!S166=0,Template!S132=0),"",Template!S166&gt;Template!S132,"Error",Template!S166=Template!S132,"Alert",Template!S166&lt;Template!S132,"")</f>
        <v/>
      </c>
      <c r="O56" s="58" t="str" cm="1">
        <f t="array" ref="O56">_xlfn.IFS(OR(Template!U166="",Template!U132=""),"",AND(Template!U166=0,Template!U132=0),"",Template!U166&gt;Template!U132,"Error",Template!U166=Template!U132,"Alert",Template!U166&lt;Template!U132,"")</f>
        <v/>
      </c>
      <c r="P56" s="58" t="str" cm="1">
        <f t="array" ref="P56">_xlfn.IFS(OR(Template!W166="",Template!W132=""),"",AND(Template!W166=0,Template!W132=0),"",Template!W166&gt;Template!W132,"Error",Template!W166=Template!W132,"Alert",Template!W166&lt;Template!W132,"")</f>
        <v/>
      </c>
      <c r="Q56" s="58" t="str" cm="1">
        <f t="array" ref="Q56">_xlfn.IFS(OR(Template!Y166="",Template!Y132=""),"",AND(Template!Y166=0,Template!Y132=0),"",Template!Y166&gt;Template!Y132,"Error",Template!Y166=Template!Y132,"Alert",Template!Y166&lt;Template!Y132,"")</f>
        <v/>
      </c>
      <c r="R56" s="155"/>
    </row>
    <row r="57" spans="1:18" x14ac:dyDescent="0.2">
      <c r="A57" s="484"/>
      <c r="B57" s="487"/>
      <c r="C57" s="480"/>
      <c r="D57" s="480"/>
      <c r="E57" s="69" t="s">
        <v>655</v>
      </c>
      <c r="F57" s="58" t="str" cm="1">
        <f t="array" ref="F57">IF(OR(G57:Q57="Error",G57:Q57="Alert"),1,"")</f>
        <v/>
      </c>
      <c r="G57" s="58" t="str" cm="1">
        <f t="array" ref="G57">_xlfn.IFS(OR(Template!E167="",Template!E133=""),"",AND(Template!E167=0,Template!E133=0),"",Template!E167&gt;Template!E133,"Error",Template!E167=Template!E133,"Alert",Template!E167&lt;Template!E133,"")</f>
        <v/>
      </c>
      <c r="H57" s="58" t="str" cm="1">
        <f t="array" ref="H57">_xlfn.IFS(OR(Template!G167="",Template!G133=""),"",AND(Template!G167=0,Template!G133=0),"",Template!G167&gt;Template!G133,"Error",Template!G167=Template!G133,"Alert",Template!G167&lt;Template!G133,"")</f>
        <v/>
      </c>
      <c r="I57" s="58" t="str" cm="1">
        <f t="array" ref="I57">_xlfn.IFS(OR(Template!I167="",Template!I133=""),"",AND(Template!I167=0,Template!I133=0),"",Template!I167&gt;Template!I133,"Error",Template!I167=Template!I133,"Alert",Template!I167&lt;Template!I133,"")</f>
        <v/>
      </c>
      <c r="J57" s="58" t="str" cm="1">
        <f t="array" ref="J57">_xlfn.IFS(OR(Template!K167="",Template!K133=""),"",AND(Template!K167=0,Template!K133=0),"",Template!K167&gt;Template!K133,"Error",Template!K167=Template!K133,"Alert",Template!K167&lt;Template!K133,"")</f>
        <v/>
      </c>
      <c r="K57" s="58" t="str" cm="1">
        <f t="array" ref="K57">_xlfn.IFS(OR(Template!M167="",Template!M133=""),"",AND(Template!M167=0,Template!M133=0),"",Template!M167&gt;Template!M133,"Error",Template!M167=Template!M133,"Alert",Template!M167&lt;Template!M133,"")</f>
        <v/>
      </c>
      <c r="L57" s="58" t="str" cm="1">
        <f t="array" ref="L57">_xlfn.IFS(OR(Template!O167="",Template!O133=""),"",AND(Template!O167=0,Template!O133=0),"",Template!O167&gt;Template!O133,"Error",Template!O167=Template!O133,"Alert",Template!O167&lt;Template!O133,"")</f>
        <v/>
      </c>
      <c r="M57" s="58" t="str" cm="1">
        <f t="array" ref="M57">_xlfn.IFS(OR(Template!Q167="",Template!Q133=""),"",AND(Template!Q167=0,Template!Q133=0),"",Template!Q167&gt;Template!Q133,"Error",Template!Q167=Template!Q133,"Alert",Template!Q167&lt;Template!Q133,"")</f>
        <v/>
      </c>
      <c r="N57" s="58" t="str" cm="1">
        <f t="array" ref="N57">_xlfn.IFS(OR(Template!S167="",Template!S133=""),"",AND(Template!S167=0,Template!S133=0),"",Template!S167&gt;Template!S133,"Error",Template!S167=Template!S133,"Alert",Template!S167&lt;Template!S133,"")</f>
        <v/>
      </c>
      <c r="O57" s="58" t="str" cm="1">
        <f t="array" ref="O57">_xlfn.IFS(OR(Template!U167="",Template!U133=""),"",AND(Template!U167=0,Template!U133=0),"",Template!U167&gt;Template!U133,"Error",Template!U167=Template!U133,"Alert",Template!U167&lt;Template!U133,"")</f>
        <v/>
      </c>
      <c r="P57" s="58" t="str" cm="1">
        <f t="array" ref="P57">_xlfn.IFS(OR(Template!W167="",Template!W133=""),"",AND(Template!W167=0,Template!W133=0),"",Template!W167&gt;Template!W133,"Error",Template!W167=Template!W133,"Alert",Template!W167&lt;Template!W133,"")</f>
        <v/>
      </c>
      <c r="Q57" s="58" t="str" cm="1">
        <f t="array" ref="Q57">_xlfn.IFS(OR(Template!Y167="",Template!Y133=""),"",AND(Template!Y167=0,Template!Y133=0),"",Template!Y167&gt;Template!Y133,"Error",Template!Y167=Template!Y133,"Alert",Template!Y167&lt;Template!Y133,"")</f>
        <v/>
      </c>
      <c r="R57" s="155"/>
    </row>
    <row r="58" spans="1:18" x14ac:dyDescent="0.2">
      <c r="A58" s="484"/>
      <c r="B58" s="487"/>
      <c r="C58" s="480"/>
      <c r="D58" s="480"/>
      <c r="E58" s="69" t="s">
        <v>656</v>
      </c>
      <c r="F58" s="58" cm="1">
        <f t="array" ref="F58">IF(OR(G58:Q58="Error",G58:Q58="Alert"),1,"")</f>
        <v>1</v>
      </c>
      <c r="G58" s="58" t="str" cm="1">
        <f t="array" ref="G58">_xlfn.IFS(OR(Template!E168="",Template!E134=""),"",AND(Template!E168=0,Template!E134=0),"",Template!E168&gt;Template!E134,"Error",Template!E168=Template!E134,"Alert",Template!E168&lt;Template!E134,"")</f>
        <v/>
      </c>
      <c r="H58" s="58" t="str" cm="1">
        <f t="array" ref="H58">_xlfn.IFS(OR(Template!G168="",Template!G134=""),"",AND(Template!G168=0,Template!G134=0),"",Template!G168&gt;Template!G134,"Error",Template!G168=Template!G134,"Alert",Template!G168&lt;Template!G134,"")</f>
        <v/>
      </c>
      <c r="I58" s="58" t="str" cm="1">
        <f t="array" ref="I58">_xlfn.IFS(OR(Template!I168="",Template!I134=""),"",AND(Template!I168=0,Template!I134=0),"",Template!I168&gt;Template!I134,"Error",Template!I168=Template!I134,"Alert",Template!I168&lt;Template!I134,"")</f>
        <v/>
      </c>
      <c r="J58" s="58" t="str" cm="1">
        <f t="array" ref="J58">_xlfn.IFS(OR(Template!K168="",Template!K134=""),"",AND(Template!K168=0,Template!K134=0),"",Template!K168&gt;Template!K134,"Error",Template!K168=Template!K134,"Alert",Template!K168&lt;Template!K134,"")</f>
        <v/>
      </c>
      <c r="K58" s="58" t="str" cm="1">
        <f t="array" ref="K58">_xlfn.IFS(OR(Template!M168="",Template!M134=""),"",AND(Template!M168=0,Template!M134=0),"",Template!M168&gt;Template!M134,"Error",Template!M168=Template!M134,"Alert",Template!M168&lt;Template!M134,"")</f>
        <v/>
      </c>
      <c r="L58" s="58" t="str" cm="1">
        <f t="array" ref="L58">_xlfn.IFS(OR(Template!O168="",Template!O134=""),"",AND(Template!O168=0,Template!O134=0),"",Template!O168&gt;Template!O134,"Error",Template!O168=Template!O134,"Alert",Template!O168&lt;Template!O134,"")</f>
        <v>Alert</v>
      </c>
      <c r="M58" s="58" t="str" cm="1">
        <f t="array" ref="M58">_xlfn.IFS(OR(Template!Q168="",Template!Q134=""),"",AND(Template!Q168=0,Template!Q134=0),"",Template!Q168&gt;Template!Q134,"Error",Template!Q168=Template!Q134,"Alert",Template!Q168&lt;Template!Q134,"")</f>
        <v/>
      </c>
      <c r="N58" s="58" t="str" cm="1">
        <f t="array" ref="N58">_xlfn.IFS(OR(Template!S168="",Template!S134=""),"",AND(Template!S168=0,Template!S134=0),"",Template!S168&gt;Template!S134,"Error",Template!S168=Template!S134,"Alert",Template!S168&lt;Template!S134,"")</f>
        <v/>
      </c>
      <c r="O58" s="58" t="str" cm="1">
        <f t="array" ref="O58">_xlfn.IFS(OR(Template!U168="",Template!U134=""),"",AND(Template!U168=0,Template!U134=0),"",Template!U168&gt;Template!U134,"Error",Template!U168=Template!U134,"Alert",Template!U168&lt;Template!U134,"")</f>
        <v/>
      </c>
      <c r="P58" s="58" t="str" cm="1">
        <f t="array" ref="P58">_xlfn.IFS(OR(Template!W168="",Template!W134=""),"",AND(Template!W168=0,Template!W134=0),"",Template!W168&gt;Template!W134,"Error",Template!W168=Template!W134,"Alert",Template!W168&lt;Template!W134,"")</f>
        <v/>
      </c>
      <c r="Q58" s="58" t="str" cm="1">
        <f t="array" ref="Q58">_xlfn.IFS(OR(Template!Y168="",Template!Y134=""),"",AND(Template!Y168=0,Template!Y134=0),"",Template!Y168&gt;Template!Y134,"Error",Template!Y168=Template!Y134,"Alert",Template!Y168&lt;Template!Y134,"")</f>
        <v/>
      </c>
      <c r="R58" s="155"/>
    </row>
    <row r="59" spans="1:18" x14ac:dyDescent="0.2">
      <c r="A59" s="484"/>
      <c r="B59" s="487"/>
      <c r="C59" s="480"/>
      <c r="D59" s="480"/>
      <c r="E59" s="69" t="s">
        <v>657</v>
      </c>
      <c r="F59" s="58" cm="1">
        <f t="array" ref="F59">IF(OR(G59:Q59="Error",G59:Q59="Alert"),1,"")</f>
        <v>1</v>
      </c>
      <c r="G59" s="58" t="str" cm="1">
        <f t="array" ref="G59">_xlfn.IFS(OR(Template!E169="",Template!E135=""),"",AND(Template!E169=0,Template!E135=0),"",Template!E169&gt;Template!E135,"Error",Template!E169=Template!E135,"Alert",Template!E169&lt;Template!E135,"")</f>
        <v/>
      </c>
      <c r="H59" s="58" t="str" cm="1">
        <f t="array" ref="H59">_xlfn.IFS(OR(Template!G169="",Template!G135=""),"",AND(Template!G169=0,Template!G135=0),"",Template!G169&gt;Template!G135,"Error",Template!G169=Template!G135,"Alert",Template!G169&lt;Template!G135,"")</f>
        <v/>
      </c>
      <c r="I59" s="58" t="str" cm="1">
        <f t="array" ref="I59">_xlfn.IFS(OR(Template!I169="",Template!I135=""),"",AND(Template!I169=0,Template!I135=0),"",Template!I169&gt;Template!I135,"Error",Template!I169=Template!I135,"Alert",Template!I169&lt;Template!I135,"")</f>
        <v/>
      </c>
      <c r="J59" s="58" t="str" cm="1">
        <f t="array" ref="J59">_xlfn.IFS(OR(Template!K169="",Template!K135=""),"",AND(Template!K169=0,Template!K135=0),"",Template!K169&gt;Template!K135,"Error",Template!K169=Template!K135,"Alert",Template!K169&lt;Template!K135,"")</f>
        <v/>
      </c>
      <c r="K59" s="58" t="str" cm="1">
        <f t="array" ref="K59">_xlfn.IFS(OR(Template!M169="",Template!M135=""),"",AND(Template!M169=0,Template!M135=0),"",Template!M169&gt;Template!M135,"Error",Template!M169=Template!M135,"Alert",Template!M169&lt;Template!M135,"")</f>
        <v/>
      </c>
      <c r="L59" s="58" t="str" cm="1">
        <f t="array" ref="L59">_xlfn.IFS(OR(Template!O169="",Template!O135=""),"",AND(Template!O169=0,Template!O135=0),"",Template!O169&gt;Template!O135,"Error",Template!O169=Template!O135,"Alert",Template!O169&lt;Template!O135,"")</f>
        <v>Alert</v>
      </c>
      <c r="M59" s="58" t="str" cm="1">
        <f t="array" ref="M59">_xlfn.IFS(OR(Template!Q169="",Template!Q135=""),"",AND(Template!Q169=0,Template!Q135=0),"",Template!Q169&gt;Template!Q135,"Error",Template!Q169=Template!Q135,"Alert",Template!Q169&lt;Template!Q135,"")</f>
        <v/>
      </c>
      <c r="N59" s="58" t="str" cm="1">
        <f t="array" ref="N59">_xlfn.IFS(OR(Template!S169="",Template!S135=""),"",AND(Template!S169=0,Template!S135=0),"",Template!S169&gt;Template!S135,"Error",Template!S169=Template!S135,"Alert",Template!S169&lt;Template!S135,"")</f>
        <v/>
      </c>
      <c r="O59" s="58" t="str" cm="1">
        <f t="array" ref="O59">_xlfn.IFS(OR(Template!U169="",Template!U135=""),"",AND(Template!U169=0,Template!U135=0),"",Template!U169&gt;Template!U135,"Error",Template!U169=Template!U135,"Alert",Template!U169&lt;Template!U135,"")</f>
        <v/>
      </c>
      <c r="P59" s="58" t="str" cm="1">
        <f t="array" ref="P59">_xlfn.IFS(OR(Template!W169="",Template!W135=""),"",AND(Template!W169=0,Template!W135=0),"",Template!W169&gt;Template!W135,"Error",Template!W169=Template!W135,"Alert",Template!W169&lt;Template!W135,"")</f>
        <v/>
      </c>
      <c r="Q59" s="58" t="str" cm="1">
        <f t="array" ref="Q59">_xlfn.IFS(OR(Template!Y169="",Template!Y135=""),"",AND(Template!Y169=0,Template!Y135=0),"",Template!Y169&gt;Template!Y135,"Error",Template!Y169=Template!Y135,"Alert",Template!Y169&lt;Template!Y135,"")</f>
        <v/>
      </c>
      <c r="R59" s="155"/>
    </row>
    <row r="60" spans="1:18" x14ac:dyDescent="0.2">
      <c r="A60" s="484"/>
      <c r="B60" s="487"/>
      <c r="C60" s="480"/>
      <c r="D60" s="480"/>
      <c r="E60" s="69" t="s">
        <v>658</v>
      </c>
      <c r="F60" s="58" cm="1">
        <f t="array" ref="F60">IF(OR(G60:Q60="Error",G60:Q60="Alert"),1,"")</f>
        <v>1</v>
      </c>
      <c r="G60" s="58" t="str" cm="1">
        <f t="array" ref="G60">_xlfn.IFS(OR(Template!E170="",Template!E136=""),"",AND(Template!E170=0,Template!E136=0),"",Template!E170&gt;Template!E136,"Error",Template!E170=Template!E136,"Alert",Template!E170&lt;Template!E136,"")</f>
        <v>Alert</v>
      </c>
      <c r="H60" s="58" t="str" cm="1">
        <f t="array" ref="H60">_xlfn.IFS(OR(Template!G170="",Template!G136=""),"",AND(Template!G170=0,Template!G136=0),"",Template!G170&gt;Template!G136,"Error",Template!G170=Template!G136,"Alert",Template!G170&lt;Template!G136,"")</f>
        <v/>
      </c>
      <c r="I60" s="58" t="str" cm="1">
        <f t="array" ref="I60">_xlfn.IFS(OR(Template!I170="",Template!I136=""),"",AND(Template!I170=0,Template!I136=0),"",Template!I170&gt;Template!I136,"Error",Template!I170=Template!I136,"Alert",Template!I170&lt;Template!I136,"")</f>
        <v>Alert</v>
      </c>
      <c r="J60" s="58" t="str" cm="1">
        <f t="array" ref="J60">_xlfn.IFS(OR(Template!K170="",Template!K136=""),"",AND(Template!K170=0,Template!K136=0),"",Template!K170&gt;Template!K136,"Error",Template!K170=Template!K136,"Alert",Template!K170&lt;Template!K136,"")</f>
        <v/>
      </c>
      <c r="K60" s="58" t="str" cm="1">
        <f t="array" ref="K60">_xlfn.IFS(OR(Template!M170="",Template!M136=""),"",AND(Template!M170=0,Template!M136=0),"",Template!M170&gt;Template!M136,"Error",Template!M170=Template!M136,"Alert",Template!M170&lt;Template!M136,"")</f>
        <v/>
      </c>
      <c r="L60" s="58" t="str" cm="1">
        <f t="array" ref="L60">_xlfn.IFS(OR(Template!O170="",Template!O136=""),"",AND(Template!O170=0,Template!O136=0),"",Template!O170&gt;Template!O136,"Error",Template!O170=Template!O136,"Alert",Template!O170&lt;Template!O136,"")</f>
        <v/>
      </c>
      <c r="M60" s="58" t="str" cm="1">
        <f t="array" ref="M60">_xlfn.IFS(OR(Template!Q170="",Template!Q136=""),"",AND(Template!Q170=0,Template!Q136=0),"",Template!Q170&gt;Template!Q136,"Error",Template!Q170=Template!Q136,"Alert",Template!Q170&lt;Template!Q136,"")</f>
        <v/>
      </c>
      <c r="N60" s="58" t="str" cm="1">
        <f t="array" ref="N60">_xlfn.IFS(OR(Template!S170="",Template!S136=""),"",AND(Template!S170=0,Template!S136=0),"",Template!S170&gt;Template!S136,"Error",Template!S170=Template!S136,"Alert",Template!S170&lt;Template!S136,"")</f>
        <v>Alert</v>
      </c>
      <c r="O60" s="58" t="str" cm="1">
        <f t="array" ref="O60">_xlfn.IFS(OR(Template!U170="",Template!U136=""),"",AND(Template!U170=0,Template!U136=0),"",Template!U170&gt;Template!U136,"Error",Template!U170=Template!U136,"Alert",Template!U170&lt;Template!U136,"")</f>
        <v/>
      </c>
      <c r="P60" s="58" t="str" cm="1">
        <f t="array" ref="P60">_xlfn.IFS(OR(Template!W170="",Template!W136=""),"",AND(Template!W170=0,Template!W136=0),"",Template!W170&gt;Template!W136,"Error",Template!W170=Template!W136,"Alert",Template!W170&lt;Template!W136,"")</f>
        <v>Alert</v>
      </c>
      <c r="Q60" s="58" t="str" cm="1">
        <f t="array" ref="Q60">_xlfn.IFS(OR(Template!Y170="",Template!Y136=""),"",AND(Template!Y170=0,Template!Y136=0),"",Template!Y170&gt;Template!Y136,"Error",Template!Y170=Template!Y136,"Alert",Template!Y170&lt;Template!Y136,"")</f>
        <v/>
      </c>
      <c r="R60" s="155"/>
    </row>
    <row r="61" spans="1:18" x14ac:dyDescent="0.2">
      <c r="A61" s="484"/>
      <c r="B61" s="487"/>
      <c r="C61" s="480"/>
      <c r="D61" s="480"/>
      <c r="E61" s="69" t="s">
        <v>659</v>
      </c>
      <c r="F61" s="58" cm="1">
        <f t="array" ref="F61">IF(OR(G61:Q61="Error",G61:Q61="Alert"),1,"")</f>
        <v>1</v>
      </c>
      <c r="G61" s="58" t="str" cm="1">
        <f t="array" ref="G61">_xlfn.IFS(OR(Template!E171="",Template!E137=""),"",AND(Template!E171=0,Template!E137=0),"",Template!E171&gt;Template!E137,"Error",Template!E171=Template!E137,"Alert",Template!E171&lt;Template!E137,"")</f>
        <v/>
      </c>
      <c r="H61" s="58" t="str" cm="1">
        <f t="array" ref="H61">_xlfn.IFS(OR(Template!G171="",Template!G137=""),"",AND(Template!G171=0,Template!G137=0),"",Template!G171&gt;Template!G137,"Error",Template!G171=Template!G137,"Alert",Template!G171&lt;Template!G137,"")</f>
        <v>Alert</v>
      </c>
      <c r="I61" s="58" t="str" cm="1">
        <f t="array" ref="I61">_xlfn.IFS(OR(Template!I171="",Template!I137=""),"",AND(Template!I171=0,Template!I137=0),"",Template!I171&gt;Template!I137,"Error",Template!I171=Template!I137,"Alert",Template!I171&lt;Template!I137,"")</f>
        <v>Alert</v>
      </c>
      <c r="J61" s="58" t="str" cm="1">
        <f t="array" ref="J61">_xlfn.IFS(OR(Template!K171="",Template!K137=""),"",AND(Template!K171=0,Template!K137=0),"",Template!K171&gt;Template!K137,"Error",Template!K171=Template!K137,"Alert",Template!K171&lt;Template!K137,"")</f>
        <v>Alert</v>
      </c>
      <c r="K61" s="58" t="str" cm="1">
        <f t="array" ref="K61">_xlfn.IFS(OR(Template!M171="",Template!M137=""),"",AND(Template!M171=0,Template!M137=0),"",Template!M171&gt;Template!M137,"Error",Template!M171=Template!M137,"Alert",Template!M171&lt;Template!M137,"")</f>
        <v/>
      </c>
      <c r="L61" s="58" t="str" cm="1">
        <f t="array" ref="L61">_xlfn.IFS(OR(Template!O171="",Template!O137=""),"",AND(Template!O171=0,Template!O137=0),"",Template!O171&gt;Template!O137,"Error",Template!O171=Template!O137,"Alert",Template!O171&lt;Template!O137,"")</f>
        <v/>
      </c>
      <c r="M61" s="58" t="str" cm="1">
        <f t="array" ref="M61">_xlfn.IFS(OR(Template!Q171="",Template!Q137=""),"",AND(Template!Q171=0,Template!Q137=0),"",Template!Q171&gt;Template!Q137,"Error",Template!Q171=Template!Q137,"Alert",Template!Q171&lt;Template!Q137,"")</f>
        <v/>
      </c>
      <c r="N61" s="58" t="str" cm="1">
        <f t="array" ref="N61">_xlfn.IFS(OR(Template!S171="",Template!S137=""),"",AND(Template!S171=0,Template!S137=0),"",Template!S171&gt;Template!S137,"Error",Template!S171=Template!S137,"Alert",Template!S171&lt;Template!S137,"")</f>
        <v/>
      </c>
      <c r="O61" s="58" t="str" cm="1">
        <f t="array" ref="O61">_xlfn.IFS(OR(Template!U171="",Template!U137=""),"",AND(Template!U171=0,Template!U137=0),"",Template!U171&gt;Template!U137,"Error",Template!U171=Template!U137,"Alert",Template!U171&lt;Template!U137,"")</f>
        <v/>
      </c>
      <c r="P61" s="58" t="str" cm="1">
        <f t="array" ref="P61">_xlfn.IFS(OR(Template!W171="",Template!W137=""),"",AND(Template!W171=0,Template!W137=0),"",Template!W171&gt;Template!W137,"Error",Template!W171=Template!W137,"Alert",Template!W171&lt;Template!W137,"")</f>
        <v/>
      </c>
      <c r="Q61" s="58" t="str" cm="1">
        <f t="array" ref="Q61">_xlfn.IFS(OR(Template!Y171="",Template!Y137=""),"",AND(Template!Y171=0,Template!Y137=0),"",Template!Y171&gt;Template!Y137,"Error",Template!Y171=Template!Y137,"Alert",Template!Y171&lt;Template!Y137,"")</f>
        <v/>
      </c>
      <c r="R61" s="155"/>
    </row>
    <row r="62" spans="1:18" x14ac:dyDescent="0.2">
      <c r="A62" s="484"/>
      <c r="B62" s="487"/>
      <c r="C62" s="480"/>
      <c r="D62" s="480"/>
      <c r="E62" s="69" t="s">
        <v>660</v>
      </c>
      <c r="F62" s="58" cm="1">
        <f t="array" ref="F62">IF(OR(G62:Q62="Error",G62:Q62="Alert"),1,"")</f>
        <v>1</v>
      </c>
      <c r="G62" s="58" t="str" cm="1">
        <f t="array" ref="G62">_xlfn.IFS(OR(Template!E172="",Template!E138=""),"",AND(Template!E172=0,Template!E138=0),"",Template!E172&gt;Template!E138,"Error",Template!E172=Template!E138,"Alert",Template!E172&lt;Template!E138,"")</f>
        <v>Alert</v>
      </c>
      <c r="H62" s="58" t="str" cm="1">
        <f t="array" ref="H62">_xlfn.IFS(OR(Template!G172="",Template!G138=""),"",AND(Template!G172=0,Template!G138=0),"",Template!G172&gt;Template!G138,"Error",Template!G172=Template!G138,"Alert",Template!G172&lt;Template!G138,"")</f>
        <v/>
      </c>
      <c r="I62" s="58" t="str" cm="1">
        <f t="array" ref="I62">_xlfn.IFS(OR(Template!I172="",Template!I138=""),"",AND(Template!I172=0,Template!I138=0),"",Template!I172&gt;Template!I138,"Error",Template!I172=Template!I138,"Alert",Template!I172&lt;Template!I138,"")</f>
        <v/>
      </c>
      <c r="J62" s="58" t="str" cm="1">
        <f t="array" ref="J62">_xlfn.IFS(OR(Template!K172="",Template!K138=""),"",AND(Template!K172=0,Template!K138=0),"",Template!K172&gt;Template!K138,"Error",Template!K172=Template!K138,"Alert",Template!K172&lt;Template!K138,"")</f>
        <v/>
      </c>
      <c r="K62" s="58" t="str" cm="1">
        <f t="array" ref="K62">_xlfn.IFS(OR(Template!M172="",Template!M138=""),"",AND(Template!M172=0,Template!M138=0),"",Template!M172&gt;Template!M138,"Error",Template!M172=Template!M138,"Alert",Template!M172&lt;Template!M138,"")</f>
        <v/>
      </c>
      <c r="L62" s="58" t="str" cm="1">
        <f t="array" ref="L62">_xlfn.IFS(OR(Template!O172="",Template!O138=""),"",AND(Template!O172=0,Template!O138=0),"",Template!O172&gt;Template!O138,"Error",Template!O172=Template!O138,"Alert",Template!O172&lt;Template!O138,"")</f>
        <v/>
      </c>
      <c r="M62" s="58" t="str" cm="1">
        <f t="array" ref="M62">_xlfn.IFS(OR(Template!Q172="",Template!Q138=""),"",AND(Template!Q172=0,Template!Q138=0),"",Template!Q172&gt;Template!Q138,"Error",Template!Q172=Template!Q138,"Alert",Template!Q172&lt;Template!Q138,"")</f>
        <v/>
      </c>
      <c r="N62" s="58" t="str" cm="1">
        <f t="array" ref="N62">_xlfn.IFS(OR(Template!S172="",Template!S138=""),"",AND(Template!S172=0,Template!S138=0),"",Template!S172&gt;Template!S138,"Error",Template!S172=Template!S138,"Alert",Template!S172&lt;Template!S138,"")</f>
        <v>Alert</v>
      </c>
      <c r="O62" s="58" t="str" cm="1">
        <f t="array" ref="O62">_xlfn.IFS(OR(Template!U172="",Template!U138=""),"",AND(Template!U172=0,Template!U138=0),"",Template!U172&gt;Template!U138,"Error",Template!U172=Template!U138,"Alert",Template!U172&lt;Template!U138,"")</f>
        <v/>
      </c>
      <c r="P62" s="58" t="str" cm="1">
        <f t="array" ref="P62">_xlfn.IFS(OR(Template!W172="",Template!W138=""),"",AND(Template!W172=0,Template!W138=0),"",Template!W172&gt;Template!W138,"Error",Template!W172=Template!W138,"Alert",Template!W172&lt;Template!W138,"")</f>
        <v/>
      </c>
      <c r="Q62" s="58" t="str" cm="1">
        <f t="array" ref="Q62">_xlfn.IFS(OR(Template!Y172="",Template!Y138=""),"",AND(Template!Y172=0,Template!Y138=0),"",Template!Y172&gt;Template!Y138,"Error",Template!Y172=Template!Y138,"Alert",Template!Y172&lt;Template!Y138,"")</f>
        <v/>
      </c>
      <c r="R62" s="155"/>
    </row>
    <row r="63" spans="1:18" x14ac:dyDescent="0.2">
      <c r="A63" s="484"/>
      <c r="B63" s="487"/>
      <c r="C63" s="480"/>
      <c r="D63" s="480"/>
      <c r="E63" s="69" t="s">
        <v>661</v>
      </c>
      <c r="F63" s="58" cm="1">
        <f t="array" ref="F63">IF(OR(G63:Q63="Error",G63:Q63="Alert"),1,"")</f>
        <v>1</v>
      </c>
      <c r="G63" s="58" t="str" cm="1">
        <f t="array" ref="G63">_xlfn.IFS(OR(Template!E173="",Template!E139=""),"",AND(Template!E173=0,Template!E139=0),"",Template!E173&gt;Template!E139,"Error",Template!E173=Template!E139,"Alert",Template!E173&lt;Template!E139,"")</f>
        <v/>
      </c>
      <c r="H63" s="58" t="str" cm="1">
        <f t="array" ref="H63">_xlfn.IFS(OR(Template!G173="",Template!G139=""),"",AND(Template!G173=0,Template!G139=0),"",Template!G173&gt;Template!G139,"Error",Template!G173=Template!G139,"Alert",Template!G173&lt;Template!G139,"")</f>
        <v>Alert</v>
      </c>
      <c r="I63" s="58" t="str" cm="1">
        <f t="array" ref="I63">_xlfn.IFS(OR(Template!I173="",Template!I139=""),"",AND(Template!I173=0,Template!I139=0),"",Template!I173&gt;Template!I139,"Error",Template!I173=Template!I139,"Alert",Template!I173&lt;Template!I139,"")</f>
        <v/>
      </c>
      <c r="J63" s="58" t="str" cm="1">
        <f t="array" ref="J63">_xlfn.IFS(OR(Template!K173="",Template!K139=""),"",AND(Template!K173=0,Template!K139=0),"",Template!K173&gt;Template!K139,"Error",Template!K173=Template!K139,"Alert",Template!K173&lt;Template!K139,"")</f>
        <v/>
      </c>
      <c r="K63" s="58" t="str" cm="1">
        <f t="array" ref="K63">_xlfn.IFS(OR(Template!M173="",Template!M139=""),"",AND(Template!M173=0,Template!M139=0),"",Template!M173&gt;Template!M139,"Error",Template!M173=Template!M139,"Alert",Template!M173&lt;Template!M139,"")</f>
        <v/>
      </c>
      <c r="L63" s="58" t="str" cm="1">
        <f t="array" ref="L63">_xlfn.IFS(OR(Template!O173="",Template!O139=""),"",AND(Template!O173=0,Template!O139=0),"",Template!O173&gt;Template!O139,"Error",Template!O173=Template!O139,"Alert",Template!O173&lt;Template!O139,"")</f>
        <v/>
      </c>
      <c r="M63" s="58" t="str" cm="1">
        <f t="array" ref="M63">_xlfn.IFS(OR(Template!Q173="",Template!Q139=""),"",AND(Template!Q173=0,Template!Q139=0),"",Template!Q173&gt;Template!Q139,"Error",Template!Q173=Template!Q139,"Alert",Template!Q173&lt;Template!Q139,"")</f>
        <v/>
      </c>
      <c r="N63" s="58" t="str" cm="1">
        <f t="array" ref="N63">_xlfn.IFS(OR(Template!S173="",Template!S139=""),"",AND(Template!S173=0,Template!S139=0),"",Template!S173&gt;Template!S139,"Error",Template!S173=Template!S139,"Alert",Template!S173&lt;Template!S139,"")</f>
        <v/>
      </c>
      <c r="O63" s="58" t="str" cm="1">
        <f t="array" ref="O63">_xlfn.IFS(OR(Template!U173="",Template!U139=""),"",AND(Template!U173=0,Template!U139=0),"",Template!U173&gt;Template!U139,"Error",Template!U173=Template!U139,"Alert",Template!U173&lt;Template!U139,"")</f>
        <v/>
      </c>
      <c r="P63" s="58" t="str" cm="1">
        <f t="array" ref="P63">_xlfn.IFS(OR(Template!W173="",Template!W139=""),"",AND(Template!W173=0,Template!W139=0),"",Template!W173&gt;Template!W139,"Error",Template!W173=Template!W139,"Alert",Template!W173&lt;Template!W139,"")</f>
        <v/>
      </c>
      <c r="Q63" s="58" t="str" cm="1">
        <f t="array" ref="Q63">_xlfn.IFS(OR(Template!Y173="",Template!Y139=""),"",AND(Template!Y173=0,Template!Y139=0),"",Template!Y173&gt;Template!Y139,"Error",Template!Y173=Template!Y139,"Alert",Template!Y173&lt;Template!Y139,"")</f>
        <v/>
      </c>
      <c r="R63" s="155"/>
    </row>
    <row r="64" spans="1:18" x14ac:dyDescent="0.2">
      <c r="A64" s="484"/>
      <c r="B64" s="487"/>
      <c r="C64" s="480"/>
      <c r="D64" s="480"/>
      <c r="E64" s="69" t="s">
        <v>662</v>
      </c>
      <c r="F64" s="58" cm="1">
        <f t="array" ref="F64">IF(OR(G64:Q64="Error",G64:Q64="Alert"),1,"")</f>
        <v>1</v>
      </c>
      <c r="G64" s="58" t="str" cm="1">
        <f t="array" ref="G64">_xlfn.IFS(OR(Template!E174="",Template!E140=""),"",AND(Template!E174=0,Template!E140=0),"",Template!E174&gt;Template!E140,"Error",Template!E174=Template!E140,"Alert",Template!E174&lt;Template!E140,"")</f>
        <v/>
      </c>
      <c r="H64" s="58" t="str" cm="1">
        <f t="array" ref="H64">_xlfn.IFS(OR(Template!G174="",Template!G140=""),"",AND(Template!G174=0,Template!G140=0),"",Template!G174&gt;Template!G140,"Error",Template!G174=Template!G140,"Alert",Template!G174&lt;Template!G140,"")</f>
        <v/>
      </c>
      <c r="I64" s="58" t="str" cm="1">
        <f t="array" ref="I64">_xlfn.IFS(OR(Template!I174="",Template!I140=""),"",AND(Template!I174=0,Template!I140=0),"",Template!I174&gt;Template!I140,"Error",Template!I174=Template!I140,"Alert",Template!I174&lt;Template!I140,"")</f>
        <v/>
      </c>
      <c r="J64" s="58" t="str" cm="1">
        <f t="array" ref="J64">_xlfn.IFS(OR(Template!K174="",Template!K140=""),"",AND(Template!K174=0,Template!K140=0),"",Template!K174&gt;Template!K140,"Error",Template!K174=Template!K140,"Alert",Template!K174&lt;Template!K140,"")</f>
        <v/>
      </c>
      <c r="K64" s="58" t="str" cm="1">
        <f t="array" ref="K64">_xlfn.IFS(OR(Template!M174="",Template!M140=""),"",AND(Template!M174=0,Template!M140=0),"",Template!M174&gt;Template!M140,"Error",Template!M174=Template!M140,"Alert",Template!M174&lt;Template!M140,"")</f>
        <v/>
      </c>
      <c r="L64" s="58" t="str" cm="1">
        <f t="array" ref="L64">_xlfn.IFS(OR(Template!O174="",Template!O140=""),"",AND(Template!O174=0,Template!O140=0),"",Template!O174&gt;Template!O140,"Error",Template!O174=Template!O140,"Alert",Template!O174&lt;Template!O140,"")</f>
        <v/>
      </c>
      <c r="M64" s="58" t="str" cm="1">
        <f t="array" ref="M64">_xlfn.IFS(OR(Template!Q174="",Template!Q140=""),"",AND(Template!Q174=0,Template!Q140=0),"",Template!Q174&gt;Template!Q140,"Error",Template!Q174=Template!Q140,"Alert",Template!Q174&lt;Template!Q140,"")</f>
        <v>Alert</v>
      </c>
      <c r="N64" s="58" t="str" cm="1">
        <f t="array" ref="N64">_xlfn.IFS(OR(Template!S174="",Template!S140=""),"",AND(Template!S174=0,Template!S140=0),"",Template!S174&gt;Template!S140,"Error",Template!S174=Template!S140,"Alert",Template!S174&lt;Template!S140,"")</f>
        <v/>
      </c>
      <c r="O64" s="58" t="str" cm="1">
        <f t="array" ref="O64">_xlfn.IFS(OR(Template!U174="",Template!U140=""),"",AND(Template!U174=0,Template!U140=0),"",Template!U174&gt;Template!U140,"Error",Template!U174=Template!U140,"Alert",Template!U174&lt;Template!U140,"")</f>
        <v/>
      </c>
      <c r="P64" s="58" t="str" cm="1">
        <f t="array" ref="P64">_xlfn.IFS(OR(Template!W174="",Template!W140=""),"",AND(Template!W174=0,Template!W140=0),"",Template!W174&gt;Template!W140,"Error",Template!W174=Template!W140,"Alert",Template!W174&lt;Template!W140,"")</f>
        <v/>
      </c>
      <c r="Q64" s="58" t="str" cm="1">
        <f t="array" ref="Q64">_xlfn.IFS(OR(Template!Y174="",Template!Y140=""),"",AND(Template!Y174=0,Template!Y140=0),"",Template!Y174&gt;Template!Y140,"Error",Template!Y174=Template!Y140,"Alert",Template!Y174&lt;Template!Y140,"")</f>
        <v/>
      </c>
      <c r="R64" s="155"/>
    </row>
    <row r="65" spans="1:18" x14ac:dyDescent="0.2">
      <c r="A65" s="484"/>
      <c r="B65" s="487"/>
      <c r="C65" s="480"/>
      <c r="D65" s="480"/>
      <c r="E65" s="69" t="s">
        <v>663</v>
      </c>
      <c r="F65" s="58" cm="1">
        <f t="array" ref="F65">IF(OR(G65:Q65="Error",G65:Q65="Alert"),1,"")</f>
        <v>1</v>
      </c>
      <c r="G65" s="58" t="str" cm="1">
        <f t="array" ref="G65">_xlfn.IFS(OR(Template!E175="",Template!E141=""),"",AND(Template!E175=0,Template!E141=0),"",Template!E175&gt;Template!E141,"Error",Template!E175=Template!E141,"Alert",Template!E175&lt;Template!E141,"")</f>
        <v/>
      </c>
      <c r="H65" s="58" t="str" cm="1">
        <f t="array" ref="H65">_xlfn.IFS(OR(Template!G175="",Template!G141=""),"",AND(Template!G175=0,Template!G141=0),"",Template!G175&gt;Template!G141,"Error",Template!G175=Template!G141,"Alert",Template!G175&lt;Template!G141,"")</f>
        <v/>
      </c>
      <c r="I65" s="58" t="str" cm="1">
        <f t="array" ref="I65">_xlfn.IFS(OR(Template!I175="",Template!I141=""),"",AND(Template!I175=0,Template!I141=0),"",Template!I175&gt;Template!I141,"Error",Template!I175=Template!I141,"Alert",Template!I175&lt;Template!I141,"")</f>
        <v/>
      </c>
      <c r="J65" s="58" t="str" cm="1">
        <f t="array" ref="J65">_xlfn.IFS(OR(Template!K175="",Template!K141=""),"",AND(Template!K175=0,Template!K141=0),"",Template!K175&gt;Template!K141,"Error",Template!K175=Template!K141,"Alert",Template!K175&lt;Template!K141,"")</f>
        <v/>
      </c>
      <c r="K65" s="58" t="str" cm="1">
        <f t="array" ref="K65">_xlfn.IFS(OR(Template!M175="",Template!M141=""),"",AND(Template!M175=0,Template!M141=0),"",Template!M175&gt;Template!M141,"Error",Template!M175=Template!M141,"Alert",Template!M175&lt;Template!M141,"")</f>
        <v/>
      </c>
      <c r="L65" s="58" t="str" cm="1">
        <f t="array" ref="L65">_xlfn.IFS(OR(Template!O175="",Template!O141=""),"",AND(Template!O175=0,Template!O141=0),"",Template!O175&gt;Template!O141,"Error",Template!O175=Template!O141,"Alert",Template!O175&lt;Template!O141,"")</f>
        <v/>
      </c>
      <c r="M65" s="58" t="str" cm="1">
        <f t="array" ref="M65">_xlfn.IFS(OR(Template!Q175="",Template!Q141=""),"",AND(Template!Q175=0,Template!Q141=0),"",Template!Q175&gt;Template!Q141,"Error",Template!Q175=Template!Q141,"Alert",Template!Q175&lt;Template!Q141,"")</f>
        <v>Alert</v>
      </c>
      <c r="N65" s="58" t="str" cm="1">
        <f t="array" ref="N65">_xlfn.IFS(OR(Template!S175="",Template!S141=""),"",AND(Template!S175=0,Template!S141=0),"",Template!S175&gt;Template!S141,"Error",Template!S175=Template!S141,"Alert",Template!S175&lt;Template!S141,"")</f>
        <v/>
      </c>
      <c r="O65" s="58" t="str" cm="1">
        <f t="array" ref="O65">_xlfn.IFS(OR(Template!U175="",Template!U141=""),"",AND(Template!U175=0,Template!U141=0),"",Template!U175&gt;Template!U141,"Error",Template!U175=Template!U141,"Alert",Template!U175&lt;Template!U141,"")</f>
        <v/>
      </c>
      <c r="P65" s="58" t="str" cm="1">
        <f t="array" ref="P65">_xlfn.IFS(OR(Template!W175="",Template!W141=""),"",AND(Template!W175=0,Template!W141=0),"",Template!W175&gt;Template!W141,"Error",Template!W175=Template!W141,"Alert",Template!W175&lt;Template!W141,"")</f>
        <v/>
      </c>
      <c r="Q65" s="58" t="str" cm="1">
        <f t="array" ref="Q65">_xlfn.IFS(OR(Template!Y175="",Template!Y141=""),"",AND(Template!Y175=0,Template!Y141=0),"",Template!Y175&gt;Template!Y141,"Error",Template!Y175=Template!Y141,"Alert",Template!Y175&lt;Template!Y141,"")</f>
        <v/>
      </c>
      <c r="R65" s="155"/>
    </row>
    <row r="66" spans="1:18" x14ac:dyDescent="0.2">
      <c r="A66" s="484"/>
      <c r="B66" s="487"/>
      <c r="C66" s="480"/>
      <c r="D66" s="480"/>
      <c r="E66" s="69" t="s">
        <v>664</v>
      </c>
      <c r="F66" s="58" cm="1">
        <f t="array" ref="F66">IF(OR(G66:Q66="Error",G66:Q66="Alert"),1,"")</f>
        <v>1</v>
      </c>
      <c r="G66" s="58" t="str" cm="1">
        <f t="array" ref="G66">_xlfn.IFS(OR(Template!E176="",Template!E142=""),"",AND(Template!E176=0,Template!E142=0),"",Template!E176&gt;Template!E142,"Error",Template!E176=Template!E142,"Alert",Template!E176&lt;Template!E142,"")</f>
        <v/>
      </c>
      <c r="H66" s="58" t="str" cm="1">
        <f t="array" ref="H66">_xlfn.IFS(OR(Template!G176="",Template!G142=""),"",AND(Template!G176=0,Template!G142=0),"",Template!G176&gt;Template!G142,"Error",Template!G176=Template!G142,"Alert",Template!G176&lt;Template!G142,"")</f>
        <v/>
      </c>
      <c r="I66" s="58" t="str" cm="1">
        <f t="array" ref="I66">_xlfn.IFS(OR(Template!I176="",Template!I142=""),"",AND(Template!I176=0,Template!I142=0),"",Template!I176&gt;Template!I142,"Error",Template!I176=Template!I142,"Alert",Template!I176&lt;Template!I142,"")</f>
        <v>Alert</v>
      </c>
      <c r="J66" s="58" t="str" cm="1">
        <f t="array" ref="J66">_xlfn.IFS(OR(Template!K176="",Template!K142=""),"",AND(Template!K176=0,Template!K142=0),"",Template!K176&gt;Template!K142,"Error",Template!K176=Template!K142,"Alert",Template!K176&lt;Template!K142,"")</f>
        <v>Alert</v>
      </c>
      <c r="K66" s="58" t="str" cm="1">
        <f t="array" ref="K66">_xlfn.IFS(OR(Template!M176="",Template!M142=""),"",AND(Template!M176=0,Template!M142=0),"",Template!M176&gt;Template!M142,"Error",Template!M176=Template!M142,"Alert",Template!M176&lt;Template!M142,"")</f>
        <v/>
      </c>
      <c r="L66" s="58" t="str" cm="1">
        <f t="array" ref="L66">_xlfn.IFS(OR(Template!O176="",Template!O142=""),"",AND(Template!O176=0,Template!O142=0),"",Template!O176&gt;Template!O142,"Error",Template!O176=Template!O142,"Alert",Template!O176&lt;Template!O142,"")</f>
        <v/>
      </c>
      <c r="M66" s="58" t="str" cm="1">
        <f t="array" ref="M66">_xlfn.IFS(OR(Template!Q176="",Template!Q142=""),"",AND(Template!Q176=0,Template!Q142=0),"",Template!Q176&gt;Template!Q142,"Error",Template!Q176=Template!Q142,"Alert",Template!Q176&lt;Template!Q142,"")</f>
        <v/>
      </c>
      <c r="N66" s="58" t="str" cm="1">
        <f t="array" ref="N66">_xlfn.IFS(OR(Template!S176="",Template!S142=""),"",AND(Template!S176=0,Template!S142=0),"",Template!S176&gt;Template!S142,"Error",Template!S176=Template!S142,"Alert",Template!S176&lt;Template!S142,"")</f>
        <v/>
      </c>
      <c r="O66" s="58" t="str" cm="1">
        <f t="array" ref="O66">_xlfn.IFS(OR(Template!U176="",Template!U142=""),"",AND(Template!U176=0,Template!U142=0),"",Template!U176&gt;Template!U142,"Error",Template!U176=Template!U142,"Alert",Template!U176&lt;Template!U142,"")</f>
        <v/>
      </c>
      <c r="P66" s="58" t="str" cm="1">
        <f t="array" ref="P66">_xlfn.IFS(OR(Template!W176="",Template!W142=""),"",AND(Template!W176=0,Template!W142=0),"",Template!W176&gt;Template!W142,"Error",Template!W176=Template!W142,"Alert",Template!W176&lt;Template!W142,"")</f>
        <v/>
      </c>
      <c r="Q66" s="58" t="str" cm="1">
        <f t="array" ref="Q66">_xlfn.IFS(OR(Template!Y176="",Template!Y142=""),"",AND(Template!Y176=0,Template!Y142=0),"",Template!Y176&gt;Template!Y142,"Error",Template!Y176=Template!Y142,"Alert",Template!Y176&lt;Template!Y142,"")</f>
        <v/>
      </c>
      <c r="R66" s="155"/>
    </row>
    <row r="67" spans="1:18" x14ac:dyDescent="0.2">
      <c r="A67" s="484"/>
      <c r="B67" s="487"/>
      <c r="C67" s="480"/>
      <c r="D67" s="480"/>
      <c r="E67" s="69" t="s">
        <v>665</v>
      </c>
      <c r="F67" s="58" cm="1">
        <f t="array" ref="F67">IF(OR(G67:Q67="Error",G67:Q67="Alert"),1,"")</f>
        <v>1</v>
      </c>
      <c r="G67" s="58" t="str" cm="1">
        <f t="array" ref="G67">_xlfn.IFS(OR(Template!E177="",Template!E143=""),"",AND(Template!E177=0,Template!E143=0),"",Template!E177&gt;Template!E143,"Error",Template!E177=Template!E143,"Alert",Template!E177&lt;Template!E143,"")</f>
        <v/>
      </c>
      <c r="H67" s="58" t="str" cm="1">
        <f t="array" ref="H67">_xlfn.IFS(OR(Template!G177="",Template!G143=""),"",AND(Template!G177=0,Template!G143=0),"",Template!G177&gt;Template!G143,"Error",Template!G177=Template!G143,"Alert",Template!G177&lt;Template!G143,"")</f>
        <v/>
      </c>
      <c r="I67" s="58" t="str" cm="1">
        <f t="array" ref="I67">_xlfn.IFS(OR(Template!I177="",Template!I143=""),"",AND(Template!I177=0,Template!I143=0),"",Template!I177&gt;Template!I143,"Error",Template!I177=Template!I143,"Alert",Template!I177&lt;Template!I143,"")</f>
        <v/>
      </c>
      <c r="J67" s="58" t="str" cm="1">
        <f t="array" ref="J67">_xlfn.IFS(OR(Template!K177="",Template!K143=""),"",AND(Template!K177=0,Template!K143=0),"",Template!K177&gt;Template!K143,"Error",Template!K177=Template!K143,"Alert",Template!K177&lt;Template!K143,"")</f>
        <v/>
      </c>
      <c r="K67" s="58" t="str" cm="1">
        <f t="array" ref="K67">_xlfn.IFS(OR(Template!M177="",Template!M143=""),"",AND(Template!M177=0,Template!M143=0),"",Template!M177&gt;Template!M143,"Error",Template!M177=Template!M143,"Alert",Template!M177&lt;Template!M143,"")</f>
        <v/>
      </c>
      <c r="L67" s="58" t="str" cm="1">
        <f t="array" ref="L67">_xlfn.IFS(OR(Template!O177="",Template!O143=""),"",AND(Template!O177=0,Template!O143=0),"",Template!O177&gt;Template!O143,"Error",Template!O177=Template!O143,"Alert",Template!O177&lt;Template!O143,"")</f>
        <v/>
      </c>
      <c r="M67" s="58" t="str" cm="1">
        <f t="array" ref="M67">_xlfn.IFS(OR(Template!Q177="",Template!Q143=""),"",AND(Template!Q177=0,Template!Q143=0),"",Template!Q177&gt;Template!Q143,"Error",Template!Q177=Template!Q143,"Alert",Template!Q177&lt;Template!Q143,"")</f>
        <v>Alert</v>
      </c>
      <c r="N67" s="58" t="str" cm="1">
        <f t="array" ref="N67">_xlfn.IFS(OR(Template!S177="",Template!S143=""),"",AND(Template!S177=0,Template!S143=0),"",Template!S177&gt;Template!S143,"Error",Template!S177=Template!S143,"Alert",Template!S177&lt;Template!S143,"")</f>
        <v>Alert</v>
      </c>
      <c r="O67" s="58" t="str" cm="1">
        <f t="array" ref="O67">_xlfn.IFS(OR(Template!U177="",Template!U143=""),"",AND(Template!U177=0,Template!U143=0),"",Template!U177&gt;Template!U143,"Error",Template!U177=Template!U143,"Alert",Template!U177&lt;Template!U143,"")</f>
        <v/>
      </c>
      <c r="P67" s="58" t="str" cm="1">
        <f t="array" ref="P67">_xlfn.IFS(OR(Template!W177="",Template!W143=""),"",AND(Template!W177=0,Template!W143=0),"",Template!W177&gt;Template!W143,"Error",Template!W177=Template!W143,"Alert",Template!W177&lt;Template!W143,"")</f>
        <v/>
      </c>
      <c r="Q67" s="58" t="str" cm="1">
        <f t="array" ref="Q67">_xlfn.IFS(OR(Template!Y177="",Template!Y143=""),"",AND(Template!Y177=0,Template!Y143=0),"",Template!Y177&gt;Template!Y143,"Error",Template!Y177=Template!Y143,"Alert",Template!Y177&lt;Template!Y143,"")</f>
        <v/>
      </c>
      <c r="R67" s="155"/>
    </row>
    <row r="68" spans="1:18" x14ac:dyDescent="0.2">
      <c r="A68" s="484"/>
      <c r="B68" s="487"/>
      <c r="C68" s="480"/>
      <c r="D68" s="480"/>
      <c r="E68" s="69" t="s">
        <v>666</v>
      </c>
      <c r="F68" s="58" cm="1">
        <f t="array" ref="F68">IF(OR(G68:Q68="Error",G68:Q68="Alert"),1,"")</f>
        <v>1</v>
      </c>
      <c r="G68" s="58" t="str" cm="1">
        <f t="array" ref="G68">_xlfn.IFS(OR(Template!E178="",Template!E144=""),"",AND(Template!E178=0,Template!E144=0),"",Template!E178&gt;Template!E144,"Error",Template!E178=Template!E144,"Alert",Template!E178&lt;Template!E144,"")</f>
        <v/>
      </c>
      <c r="H68" s="58" t="str" cm="1">
        <f t="array" ref="H68">_xlfn.IFS(OR(Template!G178="",Template!G144=""),"",AND(Template!G178=0,Template!G144=0),"",Template!G178&gt;Template!G144,"Error",Template!G178=Template!G144,"Alert",Template!G178&lt;Template!G144,"")</f>
        <v/>
      </c>
      <c r="I68" s="58" t="str" cm="1">
        <f t="array" ref="I68">_xlfn.IFS(OR(Template!I178="",Template!I144=""),"",AND(Template!I178=0,Template!I144=0),"",Template!I178&gt;Template!I144,"Error",Template!I178=Template!I144,"Alert",Template!I178&lt;Template!I144,"")</f>
        <v/>
      </c>
      <c r="J68" s="58" t="str" cm="1">
        <f t="array" ref="J68">_xlfn.IFS(OR(Template!K178="",Template!K144=""),"",AND(Template!K178=0,Template!K144=0),"",Template!K178&gt;Template!K144,"Error",Template!K178=Template!K144,"Alert",Template!K178&lt;Template!K144,"")</f>
        <v/>
      </c>
      <c r="K68" s="58" t="str" cm="1">
        <f t="array" ref="K68">_xlfn.IFS(OR(Template!M178="",Template!M144=""),"",AND(Template!M178=0,Template!M144=0),"",Template!M178&gt;Template!M144,"Error",Template!M178=Template!M144,"Alert",Template!M178&lt;Template!M144,"")</f>
        <v/>
      </c>
      <c r="L68" s="58" t="str" cm="1">
        <f t="array" ref="L68">_xlfn.IFS(OR(Template!O178="",Template!O144=""),"",AND(Template!O178=0,Template!O144=0),"",Template!O178&gt;Template!O144,"Error",Template!O178=Template!O144,"Alert",Template!O178&lt;Template!O144,"")</f>
        <v/>
      </c>
      <c r="M68" s="58" t="str" cm="1">
        <f t="array" ref="M68">_xlfn.IFS(OR(Template!Q178="",Template!Q144=""),"",AND(Template!Q178=0,Template!Q144=0),"",Template!Q178&gt;Template!Q144,"Error",Template!Q178=Template!Q144,"Alert",Template!Q178&lt;Template!Q144,"")</f>
        <v>Alert</v>
      </c>
      <c r="N68" s="58" t="str" cm="1">
        <f t="array" ref="N68">_xlfn.IFS(OR(Template!S178="",Template!S144=""),"",AND(Template!S178=0,Template!S144=0),"",Template!S178&gt;Template!S144,"Error",Template!S178=Template!S144,"Alert",Template!S178&lt;Template!S144,"")</f>
        <v/>
      </c>
      <c r="O68" s="58" t="str" cm="1">
        <f t="array" ref="O68">_xlfn.IFS(OR(Template!U178="",Template!U144=""),"",AND(Template!U178=0,Template!U144=0),"",Template!U178&gt;Template!U144,"Error",Template!U178=Template!U144,"Alert",Template!U178&lt;Template!U144,"")</f>
        <v/>
      </c>
      <c r="P68" s="58" t="str" cm="1">
        <f t="array" ref="P68">_xlfn.IFS(OR(Template!W178="",Template!W144=""),"",AND(Template!W178=0,Template!W144=0),"",Template!W178&gt;Template!W144,"Error",Template!W178=Template!W144,"Alert",Template!W178&lt;Template!W144,"")</f>
        <v>Alert</v>
      </c>
      <c r="Q68" s="58" t="str" cm="1">
        <f t="array" ref="Q68">_xlfn.IFS(OR(Template!Y178="",Template!Y144=""),"",AND(Template!Y178=0,Template!Y144=0),"",Template!Y178&gt;Template!Y144,"Error",Template!Y178=Template!Y144,"Alert",Template!Y178&lt;Template!Y144,"")</f>
        <v/>
      </c>
      <c r="R68" s="155"/>
    </row>
    <row r="69" spans="1:18" x14ac:dyDescent="0.2">
      <c r="A69" s="484"/>
      <c r="B69" s="487"/>
      <c r="C69" s="480"/>
      <c r="D69" s="480"/>
      <c r="E69" s="69" t="s">
        <v>667</v>
      </c>
      <c r="F69" s="58" cm="1">
        <f t="array" ref="F69">IF(OR(G69:Q69="Error",G69:Q69="Alert"),1,"")</f>
        <v>1</v>
      </c>
      <c r="G69" s="58" t="str" cm="1">
        <f t="array" ref="G69">_xlfn.IFS(OR(Template!E179="",Template!E145=""),"",AND(Template!E179=0,Template!E145=0),"",Template!E179&gt;Template!E145,"Error",Template!E179=Template!E145,"Alert",Template!E179&lt;Template!E145,"")</f>
        <v/>
      </c>
      <c r="H69" s="58" t="str" cm="1">
        <f t="array" ref="H69">_xlfn.IFS(OR(Template!G179="",Template!G145=""),"",AND(Template!G179=0,Template!G145=0),"",Template!G179&gt;Template!G145,"Error",Template!G179=Template!G145,"Alert",Template!G179&lt;Template!G145,"")</f>
        <v/>
      </c>
      <c r="I69" s="58" t="str" cm="1">
        <f t="array" ref="I69">_xlfn.IFS(OR(Template!I179="",Template!I145=""),"",AND(Template!I179=0,Template!I145=0),"",Template!I179&gt;Template!I145,"Error",Template!I179=Template!I145,"Alert",Template!I179&lt;Template!I145,"")</f>
        <v/>
      </c>
      <c r="J69" s="58" t="str" cm="1">
        <f t="array" ref="J69">_xlfn.IFS(OR(Template!K179="",Template!K145=""),"",AND(Template!K179=0,Template!K145=0),"",Template!K179&gt;Template!K145,"Error",Template!K179=Template!K145,"Alert",Template!K179&lt;Template!K145,"")</f>
        <v/>
      </c>
      <c r="K69" s="58" t="str" cm="1">
        <f t="array" ref="K69">_xlfn.IFS(OR(Template!M179="",Template!M145=""),"",AND(Template!M179=0,Template!M145=0),"",Template!M179&gt;Template!M145,"Error",Template!M179=Template!M145,"Alert",Template!M179&lt;Template!M145,"")</f>
        <v/>
      </c>
      <c r="L69" s="58" t="str" cm="1">
        <f t="array" ref="L69">_xlfn.IFS(OR(Template!O179="",Template!O145=""),"",AND(Template!O179=0,Template!O145=0),"",Template!O179&gt;Template!O145,"Error",Template!O179=Template!O145,"Alert",Template!O179&lt;Template!O145,"")</f>
        <v/>
      </c>
      <c r="M69" s="58" t="str" cm="1">
        <f t="array" ref="M69">_xlfn.IFS(OR(Template!Q179="",Template!Q145=""),"",AND(Template!Q179=0,Template!Q145=0),"",Template!Q179&gt;Template!Q145,"Error",Template!Q179=Template!Q145,"Alert",Template!Q179&lt;Template!Q145,"")</f>
        <v>Alert</v>
      </c>
      <c r="N69" s="58" t="str" cm="1">
        <f t="array" ref="N69">_xlfn.IFS(OR(Template!S179="",Template!S145=""),"",AND(Template!S179=0,Template!S145=0),"",Template!S179&gt;Template!S145,"Error",Template!S179=Template!S145,"Alert",Template!S179&lt;Template!S145,"")</f>
        <v/>
      </c>
      <c r="O69" s="58" t="str" cm="1">
        <f t="array" ref="O69">_xlfn.IFS(OR(Template!U179="",Template!U145=""),"",AND(Template!U179=0,Template!U145=0),"",Template!U179&gt;Template!U145,"Error",Template!U179=Template!U145,"Alert",Template!U179&lt;Template!U145,"")</f>
        <v>Alert</v>
      </c>
      <c r="P69" s="58" t="str" cm="1">
        <f t="array" ref="P69">_xlfn.IFS(OR(Template!W179="",Template!W145=""),"",AND(Template!W179=0,Template!W145=0),"",Template!W179&gt;Template!W145,"Error",Template!W179=Template!W145,"Alert",Template!W179&lt;Template!W145,"")</f>
        <v/>
      </c>
      <c r="Q69" s="58" t="str" cm="1">
        <f t="array" ref="Q69">_xlfn.IFS(OR(Template!Y179="",Template!Y145=""),"",AND(Template!Y179=0,Template!Y145=0),"",Template!Y179&gt;Template!Y145,"Error",Template!Y179=Template!Y145,"Alert",Template!Y179&lt;Template!Y145,"")</f>
        <v/>
      </c>
      <c r="R69" s="155"/>
    </row>
    <row r="70" spans="1:18" x14ac:dyDescent="0.2">
      <c r="A70" s="484"/>
      <c r="B70" s="487"/>
      <c r="C70" s="480"/>
      <c r="D70" s="480"/>
      <c r="E70" s="69" t="s">
        <v>668</v>
      </c>
      <c r="F70" s="58" cm="1">
        <f t="array" ref="F70">IF(OR(G70:Q70="Error",G70:Q70="Alert"),1,"")</f>
        <v>1</v>
      </c>
      <c r="G70" s="58" t="str" cm="1">
        <f t="array" ref="G70">_xlfn.IFS(OR(Template!E180="",Template!E146=""),"",AND(Template!E180=0,Template!E146=0),"",Template!E180&gt;Template!E146,"Error",Template!E180=Template!E146,"Alert",Template!E180&lt;Template!E146,"")</f>
        <v/>
      </c>
      <c r="H70" s="58" t="str" cm="1">
        <f t="array" ref="H70">_xlfn.IFS(OR(Template!G180="",Template!G146=""),"",AND(Template!G180=0,Template!G146=0),"",Template!G180&gt;Template!G146,"Error",Template!G180=Template!G146,"Alert",Template!G180&lt;Template!G146,"")</f>
        <v/>
      </c>
      <c r="I70" s="58" t="str" cm="1">
        <f t="array" ref="I70">_xlfn.IFS(OR(Template!I180="",Template!I146=""),"",AND(Template!I180=0,Template!I146=0),"",Template!I180&gt;Template!I146,"Error",Template!I180=Template!I146,"Alert",Template!I180&lt;Template!I146,"")</f>
        <v/>
      </c>
      <c r="J70" s="58" t="str" cm="1">
        <f t="array" ref="J70">_xlfn.IFS(OR(Template!K180="",Template!K146=""),"",AND(Template!K180=0,Template!K146=0),"",Template!K180&gt;Template!K146,"Error",Template!K180=Template!K146,"Alert",Template!K180&lt;Template!K146,"")</f>
        <v/>
      </c>
      <c r="K70" s="58" t="str" cm="1">
        <f t="array" ref="K70">_xlfn.IFS(OR(Template!M180="",Template!M146=""),"",AND(Template!M180=0,Template!M146=0),"",Template!M180&gt;Template!M146,"Error",Template!M180=Template!M146,"Alert",Template!M180&lt;Template!M146,"")</f>
        <v/>
      </c>
      <c r="L70" s="58" t="str" cm="1">
        <f t="array" ref="L70">_xlfn.IFS(OR(Template!O180="",Template!O146=""),"",AND(Template!O180=0,Template!O146=0),"",Template!O180&gt;Template!O146,"Error",Template!O180=Template!O146,"Alert",Template!O180&lt;Template!O146,"")</f>
        <v/>
      </c>
      <c r="M70" s="58" t="str" cm="1">
        <f t="array" ref="M70">_xlfn.IFS(OR(Template!Q180="",Template!Q146=""),"",AND(Template!Q180=0,Template!Q146=0),"",Template!Q180&gt;Template!Q146,"Error",Template!Q180=Template!Q146,"Alert",Template!Q180&lt;Template!Q146,"")</f>
        <v>Alert</v>
      </c>
      <c r="N70" s="58" t="str" cm="1">
        <f t="array" ref="N70">_xlfn.IFS(OR(Template!S180="",Template!S146=""),"",AND(Template!S180=0,Template!S146=0),"",Template!S180&gt;Template!S146,"Error",Template!S180=Template!S146,"Alert",Template!S180&lt;Template!S146,"")</f>
        <v/>
      </c>
      <c r="O70" s="58" t="str" cm="1">
        <f t="array" ref="O70">_xlfn.IFS(OR(Template!U180="",Template!U146=""),"",AND(Template!U180=0,Template!U146=0),"",Template!U180&gt;Template!U146,"Error",Template!U180=Template!U146,"Alert",Template!U180&lt;Template!U146,"")</f>
        <v/>
      </c>
      <c r="P70" s="58" t="str" cm="1">
        <f t="array" ref="P70">_xlfn.IFS(OR(Template!W180="",Template!W146=""),"",AND(Template!W180=0,Template!W146=0),"",Template!W180&gt;Template!W146,"Error",Template!W180=Template!W146,"Alert",Template!W180&lt;Template!W146,"")</f>
        <v/>
      </c>
      <c r="Q70" s="58" t="str" cm="1">
        <f t="array" ref="Q70">_xlfn.IFS(OR(Template!Y180="",Template!Y146=""),"",AND(Template!Y180=0,Template!Y146=0),"",Template!Y180&gt;Template!Y146,"Error",Template!Y180=Template!Y146,"Alert",Template!Y180&lt;Template!Y146,"")</f>
        <v/>
      </c>
      <c r="R70" s="155"/>
    </row>
    <row r="71" spans="1:18" x14ac:dyDescent="0.2">
      <c r="A71" s="484"/>
      <c r="B71" s="487"/>
      <c r="C71" s="480"/>
      <c r="D71" s="480"/>
      <c r="E71" s="69" t="s">
        <v>669</v>
      </c>
      <c r="F71" s="58" cm="1">
        <f t="array" ref="F71">IF(OR(G71:Q71="Error",G71:Q71="Alert"),1,"")</f>
        <v>1</v>
      </c>
      <c r="G71" s="58" t="str" cm="1">
        <f t="array" ref="G71">_xlfn.IFS(OR(Template!E181="",Template!E147=""),"",AND(Template!E181=0,Template!E147=0),"",Template!E181&gt;Template!E147,"Error",Template!E181=Template!E147,"Alert",Template!E181&lt;Template!E147,"")</f>
        <v>Alert</v>
      </c>
      <c r="H71" s="58" t="str" cm="1">
        <f t="array" ref="H71">_xlfn.IFS(OR(Template!G181="",Template!G147=""),"",AND(Template!G181=0,Template!G147=0),"",Template!G181&gt;Template!G147,"Error",Template!G181=Template!G147,"Alert",Template!G181&lt;Template!G147,"")</f>
        <v/>
      </c>
      <c r="I71" s="58" t="str" cm="1">
        <f t="array" ref="I71">_xlfn.IFS(OR(Template!I181="",Template!I147=""),"",AND(Template!I181=0,Template!I147=0),"",Template!I181&gt;Template!I147,"Error",Template!I181=Template!I147,"Alert",Template!I181&lt;Template!I147,"")</f>
        <v/>
      </c>
      <c r="J71" s="58" t="str" cm="1">
        <f t="array" ref="J71">_xlfn.IFS(OR(Template!K181="",Template!K147=""),"",AND(Template!K181=0,Template!K147=0),"",Template!K181&gt;Template!K147,"Error",Template!K181=Template!K147,"Alert",Template!K181&lt;Template!K147,"")</f>
        <v/>
      </c>
      <c r="K71" s="58" t="str" cm="1">
        <f t="array" ref="K71">_xlfn.IFS(OR(Template!M181="",Template!M147=""),"",AND(Template!M181=0,Template!M147=0),"",Template!M181&gt;Template!M147,"Error",Template!M181=Template!M147,"Alert",Template!M181&lt;Template!M147,"")</f>
        <v/>
      </c>
      <c r="L71" s="58" t="str" cm="1">
        <f t="array" ref="L71">_xlfn.IFS(OR(Template!O181="",Template!O147=""),"",AND(Template!O181=0,Template!O147=0),"",Template!O181&gt;Template!O147,"Error",Template!O181=Template!O147,"Alert",Template!O181&lt;Template!O147,"")</f>
        <v/>
      </c>
      <c r="M71" s="58" t="str" cm="1">
        <f t="array" ref="M71">_xlfn.IFS(OR(Template!Q181="",Template!Q147=""),"",AND(Template!Q181=0,Template!Q147=0),"",Template!Q181&gt;Template!Q147,"Error",Template!Q181=Template!Q147,"Alert",Template!Q181&lt;Template!Q147,"")</f>
        <v>Alert</v>
      </c>
      <c r="N71" s="58" t="str" cm="1">
        <f t="array" ref="N71">_xlfn.IFS(OR(Template!S181="",Template!S147=""),"",AND(Template!S181=0,Template!S147=0),"",Template!S181&gt;Template!S147,"Error",Template!S181=Template!S147,"Alert",Template!S181&lt;Template!S147,"")</f>
        <v>Alert</v>
      </c>
      <c r="O71" s="58" t="str" cm="1">
        <f t="array" ref="O71">_xlfn.IFS(OR(Template!U181="",Template!U147=""),"",AND(Template!U181=0,Template!U147=0),"",Template!U181&gt;Template!U147,"Error",Template!U181=Template!U147,"Alert",Template!U181&lt;Template!U147,"")</f>
        <v/>
      </c>
      <c r="P71" s="58" t="str" cm="1">
        <f t="array" ref="P71">_xlfn.IFS(OR(Template!W181="",Template!W147=""),"",AND(Template!W181=0,Template!W147=0),"",Template!W181&gt;Template!W147,"Error",Template!W181=Template!W147,"Alert",Template!W181&lt;Template!W147,"")</f>
        <v/>
      </c>
      <c r="Q71" s="58" t="str" cm="1">
        <f t="array" ref="Q71">_xlfn.IFS(OR(Template!Y181="",Template!Y147=""),"",AND(Template!Y181=0,Template!Y147=0),"",Template!Y181&gt;Template!Y147,"Error",Template!Y181=Template!Y147,"Alert",Template!Y181&lt;Template!Y147,"")</f>
        <v/>
      </c>
      <c r="R71" s="155"/>
    </row>
    <row r="72" spans="1:18" x14ac:dyDescent="0.2">
      <c r="A72" s="484"/>
      <c r="B72" s="487"/>
      <c r="C72" s="480"/>
      <c r="D72" s="480"/>
      <c r="E72" s="69" t="s">
        <v>670</v>
      </c>
      <c r="F72" s="58" t="str" cm="1">
        <f t="array" ref="F72">IF(OR(G72:Q72="Error",G72:Q72="Alert"),1,"")</f>
        <v/>
      </c>
      <c r="G72" s="58" t="str" cm="1">
        <f t="array" ref="G72">_xlfn.IFS(OR(Template!E182="",Template!E148=""),"",AND(Template!E182=0,Template!E148=0),"",Template!E182&gt;Template!E148,"Error",Template!E182=Template!E148,"Alert",Template!E182&lt;Template!E148,"")</f>
        <v/>
      </c>
      <c r="H72" s="58" t="str" cm="1">
        <f t="array" ref="H72">_xlfn.IFS(OR(Template!G182="",Template!G148=""),"",AND(Template!G182=0,Template!G148=0),"",Template!G182&gt;Template!G148,"Error",Template!G182=Template!G148,"Alert",Template!G182&lt;Template!G148,"")</f>
        <v/>
      </c>
      <c r="I72" s="58" t="str" cm="1">
        <f t="array" ref="I72">_xlfn.IFS(OR(Template!I182="",Template!I148=""),"",AND(Template!I182=0,Template!I148=0),"",Template!I182&gt;Template!I148,"Error",Template!I182=Template!I148,"Alert",Template!I182&lt;Template!I148,"")</f>
        <v/>
      </c>
      <c r="J72" s="58" t="str" cm="1">
        <f t="array" ref="J72">_xlfn.IFS(OR(Template!K182="",Template!K148=""),"",AND(Template!K182=0,Template!K148=0),"",Template!K182&gt;Template!K148,"Error",Template!K182=Template!K148,"Alert",Template!K182&lt;Template!K148,"")</f>
        <v/>
      </c>
      <c r="K72" s="58" t="str" cm="1">
        <f t="array" ref="K72">_xlfn.IFS(OR(Template!M182="",Template!M148=""),"",AND(Template!M182=0,Template!M148=0),"",Template!M182&gt;Template!M148,"Error",Template!M182=Template!M148,"Alert",Template!M182&lt;Template!M148,"")</f>
        <v/>
      </c>
      <c r="L72" s="58" t="str" cm="1">
        <f t="array" ref="L72">_xlfn.IFS(OR(Template!O182="",Template!O148=""),"",AND(Template!O182=0,Template!O148=0),"",Template!O182&gt;Template!O148,"Error",Template!O182=Template!O148,"Alert",Template!O182&lt;Template!O148,"")</f>
        <v/>
      </c>
      <c r="M72" s="58" t="str" cm="1">
        <f t="array" ref="M72">_xlfn.IFS(OR(Template!Q182="",Template!Q148=""),"",AND(Template!Q182=0,Template!Q148=0),"",Template!Q182&gt;Template!Q148,"Error",Template!Q182=Template!Q148,"Alert",Template!Q182&lt;Template!Q148,"")</f>
        <v/>
      </c>
      <c r="N72" s="58" t="str" cm="1">
        <f t="array" ref="N72">_xlfn.IFS(OR(Template!S182="",Template!S148=""),"",AND(Template!S182=0,Template!S148=0),"",Template!S182&gt;Template!S148,"Error",Template!S182=Template!S148,"Alert",Template!S182&lt;Template!S148,"")</f>
        <v/>
      </c>
      <c r="O72" s="58" t="str" cm="1">
        <f t="array" ref="O72">_xlfn.IFS(OR(Template!U182="",Template!U148=""),"",AND(Template!U182=0,Template!U148=0),"",Template!U182&gt;Template!U148,"Error",Template!U182=Template!U148,"Alert",Template!U182&lt;Template!U148,"")</f>
        <v/>
      </c>
      <c r="P72" s="58" t="str" cm="1">
        <f t="array" ref="P72">_xlfn.IFS(OR(Template!W182="",Template!W148=""),"",AND(Template!W182=0,Template!W148=0),"",Template!W182&gt;Template!W148,"Error",Template!W182=Template!W148,"Alert",Template!W182&lt;Template!W148,"")</f>
        <v/>
      </c>
      <c r="Q72" s="58" t="str" cm="1">
        <f t="array" ref="Q72">_xlfn.IFS(OR(Template!Y182="",Template!Y148=""),"",AND(Template!Y182=0,Template!Y148=0),"",Template!Y182&gt;Template!Y148,"Error",Template!Y182=Template!Y148,"Alert",Template!Y182&lt;Template!Y148,"")</f>
        <v/>
      </c>
      <c r="R72" s="155"/>
    </row>
    <row r="73" spans="1:18" x14ac:dyDescent="0.2">
      <c r="A73" s="484"/>
      <c r="B73" s="487"/>
      <c r="C73" s="480"/>
      <c r="D73" s="480"/>
      <c r="E73" s="452" t="s">
        <v>671</v>
      </c>
      <c r="F73" s="453" cm="1">
        <f t="array" ref="F73">IF(OR(G73:Q73="Error",G73:Q73="Alert"),1,"")</f>
        <v>1</v>
      </c>
      <c r="G73" s="453" t="str" cm="1">
        <f t="array" ref="G73">_xlfn.IFS(OR(Template!E183="",Template!E149=""),"",AND(Template!E183=0,Template!E149=0),"",Template!E183&gt;Template!E149,"Error",Template!E183=Template!E149,"Alert",Template!E183&lt;Template!E149,"")</f>
        <v/>
      </c>
      <c r="H73" s="453" t="str" cm="1">
        <f t="array" ref="H73">_xlfn.IFS(OR(Template!G183="",Template!G149=""),"",AND(Template!G183=0,Template!G149=0),"",Template!G183&gt;Template!G149,"Error",Template!G183=Template!G149,"Alert",Template!G183&lt;Template!G149,"")</f>
        <v/>
      </c>
      <c r="I73" s="453" t="str" cm="1">
        <f t="array" ref="I73">_xlfn.IFS(OR(Template!I183="",Template!I149=""),"",AND(Template!I183=0,Template!I149=0),"",Template!I183&gt;Template!I149,"Error",Template!I183=Template!I149,"Alert",Template!I183&lt;Template!I149,"")</f>
        <v/>
      </c>
      <c r="J73" s="453" t="str" cm="1">
        <f t="array" ref="J73">_xlfn.IFS(OR(Template!K183="",Template!K149=""),"",AND(Template!K183=0,Template!K149=0),"",Template!K183&gt;Template!K149,"Error",Template!K183=Template!K149,"Alert",Template!K183&lt;Template!K149,"")</f>
        <v/>
      </c>
      <c r="K73" s="453" t="str" cm="1">
        <f t="array" ref="K73">_xlfn.IFS(OR(Template!M183="",Template!M149=""),"",AND(Template!M183=0,Template!M149=0),"",Template!M183&gt;Template!M149,"Error",Template!M183=Template!M149,"Alert",Template!M183&lt;Template!M149,"")</f>
        <v/>
      </c>
      <c r="L73" s="453" t="str" cm="1">
        <f t="array" ref="L73">_xlfn.IFS(OR(Template!O183="",Template!O149=""),"",AND(Template!O183=0,Template!O149=0),"",Template!O183&gt;Template!O149,"Error",Template!O183=Template!O149,"Alert",Template!O183&lt;Template!O149,"")</f>
        <v/>
      </c>
      <c r="M73" s="453" t="str" cm="1">
        <f t="array" ref="M73">_xlfn.IFS(OR(Template!Q183="",Template!Q149=""),"",AND(Template!Q183=0,Template!Q149=0),"",Template!Q183&gt;Template!Q149,"Error",Template!Q183=Template!Q149,"Alert",Template!Q183&lt;Template!Q149,"")</f>
        <v>Alert</v>
      </c>
      <c r="N73" s="453" t="str" cm="1">
        <f t="array" ref="N73">_xlfn.IFS(OR(Template!S183="",Template!S149=""),"",AND(Template!S183=0,Template!S149=0),"",Template!S183&gt;Template!S149,"Error",Template!S183=Template!S149,"Alert",Template!S183&lt;Template!S149,"")</f>
        <v/>
      </c>
      <c r="O73" s="453" t="str" cm="1">
        <f t="array" ref="O73">_xlfn.IFS(OR(Template!U183="",Template!U149=""),"",AND(Template!U183=0,Template!U149=0),"",Template!U183&gt;Template!U149,"Error",Template!U183=Template!U149,"Alert",Template!U183&lt;Template!U149,"")</f>
        <v/>
      </c>
      <c r="P73" s="453" t="str" cm="1">
        <f t="array" ref="P73">_xlfn.IFS(OR(Template!W183="",Template!W149=""),"",AND(Template!W183=0,Template!W149=0),"",Template!W183&gt;Template!W149,"Error",Template!W183=Template!W149,"Alert",Template!W183&lt;Template!W149,"")</f>
        <v/>
      </c>
      <c r="Q73" s="453" t="str" cm="1">
        <f t="array" ref="Q73">_xlfn.IFS(OR(Template!Y183="",Template!Y149=""),"",AND(Template!Y183=0,Template!Y149=0),"",Template!Y183&gt;Template!Y149,"Error",Template!Y183=Template!Y149,"Alert",Template!Y183&lt;Template!Y149,"")</f>
        <v/>
      </c>
      <c r="R73" s="454"/>
    </row>
    <row r="74" spans="1:18" ht="15.75" x14ac:dyDescent="0.2">
      <c r="A74" s="484"/>
      <c r="B74" s="487"/>
      <c r="C74" s="480"/>
      <c r="D74" s="480" t="s">
        <v>96</v>
      </c>
      <c r="E74" s="124" t="s">
        <v>653</v>
      </c>
      <c r="F74" s="58" t="str" cm="1">
        <f t="array" ref="F74">IF(OR(G74:Q74="Error",G74:Q74="Alert"),1,"")</f>
        <v/>
      </c>
      <c r="G74" s="58" t="str" cm="1">
        <f t="array" ref="G74">_xlfn.IFS(OR(Template!E192="",Template!E217="",Template!E217=0),"",Template!E217&gt;Template!E192,"Error",Template!E217=Template!E192,"Alert",Template!E217&lt;Template!E192,"")</f>
        <v/>
      </c>
      <c r="H74" s="58" t="str" cm="1">
        <f t="array" ref="H74">_xlfn.IFS(OR(Template!G192="",Template!G217="",Template!G217=0),"",Template!G217&gt;Template!G192,"Error",Template!G217=Template!G192,"Alert",Template!G217&lt;Template!G192,"")</f>
        <v/>
      </c>
      <c r="I74" s="58" t="str" cm="1">
        <f t="array" ref="I74">_xlfn.IFS(OR(Template!I192="",Template!I217="",Template!I217=0),"",Template!I217&gt;Template!I192,"Error",Template!I217=Template!I192,"Alert",Template!I217&lt;Template!I192,"")</f>
        <v/>
      </c>
      <c r="J74" s="58" t="str" cm="1">
        <f t="array" ref="J74">_xlfn.IFS(OR(Template!K192="",Template!K217="",Template!K217=0),"",Template!K217&gt;Template!K192,"Error",Template!K217=Template!K192,"Alert",Template!K217&lt;Template!K192,"")</f>
        <v/>
      </c>
      <c r="K74" s="58" t="str" cm="1">
        <f t="array" ref="K74">_xlfn.IFS(OR(Template!M192="",Template!M217="",Template!M217=0),"",Template!M217&gt;Template!M192,"Error",Template!M217=Template!M192,"Alert",Template!M217&lt;Template!M192,"")</f>
        <v/>
      </c>
      <c r="L74" s="58" t="str" cm="1">
        <f t="array" ref="L74">_xlfn.IFS(OR(Template!O192="",Template!O217="",Template!O217=0),"",Template!O217&gt;Template!O192,"Error",Template!O217=Template!O192,"Alert",Template!O217&lt;Template!O192,"")</f>
        <v/>
      </c>
      <c r="M74" s="58" t="str" cm="1">
        <f t="array" ref="M74">_xlfn.IFS(OR(Template!Q192="",Template!Q217="",Template!Q217=0),"",Template!Q217&gt;Template!Q192,"Error",Template!Q217=Template!Q192,"Alert",Template!Q217&lt;Template!Q192,"")</f>
        <v/>
      </c>
      <c r="N74" s="58" t="str" cm="1">
        <f t="array" ref="N74">_xlfn.IFS(OR(Template!S192="",Template!S217="",Template!S217=0),"",Template!S217&gt;Template!S192,"Error",Template!S217=Template!S192,"Alert",Template!S217&lt;Template!S192,"")</f>
        <v/>
      </c>
      <c r="O74" s="58" t="str" cm="1">
        <f t="array" ref="O74">_xlfn.IFS(OR(Template!U192="",Template!U217="",Template!U217=0),"",Template!U217&gt;Template!U192,"Error",Template!U217=Template!U192,"Alert",Template!U217&lt;Template!U192,"")</f>
        <v/>
      </c>
      <c r="P74" s="58" t="str" cm="1">
        <f t="array" ref="P74">_xlfn.IFS(OR(Template!W192="",Template!W217="",Template!W217=0),"",Template!W217&gt;Template!W192,"Error",Template!W217=Template!W192,"Alert",Template!W217&lt;Template!W192,"")</f>
        <v/>
      </c>
      <c r="Q74" s="58" t="str" cm="1">
        <f t="array" ref="Q74">_xlfn.IFS(OR(Template!Y192="",Template!Y217="",Template!Y217=0),"",Template!Y217&gt;Template!Y192,"Error",Template!Y217=Template!Y192,"Alert",Template!Y217&lt;Template!Y192,"")</f>
        <v/>
      </c>
      <c r="R74" s="155"/>
    </row>
    <row r="75" spans="1:18" x14ac:dyDescent="0.2">
      <c r="A75" s="484"/>
      <c r="B75" s="487"/>
      <c r="C75" s="480"/>
      <c r="D75" s="480"/>
      <c r="E75" s="128" t="s">
        <v>408</v>
      </c>
      <c r="F75" s="58" t="str" cm="1">
        <f t="array" ref="F75">IF(OR(G75:Q75="Error",G75:Q75="Alert"),1,"")</f>
        <v/>
      </c>
      <c r="G75" s="58" t="str" cm="1">
        <f t="array" ref="G75">_xlfn.IFS(OR(Template!E194="",Template!E219=""),"",AND(Template!E194=0,Template!E219=0),"",Template!E219&gt;Template!E194,"Error",Template!E219=Template!E194,"Alert",Template!E219&lt;Template!E194,"")</f>
        <v/>
      </c>
      <c r="H75" s="58" t="str" cm="1">
        <f t="array" ref="H75">_xlfn.IFS(OR(Template!G194="",Template!G219=""),"",AND(Template!G194=0,Template!G219=0),"",Template!G219&gt;Template!G194,"Error",Template!G219=Template!G194,"Alert",Template!G219&lt;Template!G194,"")</f>
        <v/>
      </c>
      <c r="I75" s="58" t="str" cm="1">
        <f t="array" ref="I75">_xlfn.IFS(OR(Template!I194="",Template!I219=""),"",AND(Template!I194=0,Template!I219=0),"",Template!I219&gt;Template!I194,"Error",Template!I219=Template!I194,"Alert",Template!I219&lt;Template!I194,"")</f>
        <v/>
      </c>
      <c r="J75" s="58" t="str" cm="1">
        <f t="array" ref="J75">_xlfn.IFS(OR(Template!K194="",Template!K219=""),"",AND(Template!K194=0,Template!K219=0),"",Template!K219&gt;Template!K194,"Error",Template!K219=Template!K194,"Alert",Template!K219&lt;Template!K194,"")</f>
        <v/>
      </c>
      <c r="K75" s="58" t="str" cm="1">
        <f t="array" ref="K75">_xlfn.IFS(OR(Template!M194="",Template!M219=""),"",AND(Template!M194=0,Template!M219=0),"",Template!M219&gt;Template!M194,"Error",Template!M219=Template!M194,"Alert",Template!M219&lt;Template!M194,"")</f>
        <v/>
      </c>
      <c r="L75" s="58" t="str" cm="1">
        <f t="array" ref="L75">_xlfn.IFS(OR(Template!O194="",Template!O219=""),"",AND(Template!O194=0,Template!O219=0),"",Template!O219&gt;Template!O194,"Error",Template!O219=Template!O194,"Alert",Template!O219&lt;Template!O194,"")</f>
        <v/>
      </c>
      <c r="M75" s="58" t="str" cm="1">
        <f t="array" ref="M75">_xlfn.IFS(OR(Template!Q194="",Template!Q219=""),"",AND(Template!Q194=0,Template!Q219=0),"",Template!Q219&gt;Template!Q194,"Error",Template!Q219=Template!Q194,"Alert",Template!Q219&lt;Template!Q194,"")</f>
        <v/>
      </c>
      <c r="N75" s="58" t="str" cm="1">
        <f t="array" ref="N75">_xlfn.IFS(OR(Template!S194="",Template!S219=""),"",AND(Template!S194=0,Template!S219=0),"",Template!S219&gt;Template!S194,"Error",Template!S219=Template!S194,"Alert",Template!S219&lt;Template!S194,"")</f>
        <v/>
      </c>
      <c r="O75" s="58" t="str" cm="1">
        <f t="array" ref="O75">_xlfn.IFS(OR(Template!U194="",Template!U219=""),"",AND(Template!U194=0,Template!U219=0),"",Template!U219&gt;Template!U194,"Error",Template!U219=Template!U194,"Alert",Template!U219&lt;Template!U194,"")</f>
        <v/>
      </c>
      <c r="P75" s="58" t="str" cm="1">
        <f t="array" ref="P75">_xlfn.IFS(OR(Template!W194="",Template!W219=""),"",AND(Template!W194=0,Template!W219=0),"",Template!W219&gt;Template!W194,"Error",Template!W219=Template!W194,"Alert",Template!W219&lt;Template!W194,"")</f>
        <v/>
      </c>
      <c r="Q75" s="58" t="str" cm="1">
        <f t="array" ref="Q75">_xlfn.IFS(OR(Template!Y194="",Template!Y219=""),"",AND(Template!Y194=0,Template!Y219=0),"",Template!Y219&gt;Template!Y194,"Error",Template!Y219=Template!Y194,"Alert",Template!Y219&lt;Template!Y194,"")</f>
        <v/>
      </c>
      <c r="R75" s="155"/>
    </row>
    <row r="76" spans="1:18" x14ac:dyDescent="0.2">
      <c r="A76" s="484"/>
      <c r="B76" s="487"/>
      <c r="C76" s="480"/>
      <c r="D76" s="480"/>
      <c r="E76" s="452" t="s">
        <v>409</v>
      </c>
      <c r="F76" s="453" t="str" cm="1">
        <f t="array" ref="F76">IF(OR(G76:Q76="Error",G76:Q76="Alert"),1,"")</f>
        <v/>
      </c>
      <c r="G76" s="453" t="str" cm="1">
        <f t="array" ref="G76">_xlfn.IFS(OR(Template!E195="",Template!E220=""),"",AND(Template!E195=0,Template!E220=0),"",Template!E220&gt;Template!E195,"Error",Template!E220=Template!E195,"Alert",Template!E220&lt;Template!E195,"")</f>
        <v/>
      </c>
      <c r="H76" s="453" t="str" cm="1">
        <f t="array" ref="H76">_xlfn.IFS(OR(Template!G195="",Template!G220=""),"",AND(Template!G195=0,Template!G220=0),"",Template!G220&gt;Template!G195,"Error",Template!G220=Template!G195,"Alert",Template!G220&lt;Template!G195,"")</f>
        <v/>
      </c>
      <c r="I76" s="453" t="str" cm="1">
        <f t="array" ref="I76">_xlfn.IFS(OR(Template!I195="",Template!I220=""),"",AND(Template!I195=0,Template!I220=0),"",Template!I220&gt;Template!I195,"Error",Template!I220=Template!I195,"Alert",Template!I220&lt;Template!I195,"")</f>
        <v/>
      </c>
      <c r="J76" s="453" t="str" cm="1">
        <f t="array" ref="J76">_xlfn.IFS(OR(Template!K195="",Template!K220=""),"",AND(Template!K195=0,Template!K220=0),"",Template!K220&gt;Template!K195,"Error",Template!K220=Template!K195,"Alert",Template!K220&lt;Template!K195,"")</f>
        <v/>
      </c>
      <c r="K76" s="453" t="str" cm="1">
        <f t="array" ref="K76">_xlfn.IFS(OR(Template!M195="",Template!M220=""),"",AND(Template!M195=0,Template!M220=0),"",Template!M220&gt;Template!M195,"Error",Template!M220=Template!M195,"Alert",Template!M220&lt;Template!M195,"")</f>
        <v/>
      </c>
      <c r="L76" s="453" t="str" cm="1">
        <f t="array" ref="L76">_xlfn.IFS(OR(Template!O195="",Template!O220=""),"",AND(Template!O195=0,Template!O220=0),"",Template!O220&gt;Template!O195,"Error",Template!O220=Template!O195,"Alert",Template!O220&lt;Template!O195,"")</f>
        <v/>
      </c>
      <c r="M76" s="453" t="str" cm="1">
        <f t="array" ref="M76">_xlfn.IFS(OR(Template!Q195="",Template!Q220=""),"",AND(Template!Q195=0,Template!Q220=0),"",Template!Q220&gt;Template!Q195,"Error",Template!Q220=Template!Q195,"Alert",Template!Q220&lt;Template!Q195,"")</f>
        <v/>
      </c>
      <c r="N76" s="453" t="str" cm="1">
        <f t="array" ref="N76">_xlfn.IFS(OR(Template!S195="",Template!S220=""),"",AND(Template!S195=0,Template!S220=0),"",Template!S220&gt;Template!S195,"Error",Template!S220=Template!S195,"Alert",Template!S220&lt;Template!S195,"")</f>
        <v/>
      </c>
      <c r="O76" s="453" t="str" cm="1">
        <f t="array" ref="O76">_xlfn.IFS(OR(Template!U195="",Template!U220=""),"",AND(Template!U195=0,Template!U220=0),"",Template!U220&gt;Template!U195,"Error",Template!U220=Template!U195,"Alert",Template!U220&lt;Template!U195,"")</f>
        <v/>
      </c>
      <c r="P76" s="453" t="str" cm="1">
        <f t="array" ref="P76">_xlfn.IFS(OR(Template!W195="",Template!W220=""),"",AND(Template!W195=0,Template!W220=0),"",Template!W220&gt;Template!W195,"Error",Template!W220=Template!W195,"Alert",Template!W220&lt;Template!W195,"")</f>
        <v/>
      </c>
      <c r="Q76" s="453" t="str" cm="1">
        <f t="array" ref="Q76">_xlfn.IFS(OR(Template!Y195="",Template!Y220=""),"",AND(Template!Y195=0,Template!Y220=0),"",Template!Y220&gt;Template!Y195,"Error",Template!Y220=Template!Y195,"Alert",Template!Y220&lt;Template!Y195,"")</f>
        <v/>
      </c>
      <c r="R76" s="454"/>
    </row>
    <row r="77" spans="1:18" x14ac:dyDescent="0.2">
      <c r="A77" s="484"/>
      <c r="B77" s="487"/>
      <c r="C77" s="480"/>
      <c r="D77" s="480"/>
      <c r="E77" s="69" t="s">
        <v>654</v>
      </c>
      <c r="F77" s="58" t="str" cm="1">
        <f t="array" ref="F77">IF(OR(G77:Q77="Error",G77:Q77="Alert"),1,"")</f>
        <v/>
      </c>
      <c r="G77" s="58" t="str" cm="1">
        <f t="array" ref="G77">_xlfn.IFS(OR(Template!E197="",Template!E222=""),"",AND(Template!E197=0,Template!E222=0),"",Template!E222&gt;Template!E197,"Error",Template!E222=Template!E197,"Alert",Template!E222&lt;Template!E197,"")</f>
        <v/>
      </c>
      <c r="H77" s="58" t="str" cm="1">
        <f t="array" ref="H77">_xlfn.IFS(OR(Template!G197="",Template!G222=""),"",AND(Template!G197=0,Template!G222=0),"",Template!G222&gt;Template!G197,"Error",Template!G222=Template!G197,"Alert",Template!G222&lt;Template!G197,"")</f>
        <v/>
      </c>
      <c r="I77" s="58" t="str" cm="1">
        <f t="array" ref="I77">_xlfn.IFS(OR(Template!I197="",Template!I222=""),"",AND(Template!I197=0,Template!I222=0),"",Template!I222&gt;Template!I197,"Error",Template!I222=Template!I197,"Alert",Template!I222&lt;Template!I197,"")</f>
        <v/>
      </c>
      <c r="J77" s="58" t="str" cm="1">
        <f t="array" ref="J77">_xlfn.IFS(OR(Template!K197="",Template!K222=""),"",AND(Template!K197=0,Template!K222=0),"",Template!K222&gt;Template!K197,"Error",Template!K222=Template!K197,"Alert",Template!K222&lt;Template!K197,"")</f>
        <v/>
      </c>
      <c r="K77" s="58" t="str" cm="1">
        <f t="array" ref="K77">_xlfn.IFS(OR(Template!M197="",Template!M222=""),"",AND(Template!M197=0,Template!M222=0),"",Template!M222&gt;Template!M197,"Error",Template!M222=Template!M197,"Alert",Template!M222&lt;Template!M197,"")</f>
        <v/>
      </c>
      <c r="L77" s="58" t="str" cm="1">
        <f t="array" ref="L77">_xlfn.IFS(OR(Template!O197="",Template!O222=""),"",AND(Template!O197=0,Template!O222=0),"",Template!O222&gt;Template!O197,"Error",Template!O222=Template!O197,"Alert",Template!O222&lt;Template!O197,"")</f>
        <v/>
      </c>
      <c r="M77" s="58" t="str" cm="1">
        <f t="array" ref="M77">_xlfn.IFS(OR(Template!Q197="",Template!Q222=""),"",AND(Template!Q197=0,Template!Q222=0),"",Template!Q222&gt;Template!Q197,"Error",Template!Q222=Template!Q197,"Alert",Template!Q222&lt;Template!Q197,"")</f>
        <v/>
      </c>
      <c r="N77" s="58" t="str" cm="1">
        <f t="array" ref="N77">_xlfn.IFS(OR(Template!S197="",Template!S222=""),"",AND(Template!S197=0,Template!S222=0),"",Template!S222&gt;Template!S197,"Error",Template!S222=Template!S197,"Alert",Template!S222&lt;Template!S197,"")</f>
        <v/>
      </c>
      <c r="O77" s="58" t="str" cm="1">
        <f t="array" ref="O77">_xlfn.IFS(OR(Template!U197="",Template!U222=""),"",AND(Template!U197=0,Template!U222=0),"",Template!U222&gt;Template!U197,"Error",Template!U222=Template!U197,"Alert",Template!U222&lt;Template!U197,"")</f>
        <v/>
      </c>
      <c r="P77" s="58" t="str" cm="1">
        <f t="array" ref="P77">_xlfn.IFS(OR(Template!W197="",Template!W222=""),"",AND(Template!W197=0,Template!W222=0),"",Template!W222&gt;Template!W197,"Error",Template!W222=Template!W197,"Alert",Template!W222&lt;Template!W197,"")</f>
        <v/>
      </c>
      <c r="Q77" s="58" t="str" cm="1">
        <f t="array" ref="Q77">_xlfn.IFS(OR(Template!Y197="",Template!Y222=""),"",AND(Template!Y197=0,Template!Y222=0),"",Template!Y222&gt;Template!Y197,"Error",Template!Y222=Template!Y197,"Alert",Template!Y222&lt;Template!Y197,"")</f>
        <v/>
      </c>
      <c r="R77" s="155"/>
    </row>
    <row r="78" spans="1:18" x14ac:dyDescent="0.2">
      <c r="A78" s="484"/>
      <c r="B78" s="487"/>
      <c r="C78" s="480"/>
      <c r="D78" s="480"/>
      <c r="E78" s="69" t="s">
        <v>655</v>
      </c>
      <c r="F78" s="58" t="str" cm="1">
        <f t="array" ref="F78">IF(OR(G78:Q78="Error",G78:Q78="Alert"),1,"")</f>
        <v/>
      </c>
      <c r="G78" s="58" t="str" cm="1">
        <f t="array" ref="G78">_xlfn.IFS(OR(Template!E198="",Template!E223=""),"",AND(Template!E198=0,Template!E223=0),"",Template!E223&gt;Template!E198,"Error",Template!E223=Template!E198,"Alert",Template!E223&lt;Template!E198,"")</f>
        <v/>
      </c>
      <c r="H78" s="58" t="str" cm="1">
        <f t="array" ref="H78">_xlfn.IFS(OR(Template!G198="",Template!G223=""),"",AND(Template!G198=0,Template!G223=0),"",Template!G223&gt;Template!G198,"Error",Template!G223=Template!G198,"Alert",Template!G223&lt;Template!G198,"")</f>
        <v/>
      </c>
      <c r="I78" s="58" t="str" cm="1">
        <f t="array" ref="I78">_xlfn.IFS(OR(Template!I198="",Template!I223=""),"",AND(Template!I198=0,Template!I223=0),"",Template!I223&gt;Template!I198,"Error",Template!I223=Template!I198,"Alert",Template!I223&lt;Template!I198,"")</f>
        <v/>
      </c>
      <c r="J78" s="58" t="str" cm="1">
        <f t="array" ref="J78">_xlfn.IFS(OR(Template!K198="",Template!K223=""),"",AND(Template!K198=0,Template!K223=0),"",Template!K223&gt;Template!K198,"Error",Template!K223=Template!K198,"Alert",Template!K223&lt;Template!K198,"")</f>
        <v/>
      </c>
      <c r="K78" s="58" t="str" cm="1">
        <f t="array" ref="K78">_xlfn.IFS(OR(Template!M198="",Template!M223=""),"",AND(Template!M198=0,Template!M223=0),"",Template!M223&gt;Template!M198,"Error",Template!M223=Template!M198,"Alert",Template!M223&lt;Template!M198,"")</f>
        <v/>
      </c>
      <c r="L78" s="58" t="str" cm="1">
        <f t="array" ref="L78">_xlfn.IFS(OR(Template!O198="",Template!O223=""),"",AND(Template!O198=0,Template!O223=0),"",Template!O223&gt;Template!O198,"Error",Template!O223=Template!O198,"Alert",Template!O223&lt;Template!O198,"")</f>
        <v/>
      </c>
      <c r="M78" s="58" t="str" cm="1">
        <f t="array" ref="M78">_xlfn.IFS(OR(Template!Q198="",Template!Q223=""),"",AND(Template!Q198=0,Template!Q223=0),"",Template!Q223&gt;Template!Q198,"Error",Template!Q223=Template!Q198,"Alert",Template!Q223&lt;Template!Q198,"")</f>
        <v/>
      </c>
      <c r="N78" s="58" t="str" cm="1">
        <f t="array" ref="N78">_xlfn.IFS(OR(Template!S198="",Template!S223=""),"",AND(Template!S198=0,Template!S223=0),"",Template!S223&gt;Template!S198,"Error",Template!S223=Template!S198,"Alert",Template!S223&lt;Template!S198,"")</f>
        <v/>
      </c>
      <c r="O78" s="58" t="str" cm="1">
        <f t="array" ref="O78">_xlfn.IFS(OR(Template!U198="",Template!U223=""),"",AND(Template!U198=0,Template!U223=0),"",Template!U223&gt;Template!U198,"Error",Template!U223=Template!U198,"Alert",Template!U223&lt;Template!U198,"")</f>
        <v/>
      </c>
      <c r="P78" s="58" t="str" cm="1">
        <f t="array" ref="P78">_xlfn.IFS(OR(Template!W198="",Template!W223=""),"",AND(Template!W198=0,Template!W223=0),"",Template!W223&gt;Template!W198,"Error",Template!W223=Template!W198,"Alert",Template!W223&lt;Template!W198,"")</f>
        <v/>
      </c>
      <c r="Q78" s="58" t="str" cm="1">
        <f t="array" ref="Q78">_xlfn.IFS(OR(Template!Y198="",Template!Y223=""),"",AND(Template!Y198=0,Template!Y223=0),"",Template!Y223&gt;Template!Y198,"Error",Template!Y223=Template!Y198,"Alert",Template!Y223&lt;Template!Y198,"")</f>
        <v/>
      </c>
      <c r="R78" s="155"/>
    </row>
    <row r="79" spans="1:18" x14ac:dyDescent="0.2">
      <c r="A79" s="484"/>
      <c r="B79" s="487"/>
      <c r="C79" s="480"/>
      <c r="D79" s="480"/>
      <c r="E79" s="69" t="s">
        <v>656</v>
      </c>
      <c r="F79" s="58" t="str" cm="1">
        <f t="array" ref="F79">IF(OR(G79:Q79="Error",G79:Q79="Alert"),1,"")</f>
        <v/>
      </c>
      <c r="G79" s="58" t="str" cm="1">
        <f t="array" ref="G79">_xlfn.IFS(OR(Template!E199="",Template!E224=""),"",AND(Template!E199=0,Template!E224=0),"",Template!E224&gt;Template!E199,"Error",Template!E224=Template!E199,"Alert",Template!E224&lt;Template!E199,"")</f>
        <v/>
      </c>
      <c r="H79" s="58" t="str" cm="1">
        <f t="array" ref="H79">_xlfn.IFS(OR(Template!G199="",Template!G224=""),"",AND(Template!G199=0,Template!G224=0),"",Template!G224&gt;Template!G199,"Error",Template!G224=Template!G199,"Alert",Template!G224&lt;Template!G199,"")</f>
        <v/>
      </c>
      <c r="I79" s="58" t="str" cm="1">
        <f t="array" ref="I79">_xlfn.IFS(OR(Template!I199="",Template!I224=""),"",AND(Template!I199=0,Template!I224=0),"",Template!I224&gt;Template!I199,"Error",Template!I224=Template!I199,"Alert",Template!I224&lt;Template!I199,"")</f>
        <v/>
      </c>
      <c r="J79" s="58" t="str" cm="1">
        <f t="array" ref="J79">_xlfn.IFS(OR(Template!K199="",Template!K224=""),"",AND(Template!K199=0,Template!K224=0),"",Template!K224&gt;Template!K199,"Error",Template!K224=Template!K199,"Alert",Template!K224&lt;Template!K199,"")</f>
        <v/>
      </c>
      <c r="K79" s="58" t="str" cm="1">
        <f t="array" ref="K79">_xlfn.IFS(OR(Template!M199="",Template!M224=""),"",AND(Template!M199=0,Template!M224=0),"",Template!M224&gt;Template!M199,"Error",Template!M224=Template!M199,"Alert",Template!M224&lt;Template!M199,"")</f>
        <v/>
      </c>
      <c r="L79" s="58" t="str" cm="1">
        <f t="array" ref="L79">_xlfn.IFS(OR(Template!O199="",Template!O224=""),"",AND(Template!O199=0,Template!O224=0),"",Template!O224&gt;Template!O199,"Error",Template!O224=Template!O199,"Alert",Template!O224&lt;Template!O199,"")</f>
        <v/>
      </c>
      <c r="M79" s="58" t="str" cm="1">
        <f t="array" ref="M79">_xlfn.IFS(OR(Template!Q199="",Template!Q224=""),"",AND(Template!Q199=0,Template!Q224=0),"",Template!Q224&gt;Template!Q199,"Error",Template!Q224=Template!Q199,"Alert",Template!Q224&lt;Template!Q199,"")</f>
        <v/>
      </c>
      <c r="N79" s="58" t="str" cm="1">
        <f t="array" ref="N79">_xlfn.IFS(OR(Template!S199="",Template!S224=""),"",AND(Template!S199=0,Template!S224=0),"",Template!S224&gt;Template!S199,"Error",Template!S224=Template!S199,"Alert",Template!S224&lt;Template!S199,"")</f>
        <v/>
      </c>
      <c r="O79" s="58" t="str" cm="1">
        <f t="array" ref="O79">_xlfn.IFS(OR(Template!U199="",Template!U224=""),"",AND(Template!U199=0,Template!U224=0),"",Template!U224&gt;Template!U199,"Error",Template!U224=Template!U199,"Alert",Template!U224&lt;Template!U199,"")</f>
        <v/>
      </c>
      <c r="P79" s="58" t="str" cm="1">
        <f t="array" ref="P79">_xlfn.IFS(OR(Template!W199="",Template!W224=""),"",AND(Template!W199=0,Template!W224=0),"",Template!W224&gt;Template!W199,"Error",Template!W224=Template!W199,"Alert",Template!W224&lt;Template!W199,"")</f>
        <v/>
      </c>
      <c r="Q79" s="58" t="str" cm="1">
        <f t="array" ref="Q79">_xlfn.IFS(OR(Template!Y199="",Template!Y224=""),"",AND(Template!Y199=0,Template!Y224=0),"",Template!Y224&gt;Template!Y199,"Error",Template!Y224=Template!Y199,"Alert",Template!Y224&lt;Template!Y199,"")</f>
        <v/>
      </c>
      <c r="R79" s="155"/>
    </row>
    <row r="80" spans="1:18" x14ac:dyDescent="0.2">
      <c r="A80" s="484"/>
      <c r="B80" s="487"/>
      <c r="C80" s="480"/>
      <c r="D80" s="480"/>
      <c r="E80" s="69" t="s">
        <v>657</v>
      </c>
      <c r="F80" s="58" t="str" cm="1">
        <f t="array" ref="F80">IF(OR(G80:Q80="Error",G80:Q80="Alert"),1,"")</f>
        <v/>
      </c>
      <c r="G80" s="58" t="str" cm="1">
        <f t="array" ref="G80">_xlfn.IFS(OR(Template!E200="",Template!E225=""),"",AND(Template!E200=0,Template!E225=0),"",Template!E225&gt;Template!E200,"Error",Template!E225=Template!E200,"Alert",Template!E225&lt;Template!E200,"")</f>
        <v/>
      </c>
      <c r="H80" s="58" t="str" cm="1">
        <f t="array" ref="H80">_xlfn.IFS(OR(Template!G200="",Template!G225=""),"",AND(Template!G200=0,Template!G225=0),"",Template!G225&gt;Template!G200,"Error",Template!G225=Template!G200,"Alert",Template!G225&lt;Template!G200,"")</f>
        <v/>
      </c>
      <c r="I80" s="58" t="str" cm="1">
        <f t="array" ref="I80">_xlfn.IFS(OR(Template!I200="",Template!I225=""),"",AND(Template!I200=0,Template!I225=0),"",Template!I225&gt;Template!I200,"Error",Template!I225=Template!I200,"Alert",Template!I225&lt;Template!I200,"")</f>
        <v/>
      </c>
      <c r="J80" s="58" t="str" cm="1">
        <f t="array" ref="J80">_xlfn.IFS(OR(Template!K200="",Template!K225=""),"",AND(Template!K200=0,Template!K225=0),"",Template!K225&gt;Template!K200,"Error",Template!K225=Template!K200,"Alert",Template!K225&lt;Template!K200,"")</f>
        <v/>
      </c>
      <c r="K80" s="58" t="str" cm="1">
        <f t="array" ref="K80">_xlfn.IFS(OR(Template!M200="",Template!M225=""),"",AND(Template!M200=0,Template!M225=0),"",Template!M225&gt;Template!M200,"Error",Template!M225=Template!M200,"Alert",Template!M225&lt;Template!M200,"")</f>
        <v/>
      </c>
      <c r="L80" s="58" t="str" cm="1">
        <f t="array" ref="L80">_xlfn.IFS(OR(Template!O200="",Template!O225=""),"",AND(Template!O200=0,Template!O225=0),"",Template!O225&gt;Template!O200,"Error",Template!O225=Template!O200,"Alert",Template!O225&lt;Template!O200,"")</f>
        <v/>
      </c>
      <c r="M80" s="58" t="str" cm="1">
        <f t="array" ref="M80">_xlfn.IFS(OR(Template!Q200="",Template!Q225=""),"",AND(Template!Q200=0,Template!Q225=0),"",Template!Q225&gt;Template!Q200,"Error",Template!Q225=Template!Q200,"Alert",Template!Q225&lt;Template!Q200,"")</f>
        <v/>
      </c>
      <c r="N80" s="58" t="str" cm="1">
        <f t="array" ref="N80">_xlfn.IFS(OR(Template!S200="",Template!S225=""),"",AND(Template!S200=0,Template!S225=0),"",Template!S225&gt;Template!S200,"Error",Template!S225=Template!S200,"Alert",Template!S225&lt;Template!S200,"")</f>
        <v/>
      </c>
      <c r="O80" s="58" t="str" cm="1">
        <f t="array" ref="O80">_xlfn.IFS(OR(Template!U200="",Template!U225=""),"",AND(Template!U200=0,Template!U225=0),"",Template!U225&gt;Template!U200,"Error",Template!U225=Template!U200,"Alert",Template!U225&lt;Template!U200,"")</f>
        <v/>
      </c>
      <c r="P80" s="58" t="str" cm="1">
        <f t="array" ref="P80">_xlfn.IFS(OR(Template!W200="",Template!W225=""),"",AND(Template!W200=0,Template!W225=0),"",Template!W225&gt;Template!W200,"Error",Template!W225=Template!W200,"Alert",Template!W225&lt;Template!W200,"")</f>
        <v/>
      </c>
      <c r="Q80" s="58" t="str" cm="1">
        <f t="array" ref="Q80">_xlfn.IFS(OR(Template!Y200="",Template!Y225=""),"",AND(Template!Y200=0,Template!Y225=0),"",Template!Y225&gt;Template!Y200,"Error",Template!Y225=Template!Y200,"Alert",Template!Y225&lt;Template!Y200,"")</f>
        <v/>
      </c>
      <c r="R80" s="155"/>
    </row>
    <row r="81" spans="1:18" x14ac:dyDescent="0.2">
      <c r="A81" s="484"/>
      <c r="B81" s="487"/>
      <c r="C81" s="480"/>
      <c r="D81" s="480"/>
      <c r="E81" s="69" t="s">
        <v>658</v>
      </c>
      <c r="F81" s="58" t="str" cm="1">
        <f t="array" ref="F81">IF(OR(G81:Q81="Error",G81:Q81="Alert"),1,"")</f>
        <v/>
      </c>
      <c r="G81" s="58" t="str" cm="1">
        <f t="array" ref="G81">_xlfn.IFS(OR(Template!E201="",Template!E226=""),"",AND(Template!E201=0,Template!E226=0),"",Template!E226&gt;Template!E201,"Error",Template!E226=Template!E201,"Alert",Template!E226&lt;Template!E201,"")</f>
        <v/>
      </c>
      <c r="H81" s="58" t="str" cm="1">
        <f t="array" ref="H81">_xlfn.IFS(OR(Template!G201="",Template!G226=""),"",AND(Template!G201=0,Template!G226=0),"",Template!G226&gt;Template!G201,"Error",Template!G226=Template!G201,"Alert",Template!G226&lt;Template!G201,"")</f>
        <v/>
      </c>
      <c r="I81" s="58" t="str" cm="1">
        <f t="array" ref="I81">_xlfn.IFS(OR(Template!I201="",Template!I226=""),"",AND(Template!I201=0,Template!I226=0),"",Template!I226&gt;Template!I201,"Error",Template!I226=Template!I201,"Alert",Template!I226&lt;Template!I201,"")</f>
        <v/>
      </c>
      <c r="J81" s="58" t="str" cm="1">
        <f t="array" ref="J81">_xlfn.IFS(OR(Template!K201="",Template!K226=""),"",AND(Template!K201=0,Template!K226=0),"",Template!K226&gt;Template!K201,"Error",Template!K226=Template!K201,"Alert",Template!K226&lt;Template!K201,"")</f>
        <v/>
      </c>
      <c r="K81" s="58" t="str" cm="1">
        <f t="array" ref="K81">_xlfn.IFS(OR(Template!M201="",Template!M226=""),"",AND(Template!M201=0,Template!M226=0),"",Template!M226&gt;Template!M201,"Error",Template!M226=Template!M201,"Alert",Template!M226&lt;Template!M201,"")</f>
        <v/>
      </c>
      <c r="L81" s="58" t="str" cm="1">
        <f t="array" ref="L81">_xlfn.IFS(OR(Template!O201="",Template!O226=""),"",AND(Template!O201=0,Template!O226=0),"",Template!O226&gt;Template!O201,"Error",Template!O226=Template!O201,"Alert",Template!O226&lt;Template!O201,"")</f>
        <v/>
      </c>
      <c r="M81" s="58" t="str" cm="1">
        <f t="array" ref="M81">_xlfn.IFS(OR(Template!Q201="",Template!Q226=""),"",AND(Template!Q201=0,Template!Q226=0),"",Template!Q226&gt;Template!Q201,"Error",Template!Q226=Template!Q201,"Alert",Template!Q226&lt;Template!Q201,"")</f>
        <v/>
      </c>
      <c r="N81" s="58" t="str" cm="1">
        <f t="array" ref="N81">_xlfn.IFS(OR(Template!S201="",Template!S226=""),"",AND(Template!S201=0,Template!S226=0),"",Template!S226&gt;Template!S201,"Error",Template!S226=Template!S201,"Alert",Template!S226&lt;Template!S201,"")</f>
        <v/>
      </c>
      <c r="O81" s="58" t="str" cm="1">
        <f t="array" ref="O81">_xlfn.IFS(OR(Template!U201="",Template!U226=""),"",AND(Template!U201=0,Template!U226=0),"",Template!U226&gt;Template!U201,"Error",Template!U226=Template!U201,"Alert",Template!U226&lt;Template!U201,"")</f>
        <v/>
      </c>
      <c r="P81" s="58" t="str" cm="1">
        <f t="array" ref="P81">_xlfn.IFS(OR(Template!W201="",Template!W226=""),"",AND(Template!W201=0,Template!W226=0),"",Template!W226&gt;Template!W201,"Error",Template!W226=Template!W201,"Alert",Template!W226&lt;Template!W201,"")</f>
        <v/>
      </c>
      <c r="Q81" s="58" t="str" cm="1">
        <f t="array" ref="Q81">_xlfn.IFS(OR(Template!Y201="",Template!Y226=""),"",AND(Template!Y201=0,Template!Y226=0),"",Template!Y226&gt;Template!Y201,"Error",Template!Y226=Template!Y201,"Alert",Template!Y226&lt;Template!Y201,"")</f>
        <v/>
      </c>
      <c r="R81" s="155"/>
    </row>
    <row r="82" spans="1:18" x14ac:dyDescent="0.2">
      <c r="A82" s="484"/>
      <c r="B82" s="487"/>
      <c r="C82" s="480"/>
      <c r="D82" s="480"/>
      <c r="E82" s="69" t="s">
        <v>659</v>
      </c>
      <c r="F82" s="58" t="str" cm="1">
        <f t="array" ref="F82">IF(OR(G82:Q82="Error",G82:Q82="Alert"),1,"")</f>
        <v/>
      </c>
      <c r="G82" s="58" t="str" cm="1">
        <f t="array" ref="G82">_xlfn.IFS(OR(Template!E202="",Template!E227=""),"",AND(Template!E202=0,Template!E227=0),"",Template!E227&gt;Template!E202,"Error",Template!E227=Template!E202,"Alert",Template!E227&lt;Template!E202,"")</f>
        <v/>
      </c>
      <c r="H82" s="58" t="str" cm="1">
        <f t="array" ref="H82">_xlfn.IFS(OR(Template!G202="",Template!G227=""),"",AND(Template!G202=0,Template!G227=0),"",Template!G227&gt;Template!G202,"Error",Template!G227=Template!G202,"Alert",Template!G227&lt;Template!G202,"")</f>
        <v/>
      </c>
      <c r="I82" s="58" t="str" cm="1">
        <f t="array" ref="I82">_xlfn.IFS(OR(Template!I202="",Template!I227=""),"",AND(Template!I202=0,Template!I227=0),"",Template!I227&gt;Template!I202,"Error",Template!I227=Template!I202,"Alert",Template!I227&lt;Template!I202,"")</f>
        <v/>
      </c>
      <c r="J82" s="58" t="str" cm="1">
        <f t="array" ref="J82">_xlfn.IFS(OR(Template!K202="",Template!K227=""),"",AND(Template!K202=0,Template!K227=0),"",Template!K227&gt;Template!K202,"Error",Template!K227=Template!K202,"Alert",Template!K227&lt;Template!K202,"")</f>
        <v/>
      </c>
      <c r="K82" s="58" t="str" cm="1">
        <f t="array" ref="K82">_xlfn.IFS(OR(Template!M202="",Template!M227=""),"",AND(Template!M202=0,Template!M227=0),"",Template!M227&gt;Template!M202,"Error",Template!M227=Template!M202,"Alert",Template!M227&lt;Template!M202,"")</f>
        <v/>
      </c>
      <c r="L82" s="58" t="str" cm="1">
        <f t="array" ref="L82">_xlfn.IFS(OR(Template!O202="",Template!O227=""),"",AND(Template!O202=0,Template!O227=0),"",Template!O227&gt;Template!O202,"Error",Template!O227=Template!O202,"Alert",Template!O227&lt;Template!O202,"")</f>
        <v/>
      </c>
      <c r="M82" s="58" t="str" cm="1">
        <f t="array" ref="M82">_xlfn.IFS(OR(Template!Q202="",Template!Q227=""),"",AND(Template!Q202=0,Template!Q227=0),"",Template!Q227&gt;Template!Q202,"Error",Template!Q227=Template!Q202,"Alert",Template!Q227&lt;Template!Q202,"")</f>
        <v/>
      </c>
      <c r="N82" s="58" t="str" cm="1">
        <f t="array" ref="N82">_xlfn.IFS(OR(Template!S202="",Template!S227=""),"",AND(Template!S202=0,Template!S227=0),"",Template!S227&gt;Template!S202,"Error",Template!S227=Template!S202,"Alert",Template!S227&lt;Template!S202,"")</f>
        <v/>
      </c>
      <c r="O82" s="58" t="str" cm="1">
        <f t="array" ref="O82">_xlfn.IFS(OR(Template!U202="",Template!U227=""),"",AND(Template!U202=0,Template!U227=0),"",Template!U227&gt;Template!U202,"Error",Template!U227=Template!U202,"Alert",Template!U227&lt;Template!U202,"")</f>
        <v/>
      </c>
      <c r="P82" s="58" t="str" cm="1">
        <f t="array" ref="P82">_xlfn.IFS(OR(Template!W202="",Template!W227=""),"",AND(Template!W202=0,Template!W227=0),"",Template!W227&gt;Template!W202,"Error",Template!W227=Template!W202,"Alert",Template!W227&lt;Template!W202,"")</f>
        <v/>
      </c>
      <c r="Q82" s="58" t="str" cm="1">
        <f t="array" ref="Q82">_xlfn.IFS(OR(Template!Y202="",Template!Y227=""),"",AND(Template!Y202=0,Template!Y227=0),"",Template!Y227&gt;Template!Y202,"Error",Template!Y227=Template!Y202,"Alert",Template!Y227&lt;Template!Y202,"")</f>
        <v/>
      </c>
      <c r="R82" s="155"/>
    </row>
    <row r="83" spans="1:18" x14ac:dyDescent="0.2">
      <c r="A83" s="484"/>
      <c r="B83" s="487"/>
      <c r="C83" s="480"/>
      <c r="D83" s="480"/>
      <c r="E83" s="69" t="s">
        <v>660</v>
      </c>
      <c r="F83" s="58" t="str" cm="1">
        <f t="array" ref="F83">IF(OR(G83:Q83="Error",G83:Q83="Alert"),1,"")</f>
        <v/>
      </c>
      <c r="G83" s="58" t="str" cm="1">
        <f t="array" ref="G83">_xlfn.IFS(OR(Template!E203="",Template!E228=""),"",AND(Template!E203=0,Template!E228=0),"",Template!E228&gt;Template!E203,"Error",Template!E228=Template!E203,"Alert",Template!E228&lt;Template!E203,"")</f>
        <v/>
      </c>
      <c r="H83" s="58" t="str" cm="1">
        <f t="array" ref="H83">_xlfn.IFS(OR(Template!G203="",Template!G228=""),"",AND(Template!G203=0,Template!G228=0),"",Template!G228&gt;Template!G203,"Error",Template!G228=Template!G203,"Alert",Template!G228&lt;Template!G203,"")</f>
        <v/>
      </c>
      <c r="I83" s="58" t="str" cm="1">
        <f t="array" ref="I83">_xlfn.IFS(OR(Template!I203="",Template!I228=""),"",AND(Template!I203=0,Template!I228=0),"",Template!I228&gt;Template!I203,"Error",Template!I228=Template!I203,"Alert",Template!I228&lt;Template!I203,"")</f>
        <v/>
      </c>
      <c r="J83" s="58" t="str" cm="1">
        <f t="array" ref="J83">_xlfn.IFS(OR(Template!K203="",Template!K228=""),"",AND(Template!K203=0,Template!K228=0),"",Template!K228&gt;Template!K203,"Error",Template!K228=Template!K203,"Alert",Template!K228&lt;Template!K203,"")</f>
        <v/>
      </c>
      <c r="K83" s="58" t="str" cm="1">
        <f t="array" ref="K83">_xlfn.IFS(OR(Template!M203="",Template!M228=""),"",AND(Template!M203=0,Template!M228=0),"",Template!M228&gt;Template!M203,"Error",Template!M228=Template!M203,"Alert",Template!M228&lt;Template!M203,"")</f>
        <v/>
      </c>
      <c r="L83" s="58" t="str" cm="1">
        <f t="array" ref="L83">_xlfn.IFS(OR(Template!O203="",Template!O228=""),"",AND(Template!O203=0,Template!O228=0),"",Template!O228&gt;Template!O203,"Error",Template!O228=Template!O203,"Alert",Template!O228&lt;Template!O203,"")</f>
        <v/>
      </c>
      <c r="M83" s="58" t="str" cm="1">
        <f t="array" ref="M83">_xlfn.IFS(OR(Template!Q203="",Template!Q228=""),"",AND(Template!Q203=0,Template!Q228=0),"",Template!Q228&gt;Template!Q203,"Error",Template!Q228=Template!Q203,"Alert",Template!Q228&lt;Template!Q203,"")</f>
        <v/>
      </c>
      <c r="N83" s="58" t="str" cm="1">
        <f t="array" ref="N83">_xlfn.IFS(OR(Template!S203="",Template!S228=""),"",AND(Template!S203=0,Template!S228=0),"",Template!S228&gt;Template!S203,"Error",Template!S228=Template!S203,"Alert",Template!S228&lt;Template!S203,"")</f>
        <v/>
      </c>
      <c r="O83" s="58" t="str" cm="1">
        <f t="array" ref="O83">_xlfn.IFS(OR(Template!U203="",Template!U228=""),"",AND(Template!U203=0,Template!U228=0),"",Template!U228&gt;Template!U203,"Error",Template!U228=Template!U203,"Alert",Template!U228&lt;Template!U203,"")</f>
        <v/>
      </c>
      <c r="P83" s="58" t="str" cm="1">
        <f t="array" ref="P83">_xlfn.IFS(OR(Template!W203="",Template!W228=""),"",AND(Template!W203=0,Template!W228=0),"",Template!W228&gt;Template!W203,"Error",Template!W228=Template!W203,"Alert",Template!W228&lt;Template!W203,"")</f>
        <v/>
      </c>
      <c r="Q83" s="58" t="str" cm="1">
        <f t="array" ref="Q83">_xlfn.IFS(OR(Template!Y203="",Template!Y228=""),"",AND(Template!Y203=0,Template!Y228=0),"",Template!Y228&gt;Template!Y203,"Error",Template!Y228=Template!Y203,"Alert",Template!Y228&lt;Template!Y203,"")</f>
        <v/>
      </c>
      <c r="R83" s="155"/>
    </row>
    <row r="84" spans="1:18" x14ac:dyDescent="0.2">
      <c r="A84" s="484"/>
      <c r="B84" s="487"/>
      <c r="C84" s="480"/>
      <c r="D84" s="480"/>
      <c r="E84" s="69" t="s">
        <v>661</v>
      </c>
      <c r="F84" s="58" t="str" cm="1">
        <f t="array" ref="F84">IF(OR(G84:Q84="Error",G84:Q84="Alert"),1,"")</f>
        <v/>
      </c>
      <c r="G84" s="58" t="str" cm="1">
        <f t="array" ref="G84">_xlfn.IFS(OR(Template!E204="",Template!E229=""),"",AND(Template!E204=0,Template!E229=0),"",Template!E229&gt;Template!E204,"Error",Template!E229=Template!E204,"Alert",Template!E229&lt;Template!E204,"")</f>
        <v/>
      </c>
      <c r="H84" s="58" t="str" cm="1">
        <f t="array" ref="H84">_xlfn.IFS(OR(Template!G204="",Template!G229=""),"",AND(Template!G204=0,Template!G229=0),"",Template!G229&gt;Template!G204,"Error",Template!G229=Template!G204,"Alert",Template!G229&lt;Template!G204,"")</f>
        <v/>
      </c>
      <c r="I84" s="58" t="str" cm="1">
        <f t="array" ref="I84">_xlfn.IFS(OR(Template!I204="",Template!I229=""),"",AND(Template!I204=0,Template!I229=0),"",Template!I229&gt;Template!I204,"Error",Template!I229=Template!I204,"Alert",Template!I229&lt;Template!I204,"")</f>
        <v/>
      </c>
      <c r="J84" s="58" t="str" cm="1">
        <f t="array" ref="J84">_xlfn.IFS(OR(Template!K204="",Template!K229=""),"",AND(Template!K204=0,Template!K229=0),"",Template!K229&gt;Template!K204,"Error",Template!K229=Template!K204,"Alert",Template!K229&lt;Template!K204,"")</f>
        <v/>
      </c>
      <c r="K84" s="58" t="str" cm="1">
        <f t="array" ref="K84">_xlfn.IFS(OR(Template!M204="",Template!M229=""),"",AND(Template!M204=0,Template!M229=0),"",Template!M229&gt;Template!M204,"Error",Template!M229=Template!M204,"Alert",Template!M229&lt;Template!M204,"")</f>
        <v/>
      </c>
      <c r="L84" s="58" t="str" cm="1">
        <f t="array" ref="L84">_xlfn.IFS(OR(Template!O204="",Template!O229=""),"",AND(Template!O204=0,Template!O229=0),"",Template!O229&gt;Template!O204,"Error",Template!O229=Template!O204,"Alert",Template!O229&lt;Template!O204,"")</f>
        <v/>
      </c>
      <c r="M84" s="58" t="str" cm="1">
        <f t="array" ref="M84">_xlfn.IFS(OR(Template!Q204="",Template!Q229=""),"",AND(Template!Q204=0,Template!Q229=0),"",Template!Q229&gt;Template!Q204,"Error",Template!Q229=Template!Q204,"Alert",Template!Q229&lt;Template!Q204,"")</f>
        <v/>
      </c>
      <c r="N84" s="58" t="str" cm="1">
        <f t="array" ref="N84">_xlfn.IFS(OR(Template!S204="",Template!S229=""),"",AND(Template!S204=0,Template!S229=0),"",Template!S229&gt;Template!S204,"Error",Template!S229=Template!S204,"Alert",Template!S229&lt;Template!S204,"")</f>
        <v/>
      </c>
      <c r="O84" s="58" t="str" cm="1">
        <f t="array" ref="O84">_xlfn.IFS(OR(Template!U204="",Template!U229=""),"",AND(Template!U204=0,Template!U229=0),"",Template!U229&gt;Template!U204,"Error",Template!U229=Template!U204,"Alert",Template!U229&lt;Template!U204,"")</f>
        <v/>
      </c>
      <c r="P84" s="58" t="str" cm="1">
        <f t="array" ref="P84">_xlfn.IFS(OR(Template!W204="",Template!W229=""),"",AND(Template!W204=0,Template!W229=0),"",Template!W229&gt;Template!W204,"Error",Template!W229=Template!W204,"Alert",Template!W229&lt;Template!W204,"")</f>
        <v/>
      </c>
      <c r="Q84" s="58" t="str" cm="1">
        <f t="array" ref="Q84">_xlfn.IFS(OR(Template!Y204="",Template!Y229=""),"",AND(Template!Y204=0,Template!Y229=0),"",Template!Y229&gt;Template!Y204,"Error",Template!Y229=Template!Y204,"Alert",Template!Y229&lt;Template!Y204,"")</f>
        <v/>
      </c>
      <c r="R84" s="155"/>
    </row>
    <row r="85" spans="1:18" x14ac:dyDescent="0.2">
      <c r="A85" s="484"/>
      <c r="B85" s="487"/>
      <c r="C85" s="480"/>
      <c r="D85" s="480"/>
      <c r="E85" s="69" t="s">
        <v>662</v>
      </c>
      <c r="F85" s="58" t="str" cm="1">
        <f t="array" ref="F85">IF(OR(G85:Q85="Error",G85:Q85="Alert"),1,"")</f>
        <v/>
      </c>
      <c r="G85" s="58" t="str" cm="1">
        <f t="array" ref="G85">_xlfn.IFS(OR(Template!E205="",Template!E230=""),"",AND(Template!E205=0,Template!E230=0),"",Template!E230&gt;Template!E205,"Error",Template!E230=Template!E205,"Alert",Template!E230&lt;Template!E205,"")</f>
        <v/>
      </c>
      <c r="H85" s="58" t="str" cm="1">
        <f t="array" ref="H85">_xlfn.IFS(OR(Template!G205="",Template!G230=""),"",AND(Template!G205=0,Template!G230=0),"",Template!G230&gt;Template!G205,"Error",Template!G230=Template!G205,"Alert",Template!G230&lt;Template!G205,"")</f>
        <v/>
      </c>
      <c r="I85" s="58" t="str" cm="1">
        <f t="array" ref="I85">_xlfn.IFS(OR(Template!I205="",Template!I230=""),"",AND(Template!I205=0,Template!I230=0),"",Template!I230&gt;Template!I205,"Error",Template!I230=Template!I205,"Alert",Template!I230&lt;Template!I205,"")</f>
        <v/>
      </c>
      <c r="J85" s="58" t="str" cm="1">
        <f t="array" ref="J85">_xlfn.IFS(OR(Template!K205="",Template!K230=""),"",AND(Template!K205=0,Template!K230=0),"",Template!K230&gt;Template!K205,"Error",Template!K230=Template!K205,"Alert",Template!K230&lt;Template!K205,"")</f>
        <v/>
      </c>
      <c r="K85" s="58" t="str" cm="1">
        <f t="array" ref="K85">_xlfn.IFS(OR(Template!M205="",Template!M230=""),"",AND(Template!M205=0,Template!M230=0),"",Template!M230&gt;Template!M205,"Error",Template!M230=Template!M205,"Alert",Template!M230&lt;Template!M205,"")</f>
        <v/>
      </c>
      <c r="L85" s="58" t="str" cm="1">
        <f t="array" ref="L85">_xlfn.IFS(OR(Template!O205="",Template!O230=""),"",AND(Template!O205=0,Template!O230=0),"",Template!O230&gt;Template!O205,"Error",Template!O230=Template!O205,"Alert",Template!O230&lt;Template!O205,"")</f>
        <v/>
      </c>
      <c r="M85" s="58" t="str" cm="1">
        <f t="array" ref="M85">_xlfn.IFS(OR(Template!Q205="",Template!Q230=""),"",AND(Template!Q205=0,Template!Q230=0),"",Template!Q230&gt;Template!Q205,"Error",Template!Q230=Template!Q205,"Alert",Template!Q230&lt;Template!Q205,"")</f>
        <v/>
      </c>
      <c r="N85" s="58" t="str" cm="1">
        <f t="array" ref="N85">_xlfn.IFS(OR(Template!S205="",Template!S230=""),"",AND(Template!S205=0,Template!S230=0),"",Template!S230&gt;Template!S205,"Error",Template!S230=Template!S205,"Alert",Template!S230&lt;Template!S205,"")</f>
        <v/>
      </c>
      <c r="O85" s="58" t="str" cm="1">
        <f t="array" ref="O85">_xlfn.IFS(OR(Template!U205="",Template!U230=""),"",AND(Template!U205=0,Template!U230=0),"",Template!U230&gt;Template!U205,"Error",Template!U230=Template!U205,"Alert",Template!U230&lt;Template!U205,"")</f>
        <v/>
      </c>
      <c r="P85" s="58" t="str" cm="1">
        <f t="array" ref="P85">_xlfn.IFS(OR(Template!W205="",Template!W230=""),"",AND(Template!W205=0,Template!W230=0),"",Template!W230&gt;Template!W205,"Error",Template!W230=Template!W205,"Alert",Template!W230&lt;Template!W205,"")</f>
        <v/>
      </c>
      <c r="Q85" s="58" t="str" cm="1">
        <f t="array" ref="Q85">_xlfn.IFS(OR(Template!Y205="",Template!Y230=""),"",AND(Template!Y205=0,Template!Y230=0),"",Template!Y230&gt;Template!Y205,"Error",Template!Y230=Template!Y205,"Alert",Template!Y230&lt;Template!Y205,"")</f>
        <v/>
      </c>
      <c r="R85" s="155"/>
    </row>
    <row r="86" spans="1:18" x14ac:dyDescent="0.2">
      <c r="A86" s="484"/>
      <c r="B86" s="487"/>
      <c r="C86" s="480"/>
      <c r="D86" s="480"/>
      <c r="E86" s="69" t="s">
        <v>663</v>
      </c>
      <c r="F86" s="58" t="str" cm="1">
        <f t="array" ref="F86">IF(OR(G86:Q86="Error",G86:Q86="Alert"),1,"")</f>
        <v/>
      </c>
      <c r="G86" s="58" t="str" cm="1">
        <f t="array" ref="G86">_xlfn.IFS(OR(Template!E206="",Template!E231=""),"",AND(Template!E206=0,Template!E231=0),"",Template!E231&gt;Template!E206,"Error",Template!E231=Template!E206,"Alert",Template!E231&lt;Template!E206,"")</f>
        <v/>
      </c>
      <c r="H86" s="58" t="str" cm="1">
        <f t="array" ref="H86">_xlfn.IFS(OR(Template!G206="",Template!G231=""),"",AND(Template!G206=0,Template!G231=0),"",Template!G231&gt;Template!G206,"Error",Template!G231=Template!G206,"Alert",Template!G231&lt;Template!G206,"")</f>
        <v/>
      </c>
      <c r="I86" s="58" t="str" cm="1">
        <f t="array" ref="I86">_xlfn.IFS(OR(Template!I206="",Template!I231=""),"",AND(Template!I206=0,Template!I231=0),"",Template!I231&gt;Template!I206,"Error",Template!I231=Template!I206,"Alert",Template!I231&lt;Template!I206,"")</f>
        <v/>
      </c>
      <c r="J86" s="58" t="str" cm="1">
        <f t="array" ref="J86">_xlfn.IFS(OR(Template!K206="",Template!K231=""),"",AND(Template!K206=0,Template!K231=0),"",Template!K231&gt;Template!K206,"Error",Template!K231=Template!K206,"Alert",Template!K231&lt;Template!K206,"")</f>
        <v/>
      </c>
      <c r="K86" s="58" t="str" cm="1">
        <f t="array" ref="K86">_xlfn.IFS(OR(Template!M206="",Template!M231=""),"",AND(Template!M206=0,Template!M231=0),"",Template!M231&gt;Template!M206,"Error",Template!M231=Template!M206,"Alert",Template!M231&lt;Template!M206,"")</f>
        <v/>
      </c>
      <c r="L86" s="58" t="str" cm="1">
        <f t="array" ref="L86">_xlfn.IFS(OR(Template!O206="",Template!O231=""),"",AND(Template!O206=0,Template!O231=0),"",Template!O231&gt;Template!O206,"Error",Template!O231=Template!O206,"Alert",Template!O231&lt;Template!O206,"")</f>
        <v/>
      </c>
      <c r="M86" s="58" t="str" cm="1">
        <f t="array" ref="M86">_xlfn.IFS(OR(Template!Q206="",Template!Q231=""),"",AND(Template!Q206=0,Template!Q231=0),"",Template!Q231&gt;Template!Q206,"Error",Template!Q231=Template!Q206,"Alert",Template!Q231&lt;Template!Q206,"")</f>
        <v/>
      </c>
      <c r="N86" s="58" t="str" cm="1">
        <f t="array" ref="N86">_xlfn.IFS(OR(Template!S206="",Template!S231=""),"",AND(Template!S206=0,Template!S231=0),"",Template!S231&gt;Template!S206,"Error",Template!S231=Template!S206,"Alert",Template!S231&lt;Template!S206,"")</f>
        <v/>
      </c>
      <c r="O86" s="58" t="str" cm="1">
        <f t="array" ref="O86">_xlfn.IFS(OR(Template!U206="",Template!U231=""),"",AND(Template!U206=0,Template!U231=0),"",Template!U231&gt;Template!U206,"Error",Template!U231=Template!U206,"Alert",Template!U231&lt;Template!U206,"")</f>
        <v/>
      </c>
      <c r="P86" s="58" t="str" cm="1">
        <f t="array" ref="P86">_xlfn.IFS(OR(Template!W206="",Template!W231=""),"",AND(Template!W206=0,Template!W231=0),"",Template!W231&gt;Template!W206,"Error",Template!W231=Template!W206,"Alert",Template!W231&lt;Template!W206,"")</f>
        <v/>
      </c>
      <c r="Q86" s="58" t="str" cm="1">
        <f t="array" ref="Q86">_xlfn.IFS(OR(Template!Y206="",Template!Y231=""),"",AND(Template!Y206=0,Template!Y231=0),"",Template!Y231&gt;Template!Y206,"Error",Template!Y231=Template!Y206,"Alert",Template!Y231&lt;Template!Y206,"")</f>
        <v/>
      </c>
      <c r="R86" s="155"/>
    </row>
    <row r="87" spans="1:18" x14ac:dyDescent="0.2">
      <c r="A87" s="484"/>
      <c r="B87" s="487"/>
      <c r="C87" s="480"/>
      <c r="D87" s="480"/>
      <c r="E87" s="69" t="s">
        <v>664</v>
      </c>
      <c r="F87" s="58" t="str" cm="1">
        <f t="array" ref="F87">IF(OR(G87:Q87="Error",G87:Q87="Alert"),1,"")</f>
        <v/>
      </c>
      <c r="G87" s="58" t="str" cm="1">
        <f t="array" ref="G87">_xlfn.IFS(OR(Template!E207="",Template!E232=""),"",AND(Template!E207=0,Template!E232=0),"",Template!E232&gt;Template!E207,"Error",Template!E232=Template!E207,"Alert",Template!E232&lt;Template!E207,"")</f>
        <v/>
      </c>
      <c r="H87" s="58" t="str" cm="1">
        <f t="array" ref="H87">_xlfn.IFS(OR(Template!G207="",Template!G232=""),"",AND(Template!G207=0,Template!G232=0),"",Template!G232&gt;Template!G207,"Error",Template!G232=Template!G207,"Alert",Template!G232&lt;Template!G207,"")</f>
        <v/>
      </c>
      <c r="I87" s="58" t="str" cm="1">
        <f t="array" ref="I87">_xlfn.IFS(OR(Template!I207="",Template!I232=""),"",AND(Template!I207=0,Template!I232=0),"",Template!I232&gt;Template!I207,"Error",Template!I232=Template!I207,"Alert",Template!I232&lt;Template!I207,"")</f>
        <v/>
      </c>
      <c r="J87" s="58" t="str" cm="1">
        <f t="array" ref="J87">_xlfn.IFS(OR(Template!K207="",Template!K232=""),"",AND(Template!K207=0,Template!K232=0),"",Template!K232&gt;Template!K207,"Error",Template!K232=Template!K207,"Alert",Template!K232&lt;Template!K207,"")</f>
        <v/>
      </c>
      <c r="K87" s="58" t="str" cm="1">
        <f t="array" ref="K87">_xlfn.IFS(OR(Template!M207="",Template!M232=""),"",AND(Template!M207=0,Template!M232=0),"",Template!M232&gt;Template!M207,"Error",Template!M232=Template!M207,"Alert",Template!M232&lt;Template!M207,"")</f>
        <v/>
      </c>
      <c r="L87" s="58" t="str" cm="1">
        <f t="array" ref="L87">_xlfn.IFS(OR(Template!O207="",Template!O232=""),"",AND(Template!O207=0,Template!O232=0),"",Template!O232&gt;Template!O207,"Error",Template!O232=Template!O207,"Alert",Template!O232&lt;Template!O207,"")</f>
        <v/>
      </c>
      <c r="M87" s="58" t="str" cm="1">
        <f t="array" ref="M87">_xlfn.IFS(OR(Template!Q207="",Template!Q232=""),"",AND(Template!Q207=0,Template!Q232=0),"",Template!Q232&gt;Template!Q207,"Error",Template!Q232=Template!Q207,"Alert",Template!Q232&lt;Template!Q207,"")</f>
        <v/>
      </c>
      <c r="N87" s="58" t="str" cm="1">
        <f t="array" ref="N87">_xlfn.IFS(OR(Template!S207="",Template!S232=""),"",AND(Template!S207=0,Template!S232=0),"",Template!S232&gt;Template!S207,"Error",Template!S232=Template!S207,"Alert",Template!S232&lt;Template!S207,"")</f>
        <v/>
      </c>
      <c r="O87" s="58" t="str" cm="1">
        <f t="array" ref="O87">_xlfn.IFS(OR(Template!U207="",Template!U232=""),"",AND(Template!U207=0,Template!U232=0),"",Template!U232&gt;Template!U207,"Error",Template!U232=Template!U207,"Alert",Template!U232&lt;Template!U207,"")</f>
        <v/>
      </c>
      <c r="P87" s="58" t="str" cm="1">
        <f t="array" ref="P87">_xlfn.IFS(OR(Template!W207="",Template!W232=""),"",AND(Template!W207=0,Template!W232=0),"",Template!W232&gt;Template!W207,"Error",Template!W232=Template!W207,"Alert",Template!W232&lt;Template!W207,"")</f>
        <v/>
      </c>
      <c r="Q87" s="58" t="str" cm="1">
        <f t="array" ref="Q87">_xlfn.IFS(OR(Template!Y207="",Template!Y232=""),"",AND(Template!Y207=0,Template!Y232=0),"",Template!Y232&gt;Template!Y207,"Error",Template!Y232=Template!Y207,"Alert",Template!Y232&lt;Template!Y207,"")</f>
        <v/>
      </c>
      <c r="R87" s="155"/>
    </row>
    <row r="88" spans="1:18" x14ac:dyDescent="0.2">
      <c r="A88" s="484"/>
      <c r="B88" s="487"/>
      <c r="C88" s="480"/>
      <c r="D88" s="480"/>
      <c r="E88" s="69" t="s">
        <v>665</v>
      </c>
      <c r="F88" s="58" t="str" cm="1">
        <f t="array" ref="F88">IF(OR(G88:Q88="Error",G88:Q88="Alert"),1,"")</f>
        <v/>
      </c>
      <c r="G88" s="58" t="str" cm="1">
        <f t="array" ref="G88">_xlfn.IFS(OR(Template!E208="",Template!E233=""),"",AND(Template!E208=0,Template!E233=0),"",Template!E233&gt;Template!E208,"Error",Template!E233=Template!E208,"Alert",Template!E233&lt;Template!E208,"")</f>
        <v/>
      </c>
      <c r="H88" s="58" t="str" cm="1">
        <f t="array" ref="H88">_xlfn.IFS(OR(Template!G208="",Template!G233=""),"",AND(Template!G208=0,Template!G233=0),"",Template!G233&gt;Template!G208,"Error",Template!G233=Template!G208,"Alert",Template!G233&lt;Template!G208,"")</f>
        <v/>
      </c>
      <c r="I88" s="58" t="str" cm="1">
        <f t="array" ref="I88">_xlfn.IFS(OR(Template!I208="",Template!I233=""),"",AND(Template!I208=0,Template!I233=0),"",Template!I233&gt;Template!I208,"Error",Template!I233=Template!I208,"Alert",Template!I233&lt;Template!I208,"")</f>
        <v/>
      </c>
      <c r="J88" s="58" t="str" cm="1">
        <f t="array" ref="J88">_xlfn.IFS(OR(Template!K208="",Template!K233=""),"",AND(Template!K208=0,Template!K233=0),"",Template!K233&gt;Template!K208,"Error",Template!K233=Template!K208,"Alert",Template!K233&lt;Template!K208,"")</f>
        <v/>
      </c>
      <c r="K88" s="58" t="str" cm="1">
        <f t="array" ref="K88">_xlfn.IFS(OR(Template!M208="",Template!M233=""),"",AND(Template!M208=0,Template!M233=0),"",Template!M233&gt;Template!M208,"Error",Template!M233=Template!M208,"Alert",Template!M233&lt;Template!M208,"")</f>
        <v/>
      </c>
      <c r="L88" s="58" t="str" cm="1">
        <f t="array" ref="L88">_xlfn.IFS(OR(Template!O208="",Template!O233=""),"",AND(Template!O208=0,Template!O233=0),"",Template!O233&gt;Template!O208,"Error",Template!O233=Template!O208,"Alert",Template!O233&lt;Template!O208,"")</f>
        <v/>
      </c>
      <c r="M88" s="58" t="str" cm="1">
        <f t="array" ref="M88">_xlfn.IFS(OR(Template!Q208="",Template!Q233=""),"",AND(Template!Q208=0,Template!Q233=0),"",Template!Q233&gt;Template!Q208,"Error",Template!Q233=Template!Q208,"Alert",Template!Q233&lt;Template!Q208,"")</f>
        <v/>
      </c>
      <c r="N88" s="58" t="str" cm="1">
        <f t="array" ref="N88">_xlfn.IFS(OR(Template!S208="",Template!S233=""),"",AND(Template!S208=0,Template!S233=0),"",Template!S233&gt;Template!S208,"Error",Template!S233=Template!S208,"Alert",Template!S233&lt;Template!S208,"")</f>
        <v/>
      </c>
      <c r="O88" s="58" t="str" cm="1">
        <f t="array" ref="O88">_xlfn.IFS(OR(Template!U208="",Template!U233=""),"",AND(Template!U208=0,Template!U233=0),"",Template!U233&gt;Template!U208,"Error",Template!U233=Template!U208,"Alert",Template!U233&lt;Template!U208,"")</f>
        <v/>
      </c>
      <c r="P88" s="58" t="str" cm="1">
        <f t="array" ref="P88">_xlfn.IFS(OR(Template!W208="",Template!W233=""),"",AND(Template!W208=0,Template!W233=0),"",Template!W233&gt;Template!W208,"Error",Template!W233=Template!W208,"Alert",Template!W233&lt;Template!W208,"")</f>
        <v/>
      </c>
      <c r="Q88" s="58" t="str" cm="1">
        <f t="array" ref="Q88">_xlfn.IFS(OR(Template!Y208="",Template!Y233=""),"",AND(Template!Y208=0,Template!Y233=0),"",Template!Y233&gt;Template!Y208,"Error",Template!Y233=Template!Y208,"Alert",Template!Y233&lt;Template!Y208,"")</f>
        <v/>
      </c>
      <c r="R88" s="155"/>
    </row>
    <row r="89" spans="1:18" x14ac:dyDescent="0.2">
      <c r="A89" s="484"/>
      <c r="B89" s="487"/>
      <c r="C89" s="480"/>
      <c r="D89" s="480"/>
      <c r="E89" s="69" t="s">
        <v>666</v>
      </c>
      <c r="F89" s="58" t="str" cm="1">
        <f t="array" ref="F89">IF(OR(G89:Q89="Error",G89:Q89="Alert"),1,"")</f>
        <v/>
      </c>
      <c r="G89" s="58" t="str" cm="1">
        <f t="array" ref="G89">_xlfn.IFS(OR(Template!E209="",Template!E234=""),"",AND(Template!E209=0,Template!E234=0),"",Template!E234&gt;Template!E209,"Error",Template!E234=Template!E209,"Alert",Template!E234&lt;Template!E209,"")</f>
        <v/>
      </c>
      <c r="H89" s="58" t="str" cm="1">
        <f t="array" ref="H89">_xlfn.IFS(OR(Template!G209="",Template!G234=""),"",AND(Template!G209=0,Template!G234=0),"",Template!G234&gt;Template!G209,"Error",Template!G234=Template!G209,"Alert",Template!G234&lt;Template!G209,"")</f>
        <v/>
      </c>
      <c r="I89" s="58" t="str" cm="1">
        <f t="array" ref="I89">_xlfn.IFS(OR(Template!I209="",Template!I234=""),"",AND(Template!I209=0,Template!I234=0),"",Template!I234&gt;Template!I209,"Error",Template!I234=Template!I209,"Alert",Template!I234&lt;Template!I209,"")</f>
        <v/>
      </c>
      <c r="J89" s="58" t="str" cm="1">
        <f t="array" ref="J89">_xlfn.IFS(OR(Template!K209="",Template!K234=""),"",AND(Template!K209=0,Template!K234=0),"",Template!K234&gt;Template!K209,"Error",Template!K234=Template!K209,"Alert",Template!K234&lt;Template!K209,"")</f>
        <v/>
      </c>
      <c r="K89" s="58" t="str" cm="1">
        <f t="array" ref="K89">_xlfn.IFS(OR(Template!M209="",Template!M234=""),"",AND(Template!M209=0,Template!M234=0),"",Template!M234&gt;Template!M209,"Error",Template!M234=Template!M209,"Alert",Template!M234&lt;Template!M209,"")</f>
        <v/>
      </c>
      <c r="L89" s="58" t="str" cm="1">
        <f t="array" ref="L89">_xlfn.IFS(OR(Template!O209="",Template!O234=""),"",AND(Template!O209=0,Template!O234=0),"",Template!O234&gt;Template!O209,"Error",Template!O234=Template!O209,"Alert",Template!O234&lt;Template!O209,"")</f>
        <v/>
      </c>
      <c r="M89" s="58" t="str" cm="1">
        <f t="array" ref="M89">_xlfn.IFS(OR(Template!Q209="",Template!Q234=""),"",AND(Template!Q209=0,Template!Q234=0),"",Template!Q234&gt;Template!Q209,"Error",Template!Q234=Template!Q209,"Alert",Template!Q234&lt;Template!Q209,"")</f>
        <v/>
      </c>
      <c r="N89" s="58" t="str" cm="1">
        <f t="array" ref="N89">_xlfn.IFS(OR(Template!S209="",Template!S234=""),"",AND(Template!S209=0,Template!S234=0),"",Template!S234&gt;Template!S209,"Error",Template!S234=Template!S209,"Alert",Template!S234&lt;Template!S209,"")</f>
        <v/>
      </c>
      <c r="O89" s="58" t="str" cm="1">
        <f t="array" ref="O89">_xlfn.IFS(OR(Template!U209="",Template!U234=""),"",AND(Template!U209=0,Template!U234=0),"",Template!U234&gt;Template!U209,"Error",Template!U234=Template!U209,"Alert",Template!U234&lt;Template!U209,"")</f>
        <v/>
      </c>
      <c r="P89" s="58" t="str" cm="1">
        <f t="array" ref="P89">_xlfn.IFS(OR(Template!W209="",Template!W234=""),"",AND(Template!W209=0,Template!W234=0),"",Template!W234&gt;Template!W209,"Error",Template!W234=Template!W209,"Alert",Template!W234&lt;Template!W209,"")</f>
        <v/>
      </c>
      <c r="Q89" s="58" t="str" cm="1">
        <f t="array" ref="Q89">_xlfn.IFS(OR(Template!Y209="",Template!Y234=""),"",AND(Template!Y209=0,Template!Y234=0),"",Template!Y234&gt;Template!Y209,"Error",Template!Y234=Template!Y209,"Alert",Template!Y234&lt;Template!Y209,"")</f>
        <v/>
      </c>
      <c r="R89" s="155"/>
    </row>
    <row r="90" spans="1:18" x14ac:dyDescent="0.2">
      <c r="A90" s="484"/>
      <c r="B90" s="487"/>
      <c r="C90" s="480"/>
      <c r="D90" s="480"/>
      <c r="E90" s="69" t="s">
        <v>667</v>
      </c>
      <c r="F90" s="58" t="str" cm="1">
        <f t="array" ref="F90">IF(OR(G90:Q90="Error",G90:Q90="Alert"),1,"")</f>
        <v/>
      </c>
      <c r="G90" s="58" t="str" cm="1">
        <f t="array" ref="G90">_xlfn.IFS(OR(Template!E210="",Template!E235=""),"",AND(Template!E210=0,Template!E235=0),"",Template!E235&gt;Template!E210,"Error",Template!E235=Template!E210,"Alert",Template!E235&lt;Template!E210,"")</f>
        <v/>
      </c>
      <c r="H90" s="58" t="str" cm="1">
        <f t="array" ref="H90">_xlfn.IFS(OR(Template!G210="",Template!G235=""),"",AND(Template!G210=0,Template!G235=0),"",Template!G235&gt;Template!G210,"Error",Template!G235=Template!G210,"Alert",Template!G235&lt;Template!G210,"")</f>
        <v/>
      </c>
      <c r="I90" s="58" t="str" cm="1">
        <f t="array" ref="I90">_xlfn.IFS(OR(Template!I210="",Template!I235=""),"",AND(Template!I210=0,Template!I235=0),"",Template!I235&gt;Template!I210,"Error",Template!I235=Template!I210,"Alert",Template!I235&lt;Template!I210,"")</f>
        <v/>
      </c>
      <c r="J90" s="58" t="str" cm="1">
        <f t="array" ref="J90">_xlfn.IFS(OR(Template!K210="",Template!K235=""),"",AND(Template!K210=0,Template!K235=0),"",Template!K235&gt;Template!K210,"Error",Template!K235=Template!K210,"Alert",Template!K235&lt;Template!K210,"")</f>
        <v/>
      </c>
      <c r="K90" s="58" t="str" cm="1">
        <f t="array" ref="K90">_xlfn.IFS(OR(Template!M210="",Template!M235=""),"",AND(Template!M210=0,Template!M235=0),"",Template!M235&gt;Template!M210,"Error",Template!M235=Template!M210,"Alert",Template!M235&lt;Template!M210,"")</f>
        <v/>
      </c>
      <c r="L90" s="58" t="str" cm="1">
        <f t="array" ref="L90">_xlfn.IFS(OR(Template!O210="",Template!O235=""),"",AND(Template!O210=0,Template!O235=0),"",Template!O235&gt;Template!O210,"Error",Template!O235=Template!O210,"Alert",Template!O235&lt;Template!O210,"")</f>
        <v/>
      </c>
      <c r="M90" s="58" t="str" cm="1">
        <f t="array" ref="M90">_xlfn.IFS(OR(Template!Q210="",Template!Q235=""),"",AND(Template!Q210=0,Template!Q235=0),"",Template!Q235&gt;Template!Q210,"Error",Template!Q235=Template!Q210,"Alert",Template!Q235&lt;Template!Q210,"")</f>
        <v/>
      </c>
      <c r="N90" s="58" t="str" cm="1">
        <f t="array" ref="N90">_xlfn.IFS(OR(Template!S210="",Template!S235=""),"",AND(Template!S210=0,Template!S235=0),"",Template!S235&gt;Template!S210,"Error",Template!S235=Template!S210,"Alert",Template!S235&lt;Template!S210,"")</f>
        <v/>
      </c>
      <c r="O90" s="58" t="str" cm="1">
        <f t="array" ref="O90">_xlfn.IFS(OR(Template!U210="",Template!U235=""),"",AND(Template!U210=0,Template!U235=0),"",Template!U235&gt;Template!U210,"Error",Template!U235=Template!U210,"Alert",Template!U235&lt;Template!U210,"")</f>
        <v/>
      </c>
      <c r="P90" s="58" t="str" cm="1">
        <f t="array" ref="P90">_xlfn.IFS(OR(Template!W210="",Template!W235=""),"",AND(Template!W210=0,Template!W235=0),"",Template!W235&gt;Template!W210,"Error",Template!W235=Template!W210,"Alert",Template!W235&lt;Template!W210,"")</f>
        <v/>
      </c>
      <c r="Q90" s="58" t="str" cm="1">
        <f t="array" ref="Q90">_xlfn.IFS(OR(Template!Y210="",Template!Y235=""),"",AND(Template!Y210=0,Template!Y235=0),"",Template!Y235&gt;Template!Y210,"Error",Template!Y235=Template!Y210,"Alert",Template!Y235&lt;Template!Y210,"")</f>
        <v/>
      </c>
      <c r="R90" s="155"/>
    </row>
    <row r="91" spans="1:18" x14ac:dyDescent="0.2">
      <c r="A91" s="484"/>
      <c r="B91" s="487"/>
      <c r="C91" s="480"/>
      <c r="D91" s="480"/>
      <c r="E91" s="69" t="s">
        <v>668</v>
      </c>
      <c r="F91" s="58" t="str" cm="1">
        <f t="array" ref="F91">IF(OR(G91:Q91="Error",G91:Q91="Alert"),1,"")</f>
        <v/>
      </c>
      <c r="G91" s="58" t="str" cm="1">
        <f t="array" ref="G91">_xlfn.IFS(OR(Template!E211="",Template!E236=""),"",AND(Template!E211=0,Template!E236=0),"",Template!E236&gt;Template!E211,"Error",Template!E236=Template!E211,"Alert",Template!E236&lt;Template!E211,"")</f>
        <v/>
      </c>
      <c r="H91" s="58" t="str" cm="1">
        <f t="array" ref="H91">_xlfn.IFS(OR(Template!G211="",Template!G236=""),"",AND(Template!G211=0,Template!G236=0),"",Template!G236&gt;Template!G211,"Error",Template!G236=Template!G211,"Alert",Template!G236&lt;Template!G211,"")</f>
        <v/>
      </c>
      <c r="I91" s="58" t="str" cm="1">
        <f t="array" ref="I91">_xlfn.IFS(OR(Template!I211="",Template!I236=""),"",AND(Template!I211=0,Template!I236=0),"",Template!I236&gt;Template!I211,"Error",Template!I236=Template!I211,"Alert",Template!I236&lt;Template!I211,"")</f>
        <v/>
      </c>
      <c r="J91" s="58" t="str" cm="1">
        <f t="array" ref="J91">_xlfn.IFS(OR(Template!K211="",Template!K236=""),"",AND(Template!K211=0,Template!K236=0),"",Template!K236&gt;Template!K211,"Error",Template!K236=Template!K211,"Alert",Template!K236&lt;Template!K211,"")</f>
        <v/>
      </c>
      <c r="K91" s="58" t="str" cm="1">
        <f t="array" ref="K91">_xlfn.IFS(OR(Template!M211="",Template!M236=""),"",AND(Template!M211=0,Template!M236=0),"",Template!M236&gt;Template!M211,"Error",Template!M236=Template!M211,"Alert",Template!M236&lt;Template!M211,"")</f>
        <v/>
      </c>
      <c r="L91" s="58" t="str" cm="1">
        <f t="array" ref="L91">_xlfn.IFS(OR(Template!O211="",Template!O236=""),"",AND(Template!O211=0,Template!O236=0),"",Template!O236&gt;Template!O211,"Error",Template!O236=Template!O211,"Alert",Template!O236&lt;Template!O211,"")</f>
        <v/>
      </c>
      <c r="M91" s="58" t="str" cm="1">
        <f t="array" ref="M91">_xlfn.IFS(OR(Template!Q211="",Template!Q236=""),"",AND(Template!Q211=0,Template!Q236=0),"",Template!Q236&gt;Template!Q211,"Error",Template!Q236=Template!Q211,"Alert",Template!Q236&lt;Template!Q211,"")</f>
        <v/>
      </c>
      <c r="N91" s="58" t="str" cm="1">
        <f t="array" ref="N91">_xlfn.IFS(OR(Template!S211="",Template!S236=""),"",AND(Template!S211=0,Template!S236=0),"",Template!S236&gt;Template!S211,"Error",Template!S236=Template!S211,"Alert",Template!S236&lt;Template!S211,"")</f>
        <v/>
      </c>
      <c r="O91" s="58" t="str" cm="1">
        <f t="array" ref="O91">_xlfn.IFS(OR(Template!U211="",Template!U236=""),"",AND(Template!U211=0,Template!U236=0),"",Template!U236&gt;Template!U211,"Error",Template!U236=Template!U211,"Alert",Template!U236&lt;Template!U211,"")</f>
        <v/>
      </c>
      <c r="P91" s="58" t="str" cm="1">
        <f t="array" ref="P91">_xlfn.IFS(OR(Template!W211="",Template!W236=""),"",AND(Template!W211=0,Template!W236=0),"",Template!W236&gt;Template!W211,"Error",Template!W236=Template!W211,"Alert",Template!W236&lt;Template!W211,"")</f>
        <v/>
      </c>
      <c r="Q91" s="58" t="str" cm="1">
        <f t="array" ref="Q91">_xlfn.IFS(OR(Template!Y211="",Template!Y236=""),"",AND(Template!Y211=0,Template!Y236=0),"",Template!Y236&gt;Template!Y211,"Error",Template!Y236=Template!Y211,"Alert",Template!Y236&lt;Template!Y211,"")</f>
        <v/>
      </c>
      <c r="R91" s="155"/>
    </row>
    <row r="92" spans="1:18" x14ac:dyDescent="0.2">
      <c r="A92" s="484"/>
      <c r="B92" s="487"/>
      <c r="C92" s="480"/>
      <c r="D92" s="480"/>
      <c r="E92" s="69" t="s">
        <v>669</v>
      </c>
      <c r="F92" s="58" t="str" cm="1">
        <f t="array" ref="F92">IF(OR(G92:Q92="Error",G92:Q92="Alert"),1,"")</f>
        <v/>
      </c>
      <c r="G92" s="58" t="str" cm="1">
        <f t="array" ref="G92">_xlfn.IFS(OR(Template!E212="",Template!E237=""),"",AND(Template!E212=0,Template!E237=0),"",Template!E237&gt;Template!E212,"Error",Template!E237=Template!E212,"Alert",Template!E237&lt;Template!E212,"")</f>
        <v/>
      </c>
      <c r="H92" s="58" t="str" cm="1">
        <f t="array" ref="H92">_xlfn.IFS(OR(Template!G212="",Template!G237=""),"",AND(Template!G212=0,Template!G237=0),"",Template!G237&gt;Template!G212,"Error",Template!G237=Template!G212,"Alert",Template!G237&lt;Template!G212,"")</f>
        <v/>
      </c>
      <c r="I92" s="58" t="str" cm="1">
        <f t="array" ref="I92">_xlfn.IFS(OR(Template!I212="",Template!I237=""),"",AND(Template!I212=0,Template!I237=0),"",Template!I237&gt;Template!I212,"Error",Template!I237=Template!I212,"Alert",Template!I237&lt;Template!I212,"")</f>
        <v/>
      </c>
      <c r="J92" s="58" t="str" cm="1">
        <f t="array" ref="J92">_xlfn.IFS(OR(Template!K212="",Template!K237=""),"",AND(Template!K212=0,Template!K237=0),"",Template!K237&gt;Template!K212,"Error",Template!K237=Template!K212,"Alert",Template!K237&lt;Template!K212,"")</f>
        <v/>
      </c>
      <c r="K92" s="58" t="str" cm="1">
        <f t="array" ref="K92">_xlfn.IFS(OR(Template!M212="",Template!M237=""),"",AND(Template!M212=0,Template!M237=0),"",Template!M237&gt;Template!M212,"Error",Template!M237=Template!M212,"Alert",Template!M237&lt;Template!M212,"")</f>
        <v/>
      </c>
      <c r="L92" s="58" t="str" cm="1">
        <f t="array" ref="L92">_xlfn.IFS(OR(Template!O212="",Template!O237=""),"",AND(Template!O212=0,Template!O237=0),"",Template!O237&gt;Template!O212,"Error",Template!O237=Template!O212,"Alert",Template!O237&lt;Template!O212,"")</f>
        <v/>
      </c>
      <c r="M92" s="58" t="str" cm="1">
        <f t="array" ref="M92">_xlfn.IFS(OR(Template!Q212="",Template!Q237=""),"",AND(Template!Q212=0,Template!Q237=0),"",Template!Q237&gt;Template!Q212,"Error",Template!Q237=Template!Q212,"Alert",Template!Q237&lt;Template!Q212,"")</f>
        <v/>
      </c>
      <c r="N92" s="58" t="str" cm="1">
        <f t="array" ref="N92">_xlfn.IFS(OR(Template!S212="",Template!S237=""),"",AND(Template!S212=0,Template!S237=0),"",Template!S237&gt;Template!S212,"Error",Template!S237=Template!S212,"Alert",Template!S237&lt;Template!S212,"")</f>
        <v/>
      </c>
      <c r="O92" s="58" t="str" cm="1">
        <f t="array" ref="O92">_xlfn.IFS(OR(Template!U212="",Template!U237=""),"",AND(Template!U212=0,Template!U237=0),"",Template!U237&gt;Template!U212,"Error",Template!U237=Template!U212,"Alert",Template!U237&lt;Template!U212,"")</f>
        <v/>
      </c>
      <c r="P92" s="58" t="str" cm="1">
        <f t="array" ref="P92">_xlfn.IFS(OR(Template!W212="",Template!W237=""),"",AND(Template!W212=0,Template!W237=0),"",Template!W237&gt;Template!W212,"Error",Template!W237=Template!W212,"Alert",Template!W237&lt;Template!W212,"")</f>
        <v/>
      </c>
      <c r="Q92" s="58" t="str" cm="1">
        <f t="array" ref="Q92">_xlfn.IFS(OR(Template!Y212="",Template!Y237=""),"",AND(Template!Y212=0,Template!Y237=0),"",Template!Y237&gt;Template!Y212,"Error",Template!Y237=Template!Y212,"Alert",Template!Y237&lt;Template!Y212,"")</f>
        <v/>
      </c>
      <c r="R92" s="155"/>
    </row>
    <row r="93" spans="1:18" x14ac:dyDescent="0.2">
      <c r="A93" s="484"/>
      <c r="B93" s="487"/>
      <c r="C93" s="480"/>
      <c r="D93" s="480"/>
      <c r="E93" s="69" t="s">
        <v>670</v>
      </c>
      <c r="F93" s="58" t="str" cm="1">
        <f t="array" ref="F93">IF(OR(G93:Q93="Error",G93:Q93="Alert"),1,"")</f>
        <v/>
      </c>
      <c r="G93" s="58" t="str" cm="1">
        <f t="array" ref="G93">_xlfn.IFS(OR(Template!E213="",Template!E238=""),"",AND(Template!E213=0,Template!E238=0),"",Template!E238&gt;Template!E213,"Error",Template!E238=Template!E213,"Alert",Template!E238&lt;Template!E213,"")</f>
        <v/>
      </c>
      <c r="H93" s="58" t="str" cm="1">
        <f t="array" ref="H93">_xlfn.IFS(OR(Template!G213="",Template!G238=""),"",AND(Template!G213=0,Template!G238=0),"",Template!G238&gt;Template!G213,"Error",Template!G238=Template!G213,"Alert",Template!G238&lt;Template!G213,"")</f>
        <v/>
      </c>
      <c r="I93" s="58" t="str" cm="1">
        <f t="array" ref="I93">_xlfn.IFS(OR(Template!I213="",Template!I238=""),"",AND(Template!I213=0,Template!I238=0),"",Template!I238&gt;Template!I213,"Error",Template!I238=Template!I213,"Alert",Template!I238&lt;Template!I213,"")</f>
        <v/>
      </c>
      <c r="J93" s="58" t="str" cm="1">
        <f t="array" ref="J93">_xlfn.IFS(OR(Template!K213="",Template!K238=""),"",AND(Template!K213=0,Template!K238=0),"",Template!K238&gt;Template!K213,"Error",Template!K238=Template!K213,"Alert",Template!K238&lt;Template!K213,"")</f>
        <v/>
      </c>
      <c r="K93" s="58" t="str" cm="1">
        <f t="array" ref="K93">_xlfn.IFS(OR(Template!M213="",Template!M238=""),"",AND(Template!M213=0,Template!M238=0),"",Template!M238&gt;Template!M213,"Error",Template!M238=Template!M213,"Alert",Template!M238&lt;Template!M213,"")</f>
        <v/>
      </c>
      <c r="L93" s="58" t="str" cm="1">
        <f t="array" ref="L93">_xlfn.IFS(OR(Template!O213="",Template!O238=""),"",AND(Template!O213=0,Template!O238=0),"",Template!O238&gt;Template!O213,"Error",Template!O238=Template!O213,"Alert",Template!O238&lt;Template!O213,"")</f>
        <v/>
      </c>
      <c r="M93" s="58" t="str" cm="1">
        <f t="array" ref="M93">_xlfn.IFS(OR(Template!Q213="",Template!Q238=""),"",AND(Template!Q213=0,Template!Q238=0),"",Template!Q238&gt;Template!Q213,"Error",Template!Q238=Template!Q213,"Alert",Template!Q238&lt;Template!Q213,"")</f>
        <v/>
      </c>
      <c r="N93" s="58" t="str" cm="1">
        <f t="array" ref="N93">_xlfn.IFS(OR(Template!S213="",Template!S238=""),"",AND(Template!S213=0,Template!S238=0),"",Template!S238&gt;Template!S213,"Error",Template!S238=Template!S213,"Alert",Template!S238&lt;Template!S213,"")</f>
        <v/>
      </c>
      <c r="O93" s="58" t="str" cm="1">
        <f t="array" ref="O93">_xlfn.IFS(OR(Template!U213="",Template!U238=""),"",AND(Template!U213=0,Template!U238=0),"",Template!U238&gt;Template!U213,"Error",Template!U238=Template!U213,"Alert",Template!U238&lt;Template!U213,"")</f>
        <v/>
      </c>
      <c r="P93" s="58" t="str" cm="1">
        <f t="array" ref="P93">_xlfn.IFS(OR(Template!W213="",Template!W238=""),"",AND(Template!W213=0,Template!W238=0),"",Template!W238&gt;Template!W213,"Error",Template!W238=Template!W213,"Alert",Template!W238&lt;Template!W213,"")</f>
        <v/>
      </c>
      <c r="Q93" s="58" t="str" cm="1">
        <f t="array" ref="Q93">_xlfn.IFS(OR(Template!Y213="",Template!Y238=""),"",AND(Template!Y213=0,Template!Y238=0),"",Template!Y238&gt;Template!Y213,"Error",Template!Y238=Template!Y213,"Alert",Template!Y238&lt;Template!Y213,"")</f>
        <v/>
      </c>
      <c r="R93" s="155"/>
    </row>
    <row r="94" spans="1:18" x14ac:dyDescent="0.2">
      <c r="A94" s="484"/>
      <c r="B94" s="487"/>
      <c r="C94" s="480"/>
      <c r="D94" s="480"/>
      <c r="E94" s="452" t="s">
        <v>671</v>
      </c>
      <c r="F94" s="453" t="str" cm="1">
        <f t="array" ref="F94">IF(OR(G94:Q94="Error",G94:Q94="Alert"),1,"")</f>
        <v/>
      </c>
      <c r="G94" s="453" t="str" cm="1">
        <f t="array" ref="G94">_xlfn.IFS(OR(Template!E214="",Template!E239=""),"",AND(Template!E214=0,Template!E239=0),"",Template!E239&gt;Template!E214,"Error",Template!E239=Template!E214,"Alert",Template!E239&lt;Template!E214,"")</f>
        <v/>
      </c>
      <c r="H94" s="453" t="str" cm="1">
        <f t="array" ref="H94">_xlfn.IFS(OR(Template!G214="",Template!G239=""),"",AND(Template!G214=0,Template!G239=0),"",Template!G239&gt;Template!G214,"Error",Template!G239=Template!G214,"Alert",Template!G239&lt;Template!G214,"")</f>
        <v/>
      </c>
      <c r="I94" s="453" t="str" cm="1">
        <f t="array" ref="I94">_xlfn.IFS(OR(Template!I214="",Template!I239=""),"",AND(Template!I214=0,Template!I239=0),"",Template!I239&gt;Template!I214,"Error",Template!I239=Template!I214,"Alert",Template!I239&lt;Template!I214,"")</f>
        <v/>
      </c>
      <c r="J94" s="453" t="str" cm="1">
        <f t="array" ref="J94">_xlfn.IFS(OR(Template!K214="",Template!K239=""),"",AND(Template!K214=0,Template!K239=0),"",Template!K239&gt;Template!K214,"Error",Template!K239=Template!K214,"Alert",Template!K239&lt;Template!K214,"")</f>
        <v/>
      </c>
      <c r="K94" s="453" t="str" cm="1">
        <f t="array" ref="K94">_xlfn.IFS(OR(Template!M214="",Template!M239=""),"",AND(Template!M214=0,Template!M239=0),"",Template!M239&gt;Template!M214,"Error",Template!M239=Template!M214,"Alert",Template!M239&lt;Template!M214,"")</f>
        <v/>
      </c>
      <c r="L94" s="453" t="str" cm="1">
        <f t="array" ref="L94">_xlfn.IFS(OR(Template!O214="",Template!O239=""),"",AND(Template!O214=0,Template!O239=0),"",Template!O239&gt;Template!O214,"Error",Template!O239=Template!O214,"Alert",Template!O239&lt;Template!O214,"")</f>
        <v/>
      </c>
      <c r="M94" s="453" t="str" cm="1">
        <f t="array" ref="M94">_xlfn.IFS(OR(Template!Q214="",Template!Q239=""),"",AND(Template!Q214=0,Template!Q239=0),"",Template!Q239&gt;Template!Q214,"Error",Template!Q239=Template!Q214,"Alert",Template!Q239&lt;Template!Q214,"")</f>
        <v/>
      </c>
      <c r="N94" s="453" t="str" cm="1">
        <f t="array" ref="N94">_xlfn.IFS(OR(Template!S214="",Template!S239=""),"",AND(Template!S214=0,Template!S239=0),"",Template!S239&gt;Template!S214,"Error",Template!S239=Template!S214,"Alert",Template!S239&lt;Template!S214,"")</f>
        <v/>
      </c>
      <c r="O94" s="453" t="str" cm="1">
        <f t="array" ref="O94">_xlfn.IFS(OR(Template!U214="",Template!U239=""),"",AND(Template!U214=0,Template!U239=0),"",Template!U239&gt;Template!U214,"Error",Template!U239=Template!U214,"Alert",Template!U239&lt;Template!U214,"")</f>
        <v/>
      </c>
      <c r="P94" s="453" t="str" cm="1">
        <f t="array" ref="P94">_xlfn.IFS(OR(Template!W214="",Template!W239=""),"",AND(Template!W214=0,Template!W239=0),"",Template!W239&gt;Template!W214,"Error",Template!W239=Template!W214,"Alert",Template!W239&lt;Template!W214,"")</f>
        <v/>
      </c>
      <c r="Q94" s="453" t="str" cm="1">
        <f t="array" ref="Q94">_xlfn.IFS(OR(Template!Y214="",Template!Y239=""),"",AND(Template!Y214=0,Template!Y239=0),"",Template!Y239&gt;Template!Y214,"Error",Template!Y239=Template!Y214,"Alert",Template!Y239&lt;Template!Y214,"")</f>
        <v/>
      </c>
      <c r="R94" s="454"/>
    </row>
    <row r="95" spans="1:18" ht="15.75" x14ac:dyDescent="0.2">
      <c r="A95" s="484"/>
      <c r="B95" s="487"/>
      <c r="C95" s="480"/>
      <c r="D95" s="480" t="s">
        <v>102</v>
      </c>
      <c r="E95" s="124" t="s">
        <v>653</v>
      </c>
      <c r="F95" s="58" t="str" cm="1">
        <f t="array" ref="F95">IF(OR(G95:Q95="Error",G95:Q95="Alert"),1,"")</f>
        <v/>
      </c>
      <c r="G95" s="58" t="str" cm="1">
        <f t="array" ref="G95">_xlfn.IFS(OR(Template!E349="",Template!E323="",Template!E349=0),"",Template!E349&gt;Template!E323,"Error",Template!E349=Template!E323,"Alert",Template!E349&lt;Template!E323,"")</f>
        <v/>
      </c>
      <c r="H95" s="58" t="str" cm="1">
        <f t="array" ref="H95">_xlfn.IFS(OR(Template!G349="",Template!G323="",Template!G349=0),"",Template!G349&gt;Template!G323,"Error",Template!G349=Template!G323,"Alert",Template!G349&lt;Template!G323,"")</f>
        <v/>
      </c>
      <c r="I95" s="58" t="str" cm="1">
        <f t="array" ref="I95">_xlfn.IFS(OR(Template!I349="",Template!I323="",Template!I349=0),"",Template!I349&gt;Template!I323,"Error",Template!I349=Template!I323,"Alert",Template!I349&lt;Template!I323,"")</f>
        <v/>
      </c>
      <c r="J95" s="58" t="str" cm="1">
        <f t="array" ref="J95">_xlfn.IFS(OR(Template!K349="",Template!K323="",Template!K349=0),"",Template!K349&gt;Template!K323,"Error",Template!K349=Template!K323,"Alert",Template!K349&lt;Template!K323,"")</f>
        <v/>
      </c>
      <c r="K95" s="58" t="str" cm="1">
        <f t="array" ref="K95">_xlfn.IFS(OR(Template!M349="",Template!M323="",Template!M349=0),"",Template!M349&gt;Template!M323,"Error",Template!M349=Template!M323,"Alert",Template!M349&lt;Template!M323,"")</f>
        <v/>
      </c>
      <c r="L95" s="58" t="str" cm="1">
        <f t="array" ref="L95">_xlfn.IFS(OR(Template!O349="",Template!O323="",Template!O349=0),"",Template!O349&gt;Template!O323,"Error",Template!O349=Template!O323,"Alert",Template!O349&lt;Template!O323,"")</f>
        <v/>
      </c>
      <c r="M95" s="58" t="str" cm="1">
        <f t="array" ref="M95">_xlfn.IFS(OR(Template!Q349="",Template!Q323="",Template!Q349=0),"",Template!Q349&gt;Template!Q323,"Error",Template!Q349=Template!Q323,"Alert",Template!Q349&lt;Template!Q323,"")</f>
        <v/>
      </c>
      <c r="N95" s="58" t="str" cm="1">
        <f t="array" ref="N95">_xlfn.IFS(OR(Template!S349="",Template!S323="",Template!S349=0),"",Template!S349&gt;Template!S323,"Error",Template!S349=Template!S323,"Alert",Template!S349&lt;Template!S323,"")</f>
        <v/>
      </c>
      <c r="O95" s="58" t="str" cm="1">
        <f t="array" ref="O95">_xlfn.IFS(OR(Template!U349="",Template!U323="",Template!U349=0),"",Template!U349&gt;Template!U323,"Error",Template!U349=Template!U323,"Alert",Template!U349&lt;Template!U323,"")</f>
        <v/>
      </c>
      <c r="P95" s="58" t="str" cm="1">
        <f t="array" ref="P95">_xlfn.IFS(OR(Template!W349="",Template!W323="",Template!W349=0),"",Template!W349&gt;Template!W323,"Error",Template!W349=Template!W323,"Alert",Template!W349&lt;Template!W323,"")</f>
        <v/>
      </c>
      <c r="Q95" s="58" t="str" cm="1">
        <f t="array" ref="Q95">_xlfn.IFS(OR(Template!Y349="",Template!Y323="",Template!Y349=0),"",Template!Y349&gt;Template!Y323,"Error",Template!Y349=Template!Y323,"Alert",Template!Y349&lt;Template!Y323,"")</f>
        <v/>
      </c>
      <c r="R95" s="155"/>
    </row>
    <row r="96" spans="1:18" x14ac:dyDescent="0.2">
      <c r="A96" s="484"/>
      <c r="B96" s="487"/>
      <c r="C96" s="480"/>
      <c r="D96" s="480"/>
      <c r="E96" s="128" t="s">
        <v>408</v>
      </c>
      <c r="F96" s="58" t="str" cm="1">
        <f t="array" ref="F96">IF(OR(G96:Q96="Error",G96:Q96="Alert"),1,"")</f>
        <v/>
      </c>
      <c r="G96" s="58" t="str" cm="1">
        <f t="array" ref="G96">_xlfn.IFS(OR(Template!E351="",Template!E325=""),"",AND(Template!E351=0,Template!E325=0),"",Template!E351&gt;Template!E325,"Error",Template!E351=Template!E325,"Alert",Template!E351&lt;Template!E325,"")</f>
        <v/>
      </c>
      <c r="H96" s="58" t="str" cm="1">
        <f t="array" ref="H96">_xlfn.IFS(OR(Template!G351="",Template!G325=""),"",AND(Template!G351=0,Template!G325=0),"",Template!G351&gt;Template!G325,"Error",Template!G351=Template!G325,"Alert",Template!G351&lt;Template!G325,"")</f>
        <v/>
      </c>
      <c r="I96" s="58" t="str" cm="1">
        <f t="array" ref="I96">_xlfn.IFS(OR(Template!I351="",Template!I325=""),"",AND(Template!I351=0,Template!I325=0),"",Template!I351&gt;Template!I325,"Error",Template!I351=Template!I325,"Alert",Template!I351&lt;Template!I325,"")</f>
        <v/>
      </c>
      <c r="J96" s="58" t="str" cm="1">
        <f t="array" ref="J96">_xlfn.IFS(OR(Template!K351="",Template!K325=""),"",AND(Template!K351=0,Template!K325=0),"",Template!K351&gt;Template!K325,"Error",Template!K351=Template!K325,"Alert",Template!K351&lt;Template!K325,"")</f>
        <v/>
      </c>
      <c r="K96" s="58" t="str" cm="1">
        <f t="array" ref="K96">_xlfn.IFS(OR(Template!M351="",Template!M325=""),"",AND(Template!M351=0,Template!M325=0),"",Template!M351&gt;Template!M325,"Error",Template!M351=Template!M325,"Alert",Template!M351&lt;Template!M325,"")</f>
        <v/>
      </c>
      <c r="L96" s="58" t="str" cm="1">
        <f t="array" ref="L96">_xlfn.IFS(OR(Template!O351="",Template!O325=""),"",AND(Template!O351=0,Template!O325=0),"",Template!O351&gt;Template!O325,"Error",Template!O351=Template!O325,"Alert",Template!O351&lt;Template!O325,"")</f>
        <v/>
      </c>
      <c r="M96" s="58" t="str" cm="1">
        <f t="array" ref="M96">_xlfn.IFS(OR(Template!Q351="",Template!Q325=""),"",AND(Template!Q351=0,Template!Q325=0),"",Template!Q351&gt;Template!Q325,"Error",Template!Q351=Template!Q325,"Alert",Template!Q351&lt;Template!Q325,"")</f>
        <v/>
      </c>
      <c r="N96" s="58" t="str" cm="1">
        <f t="array" ref="N96">_xlfn.IFS(OR(Template!S351="",Template!S325=""),"",AND(Template!S351=0,Template!S325=0),"",Template!S351&gt;Template!S325,"Error",Template!S351=Template!S325,"Alert",Template!S351&lt;Template!S325,"")</f>
        <v/>
      </c>
      <c r="O96" s="58" t="str" cm="1">
        <f t="array" ref="O96">_xlfn.IFS(OR(Template!U351="",Template!U325=""),"",AND(Template!U351=0,Template!U325=0),"",Template!U351&gt;Template!U325,"Error",Template!U351=Template!U325,"Alert",Template!U351&lt;Template!U325,"")</f>
        <v/>
      </c>
      <c r="P96" s="58" t="str" cm="1">
        <f t="array" ref="P96">_xlfn.IFS(OR(Template!W351="",Template!W325=""),"",AND(Template!W351=0,Template!W325=0),"",Template!W351&gt;Template!W325,"Error",Template!W351=Template!W325,"Alert",Template!W351&lt;Template!W325,"")</f>
        <v/>
      </c>
      <c r="Q96" s="58" t="str" cm="1">
        <f t="array" ref="Q96">_xlfn.IFS(OR(Template!Y351="",Template!Y325=""),"",AND(Template!Y351=0,Template!Y325=0),"",Template!Y351&gt;Template!Y325,"Error",Template!Y351=Template!Y325,"Alert",Template!Y351&lt;Template!Y325,"")</f>
        <v/>
      </c>
      <c r="R96" s="155"/>
    </row>
    <row r="97" spans="1:18" x14ac:dyDescent="0.2">
      <c r="A97" s="484"/>
      <c r="B97" s="487"/>
      <c r="C97" s="480"/>
      <c r="D97" s="480"/>
      <c r="E97" s="452" t="s">
        <v>409</v>
      </c>
      <c r="F97" s="453" t="str" cm="1">
        <f t="array" ref="F97">IF(OR(G97:Q97="Error",G97:Q97="Alert"),1,"")</f>
        <v/>
      </c>
      <c r="G97" s="453" t="str" cm="1">
        <f t="array" ref="G97">_xlfn.IFS(OR(Template!E352="",Template!E326=""),"",AND(Template!E352=0,Template!E326=0),"",Template!E352&gt;Template!E326,"Error",Template!E352=Template!E326,"Alert",Template!E352&lt;Template!E326,"")</f>
        <v/>
      </c>
      <c r="H97" s="453" t="str" cm="1">
        <f t="array" ref="H97">_xlfn.IFS(OR(Template!G352="",Template!G326=""),"",AND(Template!G352=0,Template!G326=0),"",Template!G352&gt;Template!G326,"Error",Template!G352=Template!G326,"Alert",Template!G352&lt;Template!G326,"")</f>
        <v/>
      </c>
      <c r="I97" s="453" t="str" cm="1">
        <f t="array" ref="I97">_xlfn.IFS(OR(Template!I352="",Template!I326=""),"",AND(Template!I352=0,Template!I326=0),"",Template!I352&gt;Template!I326,"Error",Template!I352=Template!I326,"Alert",Template!I352&lt;Template!I326,"")</f>
        <v/>
      </c>
      <c r="J97" s="453" t="str" cm="1">
        <f t="array" ref="J97">_xlfn.IFS(OR(Template!K352="",Template!K326=""),"",AND(Template!K352=0,Template!K326=0),"",Template!K352&gt;Template!K326,"Error",Template!K352=Template!K326,"Alert",Template!K352&lt;Template!K326,"")</f>
        <v/>
      </c>
      <c r="K97" s="453" t="str" cm="1">
        <f t="array" ref="K97">_xlfn.IFS(OR(Template!M352="",Template!M326=""),"",AND(Template!M352=0,Template!M326=0),"",Template!M352&gt;Template!M326,"Error",Template!M352=Template!M326,"Alert",Template!M352&lt;Template!M326,"")</f>
        <v/>
      </c>
      <c r="L97" s="453" t="str" cm="1">
        <f t="array" ref="L97">_xlfn.IFS(OR(Template!O352="",Template!O326=""),"",AND(Template!O352=0,Template!O326=0),"",Template!O352&gt;Template!O326,"Error",Template!O352=Template!O326,"Alert",Template!O352&lt;Template!O326,"")</f>
        <v/>
      </c>
      <c r="M97" s="453" t="str" cm="1">
        <f t="array" ref="M97">_xlfn.IFS(OR(Template!Q352="",Template!Q326=""),"",AND(Template!Q352=0,Template!Q326=0),"",Template!Q352&gt;Template!Q326,"Error",Template!Q352=Template!Q326,"Alert",Template!Q352&lt;Template!Q326,"")</f>
        <v/>
      </c>
      <c r="N97" s="453" t="str" cm="1">
        <f t="array" ref="N97">_xlfn.IFS(OR(Template!S352="",Template!S326=""),"",AND(Template!S352=0,Template!S326=0),"",Template!S352&gt;Template!S326,"Error",Template!S352=Template!S326,"Alert",Template!S352&lt;Template!S326,"")</f>
        <v/>
      </c>
      <c r="O97" s="453" t="str" cm="1">
        <f t="array" ref="O97">_xlfn.IFS(OR(Template!U352="",Template!U326=""),"",AND(Template!U352=0,Template!U326=0),"",Template!U352&gt;Template!U326,"Error",Template!U352=Template!U326,"Alert",Template!U352&lt;Template!U326,"")</f>
        <v/>
      </c>
      <c r="P97" s="453" t="str" cm="1">
        <f t="array" ref="P97">_xlfn.IFS(OR(Template!W352="",Template!W326=""),"",AND(Template!W352=0,Template!W326=0),"",Template!W352&gt;Template!W326,"Error",Template!W352=Template!W326,"Alert",Template!W352&lt;Template!W326,"")</f>
        <v/>
      </c>
      <c r="Q97" s="453" t="str" cm="1">
        <f t="array" ref="Q97">_xlfn.IFS(OR(Template!Y352="",Template!Y326=""),"",AND(Template!Y352=0,Template!Y326=0),"",Template!Y352&gt;Template!Y326,"Error",Template!Y352=Template!Y326,"Alert",Template!Y352&lt;Template!Y326,"")</f>
        <v/>
      </c>
      <c r="R97" s="454"/>
    </row>
    <row r="98" spans="1:18" x14ac:dyDescent="0.2">
      <c r="A98" s="484"/>
      <c r="B98" s="487"/>
      <c r="C98" s="480"/>
      <c r="D98" s="480"/>
      <c r="E98" s="69" t="s">
        <v>654</v>
      </c>
      <c r="F98" s="58" t="str" cm="1">
        <f t="array" ref="F98">IF(OR(G98:Q98="Error",G98:Q98="Alert"),1,"")</f>
        <v/>
      </c>
      <c r="G98" s="58" t="str" cm="1">
        <f t="array" ref="G98">_xlfn.IFS(OR(Template!E354="",Template!E328=""),"",AND(Template!E354=0,Template!E328=0),"",Template!E354&gt;Template!E328,"Error",Template!E354=Template!E328,"Alert",Template!E354&lt;Template!E328,"")</f>
        <v/>
      </c>
      <c r="H98" s="58" t="str" cm="1">
        <f t="array" ref="H98">_xlfn.IFS(OR(Template!G354="",Template!G328=""),"",AND(Template!G354=0,Template!G328=0),"",Template!G354&gt;Template!G328,"Error",Template!G354=Template!G328,"Alert",Template!G354&lt;Template!G328,"")</f>
        <v/>
      </c>
      <c r="I98" s="58" t="str" cm="1">
        <f t="array" ref="I98">_xlfn.IFS(OR(Template!I354="",Template!I328=""),"",AND(Template!I354=0,Template!I328=0),"",Template!I354&gt;Template!I328,"Error",Template!I354=Template!I328,"Alert",Template!I354&lt;Template!I328,"")</f>
        <v/>
      </c>
      <c r="J98" s="58" t="str" cm="1">
        <f t="array" ref="J98">_xlfn.IFS(OR(Template!K354="",Template!K328=""),"",AND(Template!K354=0,Template!K328=0),"",Template!K354&gt;Template!K328,"Error",Template!K354=Template!K328,"Alert",Template!K354&lt;Template!K328,"")</f>
        <v/>
      </c>
      <c r="K98" s="58" t="str" cm="1">
        <f t="array" ref="K98">_xlfn.IFS(OR(Template!M354="",Template!M328=""),"",AND(Template!M354=0,Template!M328=0),"",Template!M354&gt;Template!M328,"Error",Template!M354=Template!M328,"Alert",Template!M354&lt;Template!M328,"")</f>
        <v/>
      </c>
      <c r="L98" s="58" t="str" cm="1">
        <f t="array" ref="L98">_xlfn.IFS(OR(Template!O354="",Template!O328=""),"",AND(Template!O354=0,Template!O328=0),"",Template!O354&gt;Template!O328,"Error",Template!O354=Template!O328,"Alert",Template!O354&lt;Template!O328,"")</f>
        <v/>
      </c>
      <c r="M98" s="58" t="str" cm="1">
        <f t="array" ref="M98">_xlfn.IFS(OR(Template!Q354="",Template!Q328=""),"",AND(Template!Q354=0,Template!Q328=0),"",Template!Q354&gt;Template!Q328,"Error",Template!Q354=Template!Q328,"Alert",Template!Q354&lt;Template!Q328,"")</f>
        <v/>
      </c>
      <c r="N98" s="58" t="str" cm="1">
        <f t="array" ref="N98">_xlfn.IFS(OR(Template!S354="",Template!S328=""),"",AND(Template!S354=0,Template!S328=0),"",Template!S354&gt;Template!S328,"Error",Template!S354=Template!S328,"Alert",Template!S354&lt;Template!S328,"")</f>
        <v/>
      </c>
      <c r="O98" s="58" t="str" cm="1">
        <f t="array" ref="O98">_xlfn.IFS(OR(Template!U354="",Template!U328=""),"",AND(Template!U354=0,Template!U328=0),"",Template!U354&gt;Template!U328,"Error",Template!U354=Template!U328,"Alert",Template!U354&lt;Template!U328,"")</f>
        <v/>
      </c>
      <c r="P98" s="58" t="str" cm="1">
        <f t="array" ref="P98">_xlfn.IFS(OR(Template!W354="",Template!W328=""),"",AND(Template!W354=0,Template!W328=0),"",Template!W354&gt;Template!W328,"Error",Template!W354=Template!W328,"Alert",Template!W354&lt;Template!W328,"")</f>
        <v/>
      </c>
      <c r="Q98" s="58" t="str" cm="1">
        <f t="array" ref="Q98">_xlfn.IFS(OR(Template!Y354="",Template!Y328=""),"",AND(Template!Y354=0,Template!Y328=0),"",Template!Y354&gt;Template!Y328,"Error",Template!Y354=Template!Y328,"Alert",Template!Y354&lt;Template!Y328,"")</f>
        <v/>
      </c>
      <c r="R98" s="155"/>
    </row>
    <row r="99" spans="1:18" x14ac:dyDescent="0.2">
      <c r="A99" s="484"/>
      <c r="B99" s="487"/>
      <c r="C99" s="480"/>
      <c r="D99" s="480"/>
      <c r="E99" s="69" t="s">
        <v>655</v>
      </c>
      <c r="F99" s="58" t="str" cm="1">
        <f t="array" ref="F99">IF(OR(G99:Q99="Error",G99:Q99="Alert"),1,"")</f>
        <v/>
      </c>
      <c r="G99" s="58" t="str" cm="1">
        <f t="array" ref="G99">_xlfn.IFS(OR(Template!E355="",Template!E329=""),"",AND(Template!E355=0,Template!E329=0),"",Template!E355&gt;Template!E329,"Error",Template!E355=Template!E329,"Alert",Template!E355&lt;Template!E329,"")</f>
        <v/>
      </c>
      <c r="H99" s="58" t="str" cm="1">
        <f t="array" ref="H99">_xlfn.IFS(OR(Template!G355="",Template!G329=""),"",AND(Template!G355=0,Template!G329=0),"",Template!G355&gt;Template!G329,"Error",Template!G355=Template!G329,"Alert",Template!G355&lt;Template!G329,"")</f>
        <v/>
      </c>
      <c r="I99" s="58" t="str" cm="1">
        <f t="array" ref="I99">_xlfn.IFS(OR(Template!I355="",Template!I329=""),"",AND(Template!I355=0,Template!I329=0),"",Template!I355&gt;Template!I329,"Error",Template!I355=Template!I329,"Alert",Template!I355&lt;Template!I329,"")</f>
        <v/>
      </c>
      <c r="J99" s="58" t="str" cm="1">
        <f t="array" ref="J99">_xlfn.IFS(OR(Template!K355="",Template!K329=""),"",AND(Template!K355=0,Template!K329=0),"",Template!K355&gt;Template!K329,"Error",Template!K355=Template!K329,"Alert",Template!K355&lt;Template!K329,"")</f>
        <v/>
      </c>
      <c r="K99" s="58" t="str" cm="1">
        <f t="array" ref="K99">_xlfn.IFS(OR(Template!M355="",Template!M329=""),"",AND(Template!M355=0,Template!M329=0),"",Template!M355&gt;Template!M329,"Error",Template!M355=Template!M329,"Alert",Template!M355&lt;Template!M329,"")</f>
        <v/>
      </c>
      <c r="L99" s="58" t="str" cm="1">
        <f t="array" ref="L99">_xlfn.IFS(OR(Template!O355="",Template!O329=""),"",AND(Template!O355=0,Template!O329=0),"",Template!O355&gt;Template!O329,"Error",Template!O355=Template!O329,"Alert",Template!O355&lt;Template!O329,"")</f>
        <v/>
      </c>
      <c r="M99" s="58" t="str" cm="1">
        <f t="array" ref="M99">_xlfn.IFS(OR(Template!Q355="",Template!Q329=""),"",AND(Template!Q355=0,Template!Q329=0),"",Template!Q355&gt;Template!Q329,"Error",Template!Q355=Template!Q329,"Alert",Template!Q355&lt;Template!Q329,"")</f>
        <v/>
      </c>
      <c r="N99" s="58" t="str" cm="1">
        <f t="array" ref="N99">_xlfn.IFS(OR(Template!S355="",Template!S329=""),"",AND(Template!S355=0,Template!S329=0),"",Template!S355&gt;Template!S329,"Error",Template!S355=Template!S329,"Alert",Template!S355&lt;Template!S329,"")</f>
        <v/>
      </c>
      <c r="O99" s="58" t="str" cm="1">
        <f t="array" ref="O99">_xlfn.IFS(OR(Template!U355="",Template!U329=""),"",AND(Template!U355=0,Template!U329=0),"",Template!U355&gt;Template!U329,"Error",Template!U355=Template!U329,"Alert",Template!U355&lt;Template!U329,"")</f>
        <v/>
      </c>
      <c r="P99" s="58" t="str" cm="1">
        <f t="array" ref="P99">_xlfn.IFS(OR(Template!W355="",Template!W329=""),"",AND(Template!W355=0,Template!W329=0),"",Template!W355&gt;Template!W329,"Error",Template!W355=Template!W329,"Alert",Template!W355&lt;Template!W329,"")</f>
        <v/>
      </c>
      <c r="Q99" s="58" t="str" cm="1">
        <f t="array" ref="Q99">_xlfn.IFS(OR(Template!Y355="",Template!Y329=""),"",AND(Template!Y355=0,Template!Y329=0),"",Template!Y355&gt;Template!Y329,"Error",Template!Y355=Template!Y329,"Alert",Template!Y355&lt;Template!Y329,"")</f>
        <v/>
      </c>
      <c r="R99" s="155"/>
    </row>
    <row r="100" spans="1:18" x14ac:dyDescent="0.2">
      <c r="A100" s="484"/>
      <c r="B100" s="487"/>
      <c r="C100" s="480"/>
      <c r="D100" s="480"/>
      <c r="E100" s="69" t="s">
        <v>656</v>
      </c>
      <c r="F100" s="58" t="str" cm="1">
        <f t="array" ref="F100">IF(OR(G100:Q100="Error",G100:Q100="Alert"),1,"")</f>
        <v/>
      </c>
      <c r="G100" s="58" t="str" cm="1">
        <f t="array" ref="G100">_xlfn.IFS(OR(Template!E356="",Template!E330=""),"",AND(Template!E356=0,Template!E330=0),"",Template!E356&gt;Template!E330,"Error",Template!E356=Template!E330,"Alert",Template!E356&lt;Template!E330,"")</f>
        <v/>
      </c>
      <c r="H100" s="58" t="str" cm="1">
        <f t="array" ref="H100">_xlfn.IFS(OR(Template!G356="",Template!G330=""),"",AND(Template!G356=0,Template!G330=0),"",Template!G356&gt;Template!G330,"Error",Template!G356=Template!G330,"Alert",Template!G356&lt;Template!G330,"")</f>
        <v/>
      </c>
      <c r="I100" s="58" t="str" cm="1">
        <f t="array" ref="I100">_xlfn.IFS(OR(Template!I356="",Template!I330=""),"",AND(Template!I356=0,Template!I330=0),"",Template!I356&gt;Template!I330,"Error",Template!I356=Template!I330,"Alert",Template!I356&lt;Template!I330,"")</f>
        <v/>
      </c>
      <c r="J100" s="58" t="str" cm="1">
        <f t="array" ref="J100">_xlfn.IFS(OR(Template!K356="",Template!K330=""),"",AND(Template!K356=0,Template!K330=0),"",Template!K356&gt;Template!K330,"Error",Template!K356=Template!K330,"Alert",Template!K356&lt;Template!K330,"")</f>
        <v/>
      </c>
      <c r="K100" s="58" t="str" cm="1">
        <f t="array" ref="K100">_xlfn.IFS(OR(Template!M356="",Template!M330=""),"",AND(Template!M356=0,Template!M330=0),"",Template!M356&gt;Template!M330,"Error",Template!M356=Template!M330,"Alert",Template!M356&lt;Template!M330,"")</f>
        <v/>
      </c>
      <c r="L100" s="58" t="str" cm="1">
        <f t="array" ref="L100">_xlfn.IFS(OR(Template!O356="",Template!O330=""),"",AND(Template!O356=0,Template!O330=0),"",Template!O356&gt;Template!O330,"Error",Template!O356=Template!O330,"Alert",Template!O356&lt;Template!O330,"")</f>
        <v/>
      </c>
      <c r="M100" s="58" t="str" cm="1">
        <f t="array" ref="M100">_xlfn.IFS(OR(Template!Q356="",Template!Q330=""),"",AND(Template!Q356=0,Template!Q330=0),"",Template!Q356&gt;Template!Q330,"Error",Template!Q356=Template!Q330,"Alert",Template!Q356&lt;Template!Q330,"")</f>
        <v/>
      </c>
      <c r="N100" s="58" t="str" cm="1">
        <f t="array" ref="N100">_xlfn.IFS(OR(Template!S356="",Template!S330=""),"",AND(Template!S356=0,Template!S330=0),"",Template!S356&gt;Template!S330,"Error",Template!S356=Template!S330,"Alert",Template!S356&lt;Template!S330,"")</f>
        <v/>
      </c>
      <c r="O100" s="58" t="str" cm="1">
        <f t="array" ref="O100">_xlfn.IFS(OR(Template!U356="",Template!U330=""),"",AND(Template!U356=0,Template!U330=0),"",Template!U356&gt;Template!U330,"Error",Template!U356=Template!U330,"Alert",Template!U356&lt;Template!U330,"")</f>
        <v/>
      </c>
      <c r="P100" s="58" t="str" cm="1">
        <f t="array" ref="P100">_xlfn.IFS(OR(Template!W356="",Template!W330=""),"",AND(Template!W356=0,Template!W330=0),"",Template!W356&gt;Template!W330,"Error",Template!W356=Template!W330,"Alert",Template!W356&lt;Template!W330,"")</f>
        <v/>
      </c>
      <c r="Q100" s="58" t="str" cm="1">
        <f t="array" ref="Q100">_xlfn.IFS(OR(Template!Y356="",Template!Y330=""),"",AND(Template!Y356=0,Template!Y330=0),"",Template!Y356&gt;Template!Y330,"Error",Template!Y356=Template!Y330,"Alert",Template!Y356&lt;Template!Y330,"")</f>
        <v/>
      </c>
      <c r="R100" s="155"/>
    </row>
    <row r="101" spans="1:18" x14ac:dyDescent="0.2">
      <c r="A101" s="484"/>
      <c r="B101" s="487"/>
      <c r="C101" s="480"/>
      <c r="D101" s="480"/>
      <c r="E101" s="69" t="s">
        <v>657</v>
      </c>
      <c r="F101" s="58" t="str" cm="1">
        <f t="array" ref="F101">IF(OR(G101:Q101="Error",G101:Q101="Alert"),1,"")</f>
        <v/>
      </c>
      <c r="G101" s="58" t="str" cm="1">
        <f t="array" ref="G101">_xlfn.IFS(OR(Template!E357="",Template!E331=""),"",AND(Template!E357=0,Template!E331=0),"",Template!E357&gt;Template!E331,"Error",Template!E357=Template!E331,"Alert",Template!E357&lt;Template!E331,"")</f>
        <v/>
      </c>
      <c r="H101" s="58" t="str" cm="1">
        <f t="array" ref="H101">_xlfn.IFS(OR(Template!G357="",Template!G331=""),"",AND(Template!G357=0,Template!G331=0),"",Template!G357&gt;Template!G331,"Error",Template!G357=Template!G331,"Alert",Template!G357&lt;Template!G331,"")</f>
        <v/>
      </c>
      <c r="I101" s="58" t="str" cm="1">
        <f t="array" ref="I101">_xlfn.IFS(OR(Template!I357="",Template!I331=""),"",AND(Template!I357=0,Template!I331=0),"",Template!I357&gt;Template!I331,"Error",Template!I357=Template!I331,"Alert",Template!I357&lt;Template!I331,"")</f>
        <v/>
      </c>
      <c r="J101" s="58" t="str" cm="1">
        <f t="array" ref="J101">_xlfn.IFS(OR(Template!K357="",Template!K331=""),"",AND(Template!K357=0,Template!K331=0),"",Template!K357&gt;Template!K331,"Error",Template!K357=Template!K331,"Alert",Template!K357&lt;Template!K331,"")</f>
        <v/>
      </c>
      <c r="K101" s="58" t="str" cm="1">
        <f t="array" ref="K101">_xlfn.IFS(OR(Template!M357="",Template!M331=""),"",AND(Template!M357=0,Template!M331=0),"",Template!M357&gt;Template!M331,"Error",Template!M357=Template!M331,"Alert",Template!M357&lt;Template!M331,"")</f>
        <v/>
      </c>
      <c r="L101" s="58" t="str" cm="1">
        <f t="array" ref="L101">_xlfn.IFS(OR(Template!O357="",Template!O331=""),"",AND(Template!O357=0,Template!O331=0),"",Template!O357&gt;Template!O331,"Error",Template!O357=Template!O331,"Alert",Template!O357&lt;Template!O331,"")</f>
        <v/>
      </c>
      <c r="M101" s="58" t="str" cm="1">
        <f t="array" ref="M101">_xlfn.IFS(OR(Template!Q357="",Template!Q331=""),"",AND(Template!Q357=0,Template!Q331=0),"",Template!Q357&gt;Template!Q331,"Error",Template!Q357=Template!Q331,"Alert",Template!Q357&lt;Template!Q331,"")</f>
        <v/>
      </c>
      <c r="N101" s="58" t="str" cm="1">
        <f t="array" ref="N101">_xlfn.IFS(OR(Template!S357="",Template!S331=""),"",AND(Template!S357=0,Template!S331=0),"",Template!S357&gt;Template!S331,"Error",Template!S357=Template!S331,"Alert",Template!S357&lt;Template!S331,"")</f>
        <v/>
      </c>
      <c r="O101" s="58" t="str" cm="1">
        <f t="array" ref="O101">_xlfn.IFS(OR(Template!U357="",Template!U331=""),"",AND(Template!U357=0,Template!U331=0),"",Template!U357&gt;Template!U331,"Error",Template!U357=Template!U331,"Alert",Template!U357&lt;Template!U331,"")</f>
        <v/>
      </c>
      <c r="P101" s="58" t="str" cm="1">
        <f t="array" ref="P101">_xlfn.IFS(OR(Template!W357="",Template!W331=""),"",AND(Template!W357=0,Template!W331=0),"",Template!W357&gt;Template!W331,"Error",Template!W357=Template!W331,"Alert",Template!W357&lt;Template!W331,"")</f>
        <v/>
      </c>
      <c r="Q101" s="58" t="str" cm="1">
        <f t="array" ref="Q101">_xlfn.IFS(OR(Template!Y357="",Template!Y331=""),"",AND(Template!Y357=0,Template!Y331=0),"",Template!Y357&gt;Template!Y331,"Error",Template!Y357=Template!Y331,"Alert",Template!Y357&lt;Template!Y331,"")</f>
        <v/>
      </c>
      <c r="R101" s="155"/>
    </row>
    <row r="102" spans="1:18" x14ac:dyDescent="0.2">
      <c r="A102" s="484"/>
      <c r="B102" s="487"/>
      <c r="C102" s="480"/>
      <c r="D102" s="480"/>
      <c r="E102" s="69" t="s">
        <v>658</v>
      </c>
      <c r="F102" s="58" t="str" cm="1">
        <f t="array" ref="F102">IF(OR(G102:Q102="Error",G102:Q102="Alert"),1,"")</f>
        <v/>
      </c>
      <c r="G102" s="58" t="str" cm="1">
        <f t="array" ref="G102">_xlfn.IFS(OR(Template!E358="",Template!E332=""),"",AND(Template!E358=0,Template!E332=0),"",Template!E358&gt;Template!E332,"Error",Template!E358=Template!E332,"Alert",Template!E358&lt;Template!E332,"")</f>
        <v/>
      </c>
      <c r="H102" s="58" t="str" cm="1">
        <f t="array" ref="H102">_xlfn.IFS(OR(Template!G358="",Template!G332=""),"",AND(Template!G358=0,Template!G332=0),"",Template!G358&gt;Template!G332,"Error",Template!G358=Template!G332,"Alert",Template!G358&lt;Template!G332,"")</f>
        <v/>
      </c>
      <c r="I102" s="58" t="str" cm="1">
        <f t="array" ref="I102">_xlfn.IFS(OR(Template!I358="",Template!I332=""),"",AND(Template!I358=0,Template!I332=0),"",Template!I358&gt;Template!I332,"Error",Template!I358=Template!I332,"Alert",Template!I358&lt;Template!I332,"")</f>
        <v/>
      </c>
      <c r="J102" s="58" t="str" cm="1">
        <f t="array" ref="J102">_xlfn.IFS(OR(Template!K358="",Template!K332=""),"",AND(Template!K358=0,Template!K332=0),"",Template!K358&gt;Template!K332,"Error",Template!K358=Template!K332,"Alert",Template!K358&lt;Template!K332,"")</f>
        <v/>
      </c>
      <c r="K102" s="58" t="str" cm="1">
        <f t="array" ref="K102">_xlfn.IFS(OR(Template!M358="",Template!M332=""),"",AND(Template!M358=0,Template!M332=0),"",Template!M358&gt;Template!M332,"Error",Template!M358=Template!M332,"Alert",Template!M358&lt;Template!M332,"")</f>
        <v/>
      </c>
      <c r="L102" s="58" t="str" cm="1">
        <f t="array" ref="L102">_xlfn.IFS(OR(Template!O358="",Template!O332=""),"",AND(Template!O358=0,Template!O332=0),"",Template!O358&gt;Template!O332,"Error",Template!O358=Template!O332,"Alert",Template!O358&lt;Template!O332,"")</f>
        <v/>
      </c>
      <c r="M102" s="58" t="str" cm="1">
        <f t="array" ref="M102">_xlfn.IFS(OR(Template!Q358="",Template!Q332=""),"",AND(Template!Q358=0,Template!Q332=0),"",Template!Q358&gt;Template!Q332,"Error",Template!Q358=Template!Q332,"Alert",Template!Q358&lt;Template!Q332,"")</f>
        <v/>
      </c>
      <c r="N102" s="58" t="str" cm="1">
        <f t="array" ref="N102">_xlfn.IFS(OR(Template!S358="",Template!S332=""),"",AND(Template!S358=0,Template!S332=0),"",Template!S358&gt;Template!S332,"Error",Template!S358=Template!S332,"Alert",Template!S358&lt;Template!S332,"")</f>
        <v/>
      </c>
      <c r="O102" s="58" t="str" cm="1">
        <f t="array" ref="O102">_xlfn.IFS(OR(Template!U358="",Template!U332=""),"",AND(Template!U358=0,Template!U332=0),"",Template!U358&gt;Template!U332,"Error",Template!U358=Template!U332,"Alert",Template!U358&lt;Template!U332,"")</f>
        <v/>
      </c>
      <c r="P102" s="58" t="str" cm="1">
        <f t="array" ref="P102">_xlfn.IFS(OR(Template!W358="",Template!W332=""),"",AND(Template!W358=0,Template!W332=0),"",Template!W358&gt;Template!W332,"Error",Template!W358=Template!W332,"Alert",Template!W358&lt;Template!W332,"")</f>
        <v/>
      </c>
      <c r="Q102" s="58" t="str" cm="1">
        <f t="array" ref="Q102">_xlfn.IFS(OR(Template!Y358="",Template!Y332=""),"",AND(Template!Y358=0,Template!Y332=0),"",Template!Y358&gt;Template!Y332,"Error",Template!Y358=Template!Y332,"Alert",Template!Y358&lt;Template!Y332,"")</f>
        <v/>
      </c>
      <c r="R102" s="155"/>
    </row>
    <row r="103" spans="1:18" x14ac:dyDescent="0.2">
      <c r="A103" s="484"/>
      <c r="B103" s="487"/>
      <c r="C103" s="480"/>
      <c r="D103" s="480"/>
      <c r="E103" s="69" t="s">
        <v>659</v>
      </c>
      <c r="F103" s="58" t="str" cm="1">
        <f t="array" ref="F103">IF(OR(G103:Q103="Error",G103:Q103="Alert"),1,"")</f>
        <v/>
      </c>
      <c r="G103" s="58" t="str" cm="1">
        <f t="array" ref="G103">_xlfn.IFS(OR(Template!E359="",Template!E333=""),"",AND(Template!E359=0,Template!E333=0),"",Template!E359&gt;Template!E333,"Error",Template!E359=Template!E333,"Alert",Template!E359&lt;Template!E333,"")</f>
        <v/>
      </c>
      <c r="H103" s="58" t="str" cm="1">
        <f t="array" ref="H103">_xlfn.IFS(OR(Template!G359="",Template!G333=""),"",AND(Template!G359=0,Template!G333=0),"",Template!G359&gt;Template!G333,"Error",Template!G359=Template!G333,"Alert",Template!G359&lt;Template!G333,"")</f>
        <v/>
      </c>
      <c r="I103" s="58" t="str" cm="1">
        <f t="array" ref="I103">_xlfn.IFS(OR(Template!I359="",Template!I333=""),"",AND(Template!I359=0,Template!I333=0),"",Template!I359&gt;Template!I333,"Error",Template!I359=Template!I333,"Alert",Template!I359&lt;Template!I333,"")</f>
        <v/>
      </c>
      <c r="J103" s="58" t="str" cm="1">
        <f t="array" ref="J103">_xlfn.IFS(OR(Template!K359="",Template!K333=""),"",AND(Template!K359=0,Template!K333=0),"",Template!K359&gt;Template!K333,"Error",Template!K359=Template!K333,"Alert",Template!K359&lt;Template!K333,"")</f>
        <v/>
      </c>
      <c r="K103" s="58" t="str" cm="1">
        <f t="array" ref="K103">_xlfn.IFS(OR(Template!M359="",Template!M333=""),"",AND(Template!M359=0,Template!M333=0),"",Template!M359&gt;Template!M333,"Error",Template!M359=Template!M333,"Alert",Template!M359&lt;Template!M333,"")</f>
        <v/>
      </c>
      <c r="L103" s="58" t="str" cm="1">
        <f t="array" ref="L103">_xlfn.IFS(OR(Template!O359="",Template!O333=""),"",AND(Template!O359=0,Template!O333=0),"",Template!O359&gt;Template!O333,"Error",Template!O359=Template!O333,"Alert",Template!O359&lt;Template!O333,"")</f>
        <v/>
      </c>
      <c r="M103" s="58" t="str" cm="1">
        <f t="array" ref="M103">_xlfn.IFS(OR(Template!Q359="",Template!Q333=""),"",AND(Template!Q359=0,Template!Q333=0),"",Template!Q359&gt;Template!Q333,"Error",Template!Q359=Template!Q333,"Alert",Template!Q359&lt;Template!Q333,"")</f>
        <v/>
      </c>
      <c r="N103" s="58" t="str" cm="1">
        <f t="array" ref="N103">_xlfn.IFS(OR(Template!S359="",Template!S333=""),"",AND(Template!S359=0,Template!S333=0),"",Template!S359&gt;Template!S333,"Error",Template!S359=Template!S333,"Alert",Template!S359&lt;Template!S333,"")</f>
        <v/>
      </c>
      <c r="O103" s="58" t="str" cm="1">
        <f t="array" ref="O103">_xlfn.IFS(OR(Template!U359="",Template!U333=""),"",AND(Template!U359=0,Template!U333=0),"",Template!U359&gt;Template!U333,"Error",Template!U359=Template!U333,"Alert",Template!U359&lt;Template!U333,"")</f>
        <v/>
      </c>
      <c r="P103" s="58" t="str" cm="1">
        <f t="array" ref="P103">_xlfn.IFS(OR(Template!W359="",Template!W333=""),"",AND(Template!W359=0,Template!W333=0),"",Template!W359&gt;Template!W333,"Error",Template!W359=Template!W333,"Alert",Template!W359&lt;Template!W333,"")</f>
        <v/>
      </c>
      <c r="Q103" s="58" t="str" cm="1">
        <f t="array" ref="Q103">_xlfn.IFS(OR(Template!Y359="",Template!Y333=""),"",AND(Template!Y359=0,Template!Y333=0),"",Template!Y359&gt;Template!Y333,"Error",Template!Y359=Template!Y333,"Alert",Template!Y359&lt;Template!Y333,"")</f>
        <v/>
      </c>
      <c r="R103" s="155"/>
    </row>
    <row r="104" spans="1:18" x14ac:dyDescent="0.2">
      <c r="A104" s="484"/>
      <c r="B104" s="487"/>
      <c r="C104" s="480"/>
      <c r="D104" s="480"/>
      <c r="E104" s="69" t="s">
        <v>660</v>
      </c>
      <c r="F104" s="58" t="str" cm="1">
        <f t="array" ref="F104">IF(OR(G104:Q104="Error",G104:Q104="Alert"),1,"")</f>
        <v/>
      </c>
      <c r="G104" s="58" t="str" cm="1">
        <f t="array" ref="G104">_xlfn.IFS(OR(Template!E360="",Template!E334=""),"",AND(Template!E360=0,Template!E334=0),"",Template!E360&gt;Template!E334,"Error",Template!E360=Template!E334,"Alert",Template!E360&lt;Template!E334,"")</f>
        <v/>
      </c>
      <c r="H104" s="58" t="str" cm="1">
        <f t="array" ref="H104">_xlfn.IFS(OR(Template!G360="",Template!G334=""),"",AND(Template!G360=0,Template!G334=0),"",Template!G360&gt;Template!G334,"Error",Template!G360=Template!G334,"Alert",Template!G360&lt;Template!G334,"")</f>
        <v/>
      </c>
      <c r="I104" s="58" t="str" cm="1">
        <f t="array" ref="I104">_xlfn.IFS(OR(Template!I360="",Template!I334=""),"",AND(Template!I360=0,Template!I334=0),"",Template!I360&gt;Template!I334,"Error",Template!I360=Template!I334,"Alert",Template!I360&lt;Template!I334,"")</f>
        <v/>
      </c>
      <c r="J104" s="58" t="str" cm="1">
        <f t="array" ref="J104">_xlfn.IFS(OR(Template!K360="",Template!K334=""),"",AND(Template!K360=0,Template!K334=0),"",Template!K360&gt;Template!K334,"Error",Template!K360=Template!K334,"Alert",Template!K360&lt;Template!K334,"")</f>
        <v/>
      </c>
      <c r="K104" s="58" t="str" cm="1">
        <f t="array" ref="K104">_xlfn.IFS(OR(Template!M360="",Template!M334=""),"",AND(Template!M360=0,Template!M334=0),"",Template!M360&gt;Template!M334,"Error",Template!M360=Template!M334,"Alert",Template!M360&lt;Template!M334,"")</f>
        <v/>
      </c>
      <c r="L104" s="58" t="str" cm="1">
        <f t="array" ref="L104">_xlfn.IFS(OR(Template!O360="",Template!O334=""),"",AND(Template!O360=0,Template!O334=0),"",Template!O360&gt;Template!O334,"Error",Template!O360=Template!O334,"Alert",Template!O360&lt;Template!O334,"")</f>
        <v/>
      </c>
      <c r="M104" s="58" t="str" cm="1">
        <f t="array" ref="M104">_xlfn.IFS(OR(Template!Q360="",Template!Q334=""),"",AND(Template!Q360=0,Template!Q334=0),"",Template!Q360&gt;Template!Q334,"Error",Template!Q360=Template!Q334,"Alert",Template!Q360&lt;Template!Q334,"")</f>
        <v/>
      </c>
      <c r="N104" s="58" t="str" cm="1">
        <f t="array" ref="N104">_xlfn.IFS(OR(Template!S360="",Template!S334=""),"",AND(Template!S360=0,Template!S334=0),"",Template!S360&gt;Template!S334,"Error",Template!S360=Template!S334,"Alert",Template!S360&lt;Template!S334,"")</f>
        <v/>
      </c>
      <c r="O104" s="58" t="str" cm="1">
        <f t="array" ref="O104">_xlfn.IFS(OR(Template!U360="",Template!U334=""),"",AND(Template!U360=0,Template!U334=0),"",Template!U360&gt;Template!U334,"Error",Template!U360=Template!U334,"Alert",Template!U360&lt;Template!U334,"")</f>
        <v/>
      </c>
      <c r="P104" s="58" t="str" cm="1">
        <f t="array" ref="P104">_xlfn.IFS(OR(Template!W360="",Template!W334=""),"",AND(Template!W360=0,Template!W334=0),"",Template!W360&gt;Template!W334,"Error",Template!W360=Template!W334,"Alert",Template!W360&lt;Template!W334,"")</f>
        <v/>
      </c>
      <c r="Q104" s="58" t="str" cm="1">
        <f t="array" ref="Q104">_xlfn.IFS(OR(Template!Y360="",Template!Y334=""),"",AND(Template!Y360=0,Template!Y334=0),"",Template!Y360&gt;Template!Y334,"Error",Template!Y360=Template!Y334,"Alert",Template!Y360&lt;Template!Y334,"")</f>
        <v/>
      </c>
      <c r="R104" s="155"/>
    </row>
    <row r="105" spans="1:18" x14ac:dyDescent="0.2">
      <c r="A105" s="484"/>
      <c r="B105" s="487"/>
      <c r="C105" s="480"/>
      <c r="D105" s="480"/>
      <c r="E105" s="69" t="s">
        <v>661</v>
      </c>
      <c r="F105" s="58" t="str" cm="1">
        <f t="array" ref="F105">IF(OR(G105:Q105="Error",G105:Q105="Alert"),1,"")</f>
        <v/>
      </c>
      <c r="G105" s="58" t="str" cm="1">
        <f t="array" ref="G105">_xlfn.IFS(OR(Template!E361="",Template!E335=""),"",AND(Template!E361=0,Template!E335=0),"",Template!E361&gt;Template!E335,"Error",Template!E361=Template!E335,"Alert",Template!E361&lt;Template!E335,"")</f>
        <v/>
      </c>
      <c r="H105" s="58" t="str" cm="1">
        <f t="array" ref="H105">_xlfn.IFS(OR(Template!G361="",Template!G335=""),"",AND(Template!G361=0,Template!G335=0),"",Template!G361&gt;Template!G335,"Error",Template!G361=Template!G335,"Alert",Template!G361&lt;Template!G335,"")</f>
        <v/>
      </c>
      <c r="I105" s="58" t="str" cm="1">
        <f t="array" ref="I105">_xlfn.IFS(OR(Template!I361="",Template!I335=""),"",AND(Template!I361=0,Template!I335=0),"",Template!I361&gt;Template!I335,"Error",Template!I361=Template!I335,"Alert",Template!I361&lt;Template!I335,"")</f>
        <v/>
      </c>
      <c r="J105" s="58" t="str" cm="1">
        <f t="array" ref="J105">_xlfn.IFS(OR(Template!K361="",Template!K335=""),"",AND(Template!K361=0,Template!K335=0),"",Template!K361&gt;Template!K335,"Error",Template!K361=Template!K335,"Alert",Template!K361&lt;Template!K335,"")</f>
        <v/>
      </c>
      <c r="K105" s="58" t="str" cm="1">
        <f t="array" ref="K105">_xlfn.IFS(OR(Template!M361="",Template!M335=""),"",AND(Template!M361=0,Template!M335=0),"",Template!M361&gt;Template!M335,"Error",Template!M361=Template!M335,"Alert",Template!M361&lt;Template!M335,"")</f>
        <v/>
      </c>
      <c r="L105" s="58" t="str" cm="1">
        <f t="array" ref="L105">_xlfn.IFS(OR(Template!O361="",Template!O335=""),"",AND(Template!O361=0,Template!O335=0),"",Template!O361&gt;Template!O335,"Error",Template!O361=Template!O335,"Alert",Template!O361&lt;Template!O335,"")</f>
        <v/>
      </c>
      <c r="M105" s="58" t="str" cm="1">
        <f t="array" ref="M105">_xlfn.IFS(OR(Template!Q361="",Template!Q335=""),"",AND(Template!Q361=0,Template!Q335=0),"",Template!Q361&gt;Template!Q335,"Error",Template!Q361=Template!Q335,"Alert",Template!Q361&lt;Template!Q335,"")</f>
        <v/>
      </c>
      <c r="N105" s="58" t="str" cm="1">
        <f t="array" ref="N105">_xlfn.IFS(OR(Template!S361="",Template!S335=""),"",AND(Template!S361=0,Template!S335=0),"",Template!S361&gt;Template!S335,"Error",Template!S361=Template!S335,"Alert",Template!S361&lt;Template!S335,"")</f>
        <v/>
      </c>
      <c r="O105" s="58" t="str" cm="1">
        <f t="array" ref="O105">_xlfn.IFS(OR(Template!U361="",Template!U335=""),"",AND(Template!U361=0,Template!U335=0),"",Template!U361&gt;Template!U335,"Error",Template!U361=Template!U335,"Alert",Template!U361&lt;Template!U335,"")</f>
        <v/>
      </c>
      <c r="P105" s="58" t="str" cm="1">
        <f t="array" ref="P105">_xlfn.IFS(OR(Template!W361="",Template!W335=""),"",AND(Template!W361=0,Template!W335=0),"",Template!W361&gt;Template!W335,"Error",Template!W361=Template!W335,"Alert",Template!W361&lt;Template!W335,"")</f>
        <v/>
      </c>
      <c r="Q105" s="58" t="str" cm="1">
        <f t="array" ref="Q105">_xlfn.IFS(OR(Template!Y361="",Template!Y335=""),"",AND(Template!Y361=0,Template!Y335=0),"",Template!Y361&gt;Template!Y335,"Error",Template!Y361=Template!Y335,"Alert",Template!Y361&lt;Template!Y335,"")</f>
        <v/>
      </c>
      <c r="R105" s="155"/>
    </row>
    <row r="106" spans="1:18" x14ac:dyDescent="0.2">
      <c r="A106" s="484"/>
      <c r="B106" s="487"/>
      <c r="C106" s="480"/>
      <c r="D106" s="480"/>
      <c r="E106" s="69" t="s">
        <v>662</v>
      </c>
      <c r="F106" s="58" t="str" cm="1">
        <f t="array" ref="F106">IF(OR(G106:Q106="Error",G106:Q106="Alert"),1,"")</f>
        <v/>
      </c>
      <c r="G106" s="58" t="str" cm="1">
        <f t="array" ref="G106">_xlfn.IFS(OR(Template!E362="",Template!E336=""),"",AND(Template!E362=0,Template!E336=0),"",Template!E362&gt;Template!E336,"Error",Template!E362=Template!E336,"Alert",Template!E362&lt;Template!E336,"")</f>
        <v/>
      </c>
      <c r="H106" s="58" t="str" cm="1">
        <f t="array" ref="H106">_xlfn.IFS(OR(Template!G362="",Template!G336=""),"",AND(Template!G362=0,Template!G336=0),"",Template!G362&gt;Template!G336,"Error",Template!G362=Template!G336,"Alert",Template!G362&lt;Template!G336,"")</f>
        <v/>
      </c>
      <c r="I106" s="58" t="str" cm="1">
        <f t="array" ref="I106">_xlfn.IFS(OR(Template!I362="",Template!I336=""),"",AND(Template!I362=0,Template!I336=0),"",Template!I362&gt;Template!I336,"Error",Template!I362=Template!I336,"Alert",Template!I362&lt;Template!I336,"")</f>
        <v/>
      </c>
      <c r="J106" s="58" t="str" cm="1">
        <f t="array" ref="J106">_xlfn.IFS(OR(Template!K362="",Template!K336=""),"",AND(Template!K362=0,Template!K336=0),"",Template!K362&gt;Template!K336,"Error",Template!K362=Template!K336,"Alert",Template!K362&lt;Template!K336,"")</f>
        <v/>
      </c>
      <c r="K106" s="58" t="str" cm="1">
        <f t="array" ref="K106">_xlfn.IFS(OR(Template!M362="",Template!M336=""),"",AND(Template!M362=0,Template!M336=0),"",Template!M362&gt;Template!M336,"Error",Template!M362=Template!M336,"Alert",Template!M362&lt;Template!M336,"")</f>
        <v/>
      </c>
      <c r="L106" s="58" t="str" cm="1">
        <f t="array" ref="L106">_xlfn.IFS(OR(Template!O362="",Template!O336=""),"",AND(Template!O362=0,Template!O336=0),"",Template!O362&gt;Template!O336,"Error",Template!O362=Template!O336,"Alert",Template!O362&lt;Template!O336,"")</f>
        <v/>
      </c>
      <c r="M106" s="58" t="str" cm="1">
        <f t="array" ref="M106">_xlfn.IFS(OR(Template!Q362="",Template!Q336=""),"",AND(Template!Q362=0,Template!Q336=0),"",Template!Q362&gt;Template!Q336,"Error",Template!Q362=Template!Q336,"Alert",Template!Q362&lt;Template!Q336,"")</f>
        <v/>
      </c>
      <c r="N106" s="58" t="str" cm="1">
        <f t="array" ref="N106">_xlfn.IFS(OR(Template!S362="",Template!S336=""),"",AND(Template!S362=0,Template!S336=0),"",Template!S362&gt;Template!S336,"Error",Template!S362=Template!S336,"Alert",Template!S362&lt;Template!S336,"")</f>
        <v/>
      </c>
      <c r="O106" s="58" t="str" cm="1">
        <f t="array" ref="O106">_xlfn.IFS(OR(Template!U362="",Template!U336=""),"",AND(Template!U362=0,Template!U336=0),"",Template!U362&gt;Template!U336,"Error",Template!U362=Template!U336,"Alert",Template!U362&lt;Template!U336,"")</f>
        <v/>
      </c>
      <c r="P106" s="58" t="str" cm="1">
        <f t="array" ref="P106">_xlfn.IFS(OR(Template!W362="",Template!W336=""),"",AND(Template!W362=0,Template!W336=0),"",Template!W362&gt;Template!W336,"Error",Template!W362=Template!W336,"Alert",Template!W362&lt;Template!W336,"")</f>
        <v/>
      </c>
      <c r="Q106" s="58" t="str" cm="1">
        <f t="array" ref="Q106">_xlfn.IFS(OR(Template!Y362="",Template!Y336=""),"",AND(Template!Y362=0,Template!Y336=0),"",Template!Y362&gt;Template!Y336,"Error",Template!Y362=Template!Y336,"Alert",Template!Y362&lt;Template!Y336,"")</f>
        <v/>
      </c>
      <c r="R106" s="155"/>
    </row>
    <row r="107" spans="1:18" x14ac:dyDescent="0.2">
      <c r="A107" s="484"/>
      <c r="B107" s="487"/>
      <c r="C107" s="480"/>
      <c r="D107" s="480"/>
      <c r="E107" s="69" t="s">
        <v>663</v>
      </c>
      <c r="F107" s="58" t="str" cm="1">
        <f t="array" ref="F107">IF(OR(G107:Q107="Error",G107:Q107="Alert"),1,"")</f>
        <v/>
      </c>
      <c r="G107" s="58" t="str" cm="1">
        <f t="array" ref="G107">_xlfn.IFS(OR(Template!E363="",Template!E337=""),"",AND(Template!E363=0,Template!E337=0),"",Template!E363&gt;Template!E337,"Error",Template!E363=Template!E337,"Alert",Template!E363&lt;Template!E337,"")</f>
        <v/>
      </c>
      <c r="H107" s="58" t="str" cm="1">
        <f t="array" ref="H107">_xlfn.IFS(OR(Template!G363="",Template!G337=""),"",AND(Template!G363=0,Template!G337=0),"",Template!G363&gt;Template!G337,"Error",Template!G363=Template!G337,"Alert",Template!G363&lt;Template!G337,"")</f>
        <v/>
      </c>
      <c r="I107" s="58" t="str" cm="1">
        <f t="array" ref="I107">_xlfn.IFS(OR(Template!I363="",Template!I337=""),"",AND(Template!I363=0,Template!I337=0),"",Template!I363&gt;Template!I337,"Error",Template!I363=Template!I337,"Alert",Template!I363&lt;Template!I337,"")</f>
        <v/>
      </c>
      <c r="J107" s="58" t="str" cm="1">
        <f t="array" ref="J107">_xlfn.IFS(OR(Template!K363="",Template!K337=""),"",AND(Template!K363=0,Template!K337=0),"",Template!K363&gt;Template!K337,"Error",Template!K363=Template!K337,"Alert",Template!K363&lt;Template!K337,"")</f>
        <v/>
      </c>
      <c r="K107" s="58" t="str" cm="1">
        <f t="array" ref="K107">_xlfn.IFS(OR(Template!M363="",Template!M337=""),"",AND(Template!M363=0,Template!M337=0),"",Template!M363&gt;Template!M337,"Error",Template!M363=Template!M337,"Alert",Template!M363&lt;Template!M337,"")</f>
        <v/>
      </c>
      <c r="L107" s="58" t="str" cm="1">
        <f t="array" ref="L107">_xlfn.IFS(OR(Template!O363="",Template!O337=""),"",AND(Template!O363=0,Template!O337=0),"",Template!O363&gt;Template!O337,"Error",Template!O363=Template!O337,"Alert",Template!O363&lt;Template!O337,"")</f>
        <v/>
      </c>
      <c r="M107" s="58" t="str" cm="1">
        <f t="array" ref="M107">_xlfn.IFS(OR(Template!Q363="",Template!Q337=""),"",AND(Template!Q363=0,Template!Q337=0),"",Template!Q363&gt;Template!Q337,"Error",Template!Q363=Template!Q337,"Alert",Template!Q363&lt;Template!Q337,"")</f>
        <v/>
      </c>
      <c r="N107" s="58" t="str" cm="1">
        <f t="array" ref="N107">_xlfn.IFS(OR(Template!S363="",Template!S337=""),"",AND(Template!S363=0,Template!S337=0),"",Template!S363&gt;Template!S337,"Error",Template!S363=Template!S337,"Alert",Template!S363&lt;Template!S337,"")</f>
        <v/>
      </c>
      <c r="O107" s="58" t="str" cm="1">
        <f t="array" ref="O107">_xlfn.IFS(OR(Template!U363="",Template!U337=""),"",AND(Template!U363=0,Template!U337=0),"",Template!U363&gt;Template!U337,"Error",Template!U363=Template!U337,"Alert",Template!U363&lt;Template!U337,"")</f>
        <v/>
      </c>
      <c r="P107" s="58" t="str" cm="1">
        <f t="array" ref="P107">_xlfn.IFS(OR(Template!W363="",Template!W337=""),"",AND(Template!W363=0,Template!W337=0),"",Template!W363&gt;Template!W337,"Error",Template!W363=Template!W337,"Alert",Template!W363&lt;Template!W337,"")</f>
        <v/>
      </c>
      <c r="Q107" s="58" t="str" cm="1">
        <f t="array" ref="Q107">_xlfn.IFS(OR(Template!Y363="",Template!Y337=""),"",AND(Template!Y363=0,Template!Y337=0),"",Template!Y363&gt;Template!Y337,"Error",Template!Y363=Template!Y337,"Alert",Template!Y363&lt;Template!Y337,"")</f>
        <v/>
      </c>
      <c r="R107" s="155"/>
    </row>
    <row r="108" spans="1:18" x14ac:dyDescent="0.2">
      <c r="A108" s="484"/>
      <c r="B108" s="487"/>
      <c r="C108" s="480"/>
      <c r="D108" s="480"/>
      <c r="E108" s="69" t="s">
        <v>664</v>
      </c>
      <c r="F108" s="58" t="str" cm="1">
        <f t="array" ref="F108">IF(OR(G108:Q108="Error",G108:Q108="Alert"),1,"")</f>
        <v/>
      </c>
      <c r="G108" s="58" t="str" cm="1">
        <f t="array" ref="G108">_xlfn.IFS(OR(Template!E364="",Template!E338=""),"",AND(Template!E364=0,Template!E338=0),"",Template!E364&gt;Template!E338,"Error",Template!E364=Template!E338,"Alert",Template!E364&lt;Template!E338,"")</f>
        <v/>
      </c>
      <c r="H108" s="58" t="str" cm="1">
        <f t="array" ref="H108">_xlfn.IFS(OR(Template!G364="",Template!G338=""),"",AND(Template!G364=0,Template!G338=0),"",Template!G364&gt;Template!G338,"Error",Template!G364=Template!G338,"Alert",Template!G364&lt;Template!G338,"")</f>
        <v/>
      </c>
      <c r="I108" s="58" t="str" cm="1">
        <f t="array" ref="I108">_xlfn.IFS(OR(Template!I364="",Template!I338=""),"",AND(Template!I364=0,Template!I338=0),"",Template!I364&gt;Template!I338,"Error",Template!I364=Template!I338,"Alert",Template!I364&lt;Template!I338,"")</f>
        <v/>
      </c>
      <c r="J108" s="58" t="str" cm="1">
        <f t="array" ref="J108">_xlfn.IFS(OR(Template!K364="",Template!K338=""),"",AND(Template!K364=0,Template!K338=0),"",Template!K364&gt;Template!K338,"Error",Template!K364=Template!K338,"Alert",Template!K364&lt;Template!K338,"")</f>
        <v/>
      </c>
      <c r="K108" s="58" t="str" cm="1">
        <f t="array" ref="K108">_xlfn.IFS(OR(Template!M364="",Template!M338=""),"",AND(Template!M364=0,Template!M338=0),"",Template!M364&gt;Template!M338,"Error",Template!M364=Template!M338,"Alert",Template!M364&lt;Template!M338,"")</f>
        <v/>
      </c>
      <c r="L108" s="58" t="str" cm="1">
        <f t="array" ref="L108">_xlfn.IFS(OR(Template!O364="",Template!O338=""),"",AND(Template!O364=0,Template!O338=0),"",Template!O364&gt;Template!O338,"Error",Template!O364=Template!O338,"Alert",Template!O364&lt;Template!O338,"")</f>
        <v/>
      </c>
      <c r="M108" s="58" t="str" cm="1">
        <f t="array" ref="M108">_xlfn.IFS(OR(Template!Q364="",Template!Q338=""),"",AND(Template!Q364=0,Template!Q338=0),"",Template!Q364&gt;Template!Q338,"Error",Template!Q364=Template!Q338,"Alert",Template!Q364&lt;Template!Q338,"")</f>
        <v/>
      </c>
      <c r="N108" s="58" t="str" cm="1">
        <f t="array" ref="N108">_xlfn.IFS(OR(Template!S364="",Template!S338=""),"",AND(Template!S364=0,Template!S338=0),"",Template!S364&gt;Template!S338,"Error",Template!S364=Template!S338,"Alert",Template!S364&lt;Template!S338,"")</f>
        <v/>
      </c>
      <c r="O108" s="58" t="str" cm="1">
        <f t="array" ref="O108">_xlfn.IFS(OR(Template!U364="",Template!U338=""),"",AND(Template!U364=0,Template!U338=0),"",Template!U364&gt;Template!U338,"Error",Template!U364=Template!U338,"Alert",Template!U364&lt;Template!U338,"")</f>
        <v/>
      </c>
      <c r="P108" s="58" t="str" cm="1">
        <f t="array" ref="P108">_xlfn.IFS(OR(Template!W364="",Template!W338=""),"",AND(Template!W364=0,Template!W338=0),"",Template!W364&gt;Template!W338,"Error",Template!W364=Template!W338,"Alert",Template!W364&lt;Template!W338,"")</f>
        <v/>
      </c>
      <c r="Q108" s="58" t="str" cm="1">
        <f t="array" ref="Q108">_xlfn.IFS(OR(Template!Y364="",Template!Y338=""),"",AND(Template!Y364=0,Template!Y338=0),"",Template!Y364&gt;Template!Y338,"Error",Template!Y364=Template!Y338,"Alert",Template!Y364&lt;Template!Y338,"")</f>
        <v/>
      </c>
      <c r="R108" s="155"/>
    </row>
    <row r="109" spans="1:18" x14ac:dyDescent="0.2">
      <c r="A109" s="484"/>
      <c r="B109" s="487"/>
      <c r="C109" s="480"/>
      <c r="D109" s="480"/>
      <c r="E109" s="69" t="s">
        <v>665</v>
      </c>
      <c r="F109" s="58" t="str" cm="1">
        <f t="array" ref="F109">IF(OR(G109:Q109="Error",G109:Q109="Alert"),1,"")</f>
        <v/>
      </c>
      <c r="G109" s="58" t="str" cm="1">
        <f t="array" ref="G109">_xlfn.IFS(OR(Template!E365="",Template!E339=""),"",AND(Template!E365=0,Template!E339=0),"",Template!E365&gt;Template!E339,"Error",Template!E365=Template!E339,"Alert",Template!E365&lt;Template!E339,"")</f>
        <v/>
      </c>
      <c r="H109" s="58" t="str" cm="1">
        <f t="array" ref="H109">_xlfn.IFS(OR(Template!G365="",Template!G339=""),"",AND(Template!G365=0,Template!G339=0),"",Template!G365&gt;Template!G339,"Error",Template!G365=Template!G339,"Alert",Template!G365&lt;Template!G339,"")</f>
        <v/>
      </c>
      <c r="I109" s="58" t="str" cm="1">
        <f t="array" ref="I109">_xlfn.IFS(OR(Template!I365="",Template!I339=""),"",AND(Template!I365=0,Template!I339=0),"",Template!I365&gt;Template!I339,"Error",Template!I365=Template!I339,"Alert",Template!I365&lt;Template!I339,"")</f>
        <v/>
      </c>
      <c r="J109" s="58" t="str" cm="1">
        <f t="array" ref="J109">_xlfn.IFS(OR(Template!K365="",Template!K339=""),"",AND(Template!K365=0,Template!K339=0),"",Template!K365&gt;Template!K339,"Error",Template!K365=Template!K339,"Alert",Template!K365&lt;Template!K339,"")</f>
        <v/>
      </c>
      <c r="K109" s="58" t="str" cm="1">
        <f t="array" ref="K109">_xlfn.IFS(OR(Template!M365="",Template!M339=""),"",AND(Template!M365=0,Template!M339=0),"",Template!M365&gt;Template!M339,"Error",Template!M365=Template!M339,"Alert",Template!M365&lt;Template!M339,"")</f>
        <v/>
      </c>
      <c r="L109" s="58" t="str" cm="1">
        <f t="array" ref="L109">_xlfn.IFS(OR(Template!O365="",Template!O339=""),"",AND(Template!O365=0,Template!O339=0),"",Template!O365&gt;Template!O339,"Error",Template!O365=Template!O339,"Alert",Template!O365&lt;Template!O339,"")</f>
        <v/>
      </c>
      <c r="M109" s="58" t="str" cm="1">
        <f t="array" ref="M109">_xlfn.IFS(OR(Template!Q365="",Template!Q339=""),"",AND(Template!Q365=0,Template!Q339=0),"",Template!Q365&gt;Template!Q339,"Error",Template!Q365=Template!Q339,"Alert",Template!Q365&lt;Template!Q339,"")</f>
        <v/>
      </c>
      <c r="N109" s="58" t="str" cm="1">
        <f t="array" ref="N109">_xlfn.IFS(OR(Template!S365="",Template!S339=""),"",AND(Template!S365=0,Template!S339=0),"",Template!S365&gt;Template!S339,"Error",Template!S365=Template!S339,"Alert",Template!S365&lt;Template!S339,"")</f>
        <v/>
      </c>
      <c r="O109" s="58" t="str" cm="1">
        <f t="array" ref="O109">_xlfn.IFS(OR(Template!U365="",Template!U339=""),"",AND(Template!U365=0,Template!U339=0),"",Template!U365&gt;Template!U339,"Error",Template!U365=Template!U339,"Alert",Template!U365&lt;Template!U339,"")</f>
        <v/>
      </c>
      <c r="P109" s="58" t="str" cm="1">
        <f t="array" ref="P109">_xlfn.IFS(OR(Template!W365="",Template!W339=""),"",AND(Template!W365=0,Template!W339=0),"",Template!W365&gt;Template!W339,"Error",Template!W365=Template!W339,"Alert",Template!W365&lt;Template!W339,"")</f>
        <v/>
      </c>
      <c r="Q109" s="58" t="str" cm="1">
        <f t="array" ref="Q109">_xlfn.IFS(OR(Template!Y365="",Template!Y339=""),"",AND(Template!Y365=0,Template!Y339=0),"",Template!Y365&gt;Template!Y339,"Error",Template!Y365=Template!Y339,"Alert",Template!Y365&lt;Template!Y339,"")</f>
        <v/>
      </c>
      <c r="R109" s="155"/>
    </row>
    <row r="110" spans="1:18" x14ac:dyDescent="0.2">
      <c r="A110" s="484"/>
      <c r="B110" s="487"/>
      <c r="C110" s="480"/>
      <c r="D110" s="480"/>
      <c r="E110" s="69" t="s">
        <v>666</v>
      </c>
      <c r="F110" s="58" t="str" cm="1">
        <f t="array" ref="F110">IF(OR(G110:Q110="Error",G110:Q110="Alert"),1,"")</f>
        <v/>
      </c>
      <c r="G110" s="58" t="str" cm="1">
        <f t="array" ref="G110">_xlfn.IFS(OR(Template!E366="",Template!E340=""),"",AND(Template!E366=0,Template!E340=0),"",Template!E366&gt;Template!E340,"Error",Template!E366=Template!E340,"Alert",Template!E366&lt;Template!E340,"")</f>
        <v/>
      </c>
      <c r="H110" s="58" t="str" cm="1">
        <f t="array" ref="H110">_xlfn.IFS(OR(Template!G366="",Template!G340=""),"",AND(Template!G366=0,Template!G340=0),"",Template!G366&gt;Template!G340,"Error",Template!G366=Template!G340,"Alert",Template!G366&lt;Template!G340,"")</f>
        <v/>
      </c>
      <c r="I110" s="58" t="str" cm="1">
        <f t="array" ref="I110">_xlfn.IFS(OR(Template!I366="",Template!I340=""),"",AND(Template!I366=0,Template!I340=0),"",Template!I366&gt;Template!I340,"Error",Template!I366=Template!I340,"Alert",Template!I366&lt;Template!I340,"")</f>
        <v/>
      </c>
      <c r="J110" s="58" t="str" cm="1">
        <f t="array" ref="J110">_xlfn.IFS(OR(Template!K366="",Template!K340=""),"",AND(Template!K366=0,Template!K340=0),"",Template!K366&gt;Template!K340,"Error",Template!K366=Template!K340,"Alert",Template!K366&lt;Template!K340,"")</f>
        <v/>
      </c>
      <c r="K110" s="58" t="str" cm="1">
        <f t="array" ref="K110">_xlfn.IFS(OR(Template!M366="",Template!M340=""),"",AND(Template!M366=0,Template!M340=0),"",Template!M366&gt;Template!M340,"Error",Template!M366=Template!M340,"Alert",Template!M366&lt;Template!M340,"")</f>
        <v/>
      </c>
      <c r="L110" s="58" t="str" cm="1">
        <f t="array" ref="L110">_xlfn.IFS(OR(Template!O366="",Template!O340=""),"",AND(Template!O366=0,Template!O340=0),"",Template!O366&gt;Template!O340,"Error",Template!O366=Template!O340,"Alert",Template!O366&lt;Template!O340,"")</f>
        <v/>
      </c>
      <c r="M110" s="58" t="str" cm="1">
        <f t="array" ref="M110">_xlfn.IFS(OR(Template!Q366="",Template!Q340=""),"",AND(Template!Q366=0,Template!Q340=0),"",Template!Q366&gt;Template!Q340,"Error",Template!Q366=Template!Q340,"Alert",Template!Q366&lt;Template!Q340,"")</f>
        <v/>
      </c>
      <c r="N110" s="58" t="str" cm="1">
        <f t="array" ref="N110">_xlfn.IFS(OR(Template!S366="",Template!S340=""),"",AND(Template!S366=0,Template!S340=0),"",Template!S366&gt;Template!S340,"Error",Template!S366=Template!S340,"Alert",Template!S366&lt;Template!S340,"")</f>
        <v/>
      </c>
      <c r="O110" s="58" t="str" cm="1">
        <f t="array" ref="O110">_xlfn.IFS(OR(Template!U366="",Template!U340=""),"",AND(Template!U366=0,Template!U340=0),"",Template!U366&gt;Template!U340,"Error",Template!U366=Template!U340,"Alert",Template!U366&lt;Template!U340,"")</f>
        <v/>
      </c>
      <c r="P110" s="58" t="str" cm="1">
        <f t="array" ref="P110">_xlfn.IFS(OR(Template!W366="",Template!W340=""),"",AND(Template!W366=0,Template!W340=0),"",Template!W366&gt;Template!W340,"Error",Template!W366=Template!W340,"Alert",Template!W366&lt;Template!W340,"")</f>
        <v/>
      </c>
      <c r="Q110" s="58" t="str" cm="1">
        <f t="array" ref="Q110">_xlfn.IFS(OR(Template!Y366="",Template!Y340=""),"",AND(Template!Y366=0,Template!Y340=0),"",Template!Y366&gt;Template!Y340,"Error",Template!Y366=Template!Y340,"Alert",Template!Y366&lt;Template!Y340,"")</f>
        <v/>
      </c>
      <c r="R110" s="155"/>
    </row>
    <row r="111" spans="1:18" x14ac:dyDescent="0.2">
      <c r="A111" s="484"/>
      <c r="B111" s="487"/>
      <c r="C111" s="480"/>
      <c r="D111" s="480"/>
      <c r="E111" s="69" t="s">
        <v>667</v>
      </c>
      <c r="F111" s="58" t="str" cm="1">
        <f t="array" ref="F111">IF(OR(G111:Q111="Error",G111:Q111="Alert"),1,"")</f>
        <v/>
      </c>
      <c r="G111" s="58" t="str" cm="1">
        <f t="array" ref="G111">_xlfn.IFS(OR(Template!E367="",Template!E341=""),"",AND(Template!E367=0,Template!E341=0),"",Template!E367&gt;Template!E341,"Error",Template!E367=Template!E341,"Alert",Template!E367&lt;Template!E341,"")</f>
        <v/>
      </c>
      <c r="H111" s="58" t="str" cm="1">
        <f t="array" ref="H111">_xlfn.IFS(OR(Template!G367="",Template!G341=""),"",AND(Template!G367=0,Template!G341=0),"",Template!G367&gt;Template!G341,"Error",Template!G367=Template!G341,"Alert",Template!G367&lt;Template!G341,"")</f>
        <v/>
      </c>
      <c r="I111" s="58" t="str" cm="1">
        <f t="array" ref="I111">_xlfn.IFS(OR(Template!I367="",Template!I341=""),"",AND(Template!I367=0,Template!I341=0),"",Template!I367&gt;Template!I341,"Error",Template!I367=Template!I341,"Alert",Template!I367&lt;Template!I341,"")</f>
        <v/>
      </c>
      <c r="J111" s="58" t="str" cm="1">
        <f t="array" ref="J111">_xlfn.IFS(OR(Template!K367="",Template!K341=""),"",AND(Template!K367=0,Template!K341=0),"",Template!K367&gt;Template!K341,"Error",Template!K367=Template!K341,"Alert",Template!K367&lt;Template!K341,"")</f>
        <v/>
      </c>
      <c r="K111" s="58" t="str" cm="1">
        <f t="array" ref="K111">_xlfn.IFS(OR(Template!M367="",Template!M341=""),"",AND(Template!M367=0,Template!M341=0),"",Template!M367&gt;Template!M341,"Error",Template!M367=Template!M341,"Alert",Template!M367&lt;Template!M341,"")</f>
        <v/>
      </c>
      <c r="L111" s="58" t="str" cm="1">
        <f t="array" ref="L111">_xlfn.IFS(OR(Template!O367="",Template!O341=""),"",AND(Template!O367=0,Template!O341=0),"",Template!O367&gt;Template!O341,"Error",Template!O367=Template!O341,"Alert",Template!O367&lt;Template!O341,"")</f>
        <v/>
      </c>
      <c r="M111" s="58" t="str" cm="1">
        <f t="array" ref="M111">_xlfn.IFS(OR(Template!Q367="",Template!Q341=""),"",AND(Template!Q367=0,Template!Q341=0),"",Template!Q367&gt;Template!Q341,"Error",Template!Q367=Template!Q341,"Alert",Template!Q367&lt;Template!Q341,"")</f>
        <v/>
      </c>
      <c r="N111" s="58" t="str" cm="1">
        <f t="array" ref="N111">_xlfn.IFS(OR(Template!S367="",Template!S341=""),"",AND(Template!S367=0,Template!S341=0),"",Template!S367&gt;Template!S341,"Error",Template!S367=Template!S341,"Alert",Template!S367&lt;Template!S341,"")</f>
        <v/>
      </c>
      <c r="O111" s="58" t="str" cm="1">
        <f t="array" ref="O111">_xlfn.IFS(OR(Template!U367="",Template!U341=""),"",AND(Template!U367=0,Template!U341=0),"",Template!U367&gt;Template!U341,"Error",Template!U367=Template!U341,"Alert",Template!U367&lt;Template!U341,"")</f>
        <v/>
      </c>
      <c r="P111" s="58" t="str" cm="1">
        <f t="array" ref="P111">_xlfn.IFS(OR(Template!W367="",Template!W341=""),"",AND(Template!W367=0,Template!W341=0),"",Template!W367&gt;Template!W341,"Error",Template!W367=Template!W341,"Alert",Template!W367&lt;Template!W341,"")</f>
        <v/>
      </c>
      <c r="Q111" s="58" t="str" cm="1">
        <f t="array" ref="Q111">_xlfn.IFS(OR(Template!Y367="",Template!Y341=""),"",AND(Template!Y367=0,Template!Y341=0),"",Template!Y367&gt;Template!Y341,"Error",Template!Y367=Template!Y341,"Alert",Template!Y367&lt;Template!Y341,"")</f>
        <v/>
      </c>
      <c r="R111" s="155"/>
    </row>
    <row r="112" spans="1:18" x14ac:dyDescent="0.2">
      <c r="A112" s="484"/>
      <c r="B112" s="487"/>
      <c r="C112" s="480"/>
      <c r="D112" s="480"/>
      <c r="E112" s="69" t="s">
        <v>668</v>
      </c>
      <c r="F112" s="58" t="str" cm="1">
        <f t="array" ref="F112">IF(OR(G112:Q112="Error",G112:Q112="Alert"),1,"")</f>
        <v/>
      </c>
      <c r="G112" s="58" t="str" cm="1">
        <f t="array" ref="G112">_xlfn.IFS(OR(Template!E368="",Template!E342=""),"",AND(Template!E368=0,Template!E342=0),"",Template!E368&gt;Template!E342,"Error",Template!E368=Template!E342,"Alert",Template!E368&lt;Template!E342,"")</f>
        <v/>
      </c>
      <c r="H112" s="58" t="str" cm="1">
        <f t="array" ref="H112">_xlfn.IFS(OR(Template!G368="",Template!G342=""),"",AND(Template!G368=0,Template!G342=0),"",Template!G368&gt;Template!G342,"Error",Template!G368=Template!G342,"Alert",Template!G368&lt;Template!G342,"")</f>
        <v/>
      </c>
      <c r="I112" s="58" t="str" cm="1">
        <f t="array" ref="I112">_xlfn.IFS(OR(Template!I368="",Template!I342=""),"",AND(Template!I368=0,Template!I342=0),"",Template!I368&gt;Template!I342,"Error",Template!I368=Template!I342,"Alert",Template!I368&lt;Template!I342,"")</f>
        <v/>
      </c>
      <c r="J112" s="58" t="str" cm="1">
        <f t="array" ref="J112">_xlfn.IFS(OR(Template!K368="",Template!K342=""),"",AND(Template!K368=0,Template!K342=0),"",Template!K368&gt;Template!K342,"Error",Template!K368=Template!K342,"Alert",Template!K368&lt;Template!K342,"")</f>
        <v/>
      </c>
      <c r="K112" s="58" t="str" cm="1">
        <f t="array" ref="K112">_xlfn.IFS(OR(Template!M368="",Template!M342=""),"",AND(Template!M368=0,Template!M342=0),"",Template!M368&gt;Template!M342,"Error",Template!M368=Template!M342,"Alert",Template!M368&lt;Template!M342,"")</f>
        <v/>
      </c>
      <c r="L112" s="58" t="str" cm="1">
        <f t="array" ref="L112">_xlfn.IFS(OR(Template!O368="",Template!O342=""),"",AND(Template!O368=0,Template!O342=0),"",Template!O368&gt;Template!O342,"Error",Template!O368=Template!O342,"Alert",Template!O368&lt;Template!O342,"")</f>
        <v/>
      </c>
      <c r="M112" s="58" t="str" cm="1">
        <f t="array" ref="M112">_xlfn.IFS(OR(Template!Q368="",Template!Q342=""),"",AND(Template!Q368=0,Template!Q342=0),"",Template!Q368&gt;Template!Q342,"Error",Template!Q368=Template!Q342,"Alert",Template!Q368&lt;Template!Q342,"")</f>
        <v/>
      </c>
      <c r="N112" s="58" t="str" cm="1">
        <f t="array" ref="N112">_xlfn.IFS(OR(Template!S368="",Template!S342=""),"",AND(Template!S368=0,Template!S342=0),"",Template!S368&gt;Template!S342,"Error",Template!S368=Template!S342,"Alert",Template!S368&lt;Template!S342,"")</f>
        <v/>
      </c>
      <c r="O112" s="58" t="str" cm="1">
        <f t="array" ref="O112">_xlfn.IFS(OR(Template!U368="",Template!U342=""),"",AND(Template!U368=0,Template!U342=0),"",Template!U368&gt;Template!U342,"Error",Template!U368=Template!U342,"Alert",Template!U368&lt;Template!U342,"")</f>
        <v/>
      </c>
      <c r="P112" s="58" t="str" cm="1">
        <f t="array" ref="P112">_xlfn.IFS(OR(Template!W368="",Template!W342=""),"",AND(Template!W368=0,Template!W342=0),"",Template!W368&gt;Template!W342,"Error",Template!W368=Template!W342,"Alert",Template!W368&lt;Template!W342,"")</f>
        <v/>
      </c>
      <c r="Q112" s="58" t="str" cm="1">
        <f t="array" ref="Q112">_xlfn.IFS(OR(Template!Y368="",Template!Y342=""),"",AND(Template!Y368=0,Template!Y342=0),"",Template!Y368&gt;Template!Y342,"Error",Template!Y368=Template!Y342,"Alert",Template!Y368&lt;Template!Y342,"")</f>
        <v/>
      </c>
      <c r="R112" s="155"/>
    </row>
    <row r="113" spans="1:18" x14ac:dyDescent="0.2">
      <c r="A113" s="484"/>
      <c r="B113" s="487"/>
      <c r="C113" s="480"/>
      <c r="D113" s="480"/>
      <c r="E113" s="69" t="s">
        <v>669</v>
      </c>
      <c r="F113" s="58" t="str" cm="1">
        <f t="array" ref="F113">IF(OR(G113:Q113="Error",G113:Q113="Alert"),1,"")</f>
        <v/>
      </c>
      <c r="G113" s="58" t="str" cm="1">
        <f t="array" ref="G113">_xlfn.IFS(OR(Template!E369="",Template!E343=""),"",AND(Template!E369=0,Template!E343=0),"",Template!E369&gt;Template!E343,"Error",Template!E369=Template!E343,"Alert",Template!E369&lt;Template!E343,"")</f>
        <v/>
      </c>
      <c r="H113" s="58" t="str" cm="1">
        <f t="array" ref="H113">_xlfn.IFS(OR(Template!G369="",Template!G343=""),"",AND(Template!G369=0,Template!G343=0),"",Template!G369&gt;Template!G343,"Error",Template!G369=Template!G343,"Alert",Template!G369&lt;Template!G343,"")</f>
        <v/>
      </c>
      <c r="I113" s="58" t="str" cm="1">
        <f t="array" ref="I113">_xlfn.IFS(OR(Template!I369="",Template!I343=""),"",AND(Template!I369=0,Template!I343=0),"",Template!I369&gt;Template!I343,"Error",Template!I369=Template!I343,"Alert",Template!I369&lt;Template!I343,"")</f>
        <v/>
      </c>
      <c r="J113" s="58" t="str" cm="1">
        <f t="array" ref="J113">_xlfn.IFS(OR(Template!K369="",Template!K343=""),"",AND(Template!K369=0,Template!K343=0),"",Template!K369&gt;Template!K343,"Error",Template!K369=Template!K343,"Alert",Template!K369&lt;Template!K343,"")</f>
        <v/>
      </c>
      <c r="K113" s="58" t="str" cm="1">
        <f t="array" ref="K113">_xlfn.IFS(OR(Template!M369="",Template!M343=""),"",AND(Template!M369=0,Template!M343=0),"",Template!M369&gt;Template!M343,"Error",Template!M369=Template!M343,"Alert",Template!M369&lt;Template!M343,"")</f>
        <v/>
      </c>
      <c r="L113" s="58" t="str" cm="1">
        <f t="array" ref="L113">_xlfn.IFS(OR(Template!O369="",Template!O343=""),"",AND(Template!O369=0,Template!O343=0),"",Template!O369&gt;Template!O343,"Error",Template!O369=Template!O343,"Alert",Template!O369&lt;Template!O343,"")</f>
        <v/>
      </c>
      <c r="M113" s="58" t="str" cm="1">
        <f t="array" ref="M113">_xlfn.IFS(OR(Template!Q369="",Template!Q343=""),"",AND(Template!Q369=0,Template!Q343=0),"",Template!Q369&gt;Template!Q343,"Error",Template!Q369=Template!Q343,"Alert",Template!Q369&lt;Template!Q343,"")</f>
        <v/>
      </c>
      <c r="N113" s="58" t="str" cm="1">
        <f t="array" ref="N113">_xlfn.IFS(OR(Template!S369="",Template!S343=""),"",AND(Template!S369=0,Template!S343=0),"",Template!S369&gt;Template!S343,"Error",Template!S369=Template!S343,"Alert",Template!S369&lt;Template!S343,"")</f>
        <v/>
      </c>
      <c r="O113" s="58" t="str" cm="1">
        <f t="array" ref="O113">_xlfn.IFS(OR(Template!U369="",Template!U343=""),"",AND(Template!U369=0,Template!U343=0),"",Template!U369&gt;Template!U343,"Error",Template!U369=Template!U343,"Alert",Template!U369&lt;Template!U343,"")</f>
        <v/>
      </c>
      <c r="P113" s="58" t="str" cm="1">
        <f t="array" ref="P113">_xlfn.IFS(OR(Template!W369="",Template!W343=""),"",AND(Template!W369=0,Template!W343=0),"",Template!W369&gt;Template!W343,"Error",Template!W369=Template!W343,"Alert",Template!W369&lt;Template!W343,"")</f>
        <v/>
      </c>
      <c r="Q113" s="58" t="str" cm="1">
        <f t="array" ref="Q113">_xlfn.IFS(OR(Template!Y369="",Template!Y343=""),"",AND(Template!Y369=0,Template!Y343=0),"",Template!Y369&gt;Template!Y343,"Error",Template!Y369=Template!Y343,"Alert",Template!Y369&lt;Template!Y343,"")</f>
        <v/>
      </c>
      <c r="R113" s="155"/>
    </row>
    <row r="114" spans="1:18" x14ac:dyDescent="0.2">
      <c r="A114" s="484"/>
      <c r="B114" s="487"/>
      <c r="C114" s="480"/>
      <c r="D114" s="480"/>
      <c r="E114" s="69" t="s">
        <v>670</v>
      </c>
      <c r="F114" s="58" t="str" cm="1">
        <f t="array" ref="F114">IF(OR(G114:Q114="Error",G114:Q114="Alert"),1,"")</f>
        <v/>
      </c>
      <c r="G114" s="58" t="str" cm="1">
        <f t="array" ref="G114">_xlfn.IFS(OR(Template!E370="",Template!E344=""),"",AND(Template!E370=0,Template!E344=0),"",Template!E370&gt;Template!E344,"Error",Template!E370=Template!E344,"Alert",Template!E370&lt;Template!E344,"")</f>
        <v/>
      </c>
      <c r="H114" s="58" t="str" cm="1">
        <f t="array" ref="H114">_xlfn.IFS(OR(Template!G370="",Template!G344=""),"",AND(Template!G370=0,Template!G344=0),"",Template!G370&gt;Template!G344,"Error",Template!G370=Template!G344,"Alert",Template!G370&lt;Template!G344,"")</f>
        <v/>
      </c>
      <c r="I114" s="58" t="str" cm="1">
        <f t="array" ref="I114">_xlfn.IFS(OR(Template!I370="",Template!I344=""),"",AND(Template!I370=0,Template!I344=0),"",Template!I370&gt;Template!I344,"Error",Template!I370=Template!I344,"Alert",Template!I370&lt;Template!I344,"")</f>
        <v/>
      </c>
      <c r="J114" s="58" t="str" cm="1">
        <f t="array" ref="J114">_xlfn.IFS(OR(Template!K370="",Template!K344=""),"",AND(Template!K370=0,Template!K344=0),"",Template!K370&gt;Template!K344,"Error",Template!K370=Template!K344,"Alert",Template!K370&lt;Template!K344,"")</f>
        <v/>
      </c>
      <c r="K114" s="58" t="str" cm="1">
        <f t="array" ref="K114">_xlfn.IFS(OR(Template!M370="",Template!M344=""),"",AND(Template!M370=0,Template!M344=0),"",Template!M370&gt;Template!M344,"Error",Template!M370=Template!M344,"Alert",Template!M370&lt;Template!M344,"")</f>
        <v/>
      </c>
      <c r="L114" s="58" t="str" cm="1">
        <f t="array" ref="L114">_xlfn.IFS(OR(Template!O370="",Template!O344=""),"",AND(Template!O370=0,Template!O344=0),"",Template!O370&gt;Template!O344,"Error",Template!O370=Template!O344,"Alert",Template!O370&lt;Template!O344,"")</f>
        <v/>
      </c>
      <c r="M114" s="58" t="str" cm="1">
        <f t="array" ref="M114">_xlfn.IFS(OR(Template!Q370="",Template!Q344=""),"",AND(Template!Q370=0,Template!Q344=0),"",Template!Q370&gt;Template!Q344,"Error",Template!Q370=Template!Q344,"Alert",Template!Q370&lt;Template!Q344,"")</f>
        <v/>
      </c>
      <c r="N114" s="58" t="str" cm="1">
        <f t="array" ref="N114">_xlfn.IFS(OR(Template!S370="",Template!S344=""),"",AND(Template!S370=0,Template!S344=0),"",Template!S370&gt;Template!S344,"Error",Template!S370=Template!S344,"Alert",Template!S370&lt;Template!S344,"")</f>
        <v/>
      </c>
      <c r="O114" s="58" t="str" cm="1">
        <f t="array" ref="O114">_xlfn.IFS(OR(Template!U370="",Template!U344=""),"",AND(Template!U370=0,Template!U344=0),"",Template!U370&gt;Template!U344,"Error",Template!U370=Template!U344,"Alert",Template!U370&lt;Template!U344,"")</f>
        <v/>
      </c>
      <c r="P114" s="58" t="str" cm="1">
        <f t="array" ref="P114">_xlfn.IFS(OR(Template!W370="",Template!W344=""),"",AND(Template!W370=0,Template!W344=0),"",Template!W370&gt;Template!W344,"Error",Template!W370=Template!W344,"Alert",Template!W370&lt;Template!W344,"")</f>
        <v/>
      </c>
      <c r="Q114" s="58" t="str" cm="1">
        <f t="array" ref="Q114">_xlfn.IFS(OR(Template!Y370="",Template!Y344=""),"",AND(Template!Y370=0,Template!Y344=0),"",Template!Y370&gt;Template!Y344,"Error",Template!Y370=Template!Y344,"Alert",Template!Y370&lt;Template!Y344,"")</f>
        <v/>
      </c>
      <c r="R114" s="155"/>
    </row>
    <row r="115" spans="1:18" x14ac:dyDescent="0.2">
      <c r="A115" s="484"/>
      <c r="B115" s="487"/>
      <c r="C115" s="480"/>
      <c r="D115" s="480"/>
      <c r="E115" s="452" t="s">
        <v>671</v>
      </c>
      <c r="F115" s="453" t="str" cm="1">
        <f t="array" ref="F115">IF(OR(G115:Q115="Error",G115:Q115="Alert"),1,"")</f>
        <v/>
      </c>
      <c r="G115" s="453" t="str" cm="1">
        <f t="array" ref="G115">_xlfn.IFS(OR(Template!E371="",Template!E345=""),"",AND(Template!E371=0,Template!E345=0),"",Template!E371&gt;Template!E345,"Error",Template!E371=Template!E345,"Alert",Template!E371&lt;Template!E345,"")</f>
        <v/>
      </c>
      <c r="H115" s="453" t="str" cm="1">
        <f t="array" ref="H115">_xlfn.IFS(OR(Template!G371="",Template!G345=""),"",AND(Template!G371=0,Template!G345=0),"",Template!G371&gt;Template!G345,"Error",Template!G371=Template!G345,"Alert",Template!G371&lt;Template!G345,"")</f>
        <v/>
      </c>
      <c r="I115" s="453" t="str" cm="1">
        <f t="array" ref="I115">_xlfn.IFS(OR(Template!I371="",Template!I345=""),"",AND(Template!I371=0,Template!I345=0),"",Template!I371&gt;Template!I345,"Error",Template!I371=Template!I345,"Alert",Template!I371&lt;Template!I345,"")</f>
        <v/>
      </c>
      <c r="J115" s="453" t="str" cm="1">
        <f t="array" ref="J115">_xlfn.IFS(OR(Template!K371="",Template!K345=""),"",AND(Template!K371=0,Template!K345=0),"",Template!K371&gt;Template!K345,"Error",Template!K371=Template!K345,"Alert",Template!K371&lt;Template!K345,"")</f>
        <v/>
      </c>
      <c r="K115" s="453" t="str" cm="1">
        <f t="array" ref="K115">_xlfn.IFS(OR(Template!M371="",Template!M345=""),"",AND(Template!M371=0,Template!M345=0),"",Template!M371&gt;Template!M345,"Error",Template!M371=Template!M345,"Alert",Template!M371&lt;Template!M345,"")</f>
        <v/>
      </c>
      <c r="L115" s="453" t="str" cm="1">
        <f t="array" ref="L115">_xlfn.IFS(OR(Template!O371="",Template!O345=""),"",AND(Template!O371=0,Template!O345=0),"",Template!O371&gt;Template!O345,"Error",Template!O371=Template!O345,"Alert",Template!O371&lt;Template!O345,"")</f>
        <v/>
      </c>
      <c r="M115" s="453" t="str" cm="1">
        <f t="array" ref="M115">_xlfn.IFS(OR(Template!Q371="",Template!Q345=""),"",AND(Template!Q371=0,Template!Q345=0),"",Template!Q371&gt;Template!Q345,"Error",Template!Q371=Template!Q345,"Alert",Template!Q371&lt;Template!Q345,"")</f>
        <v/>
      </c>
      <c r="N115" s="453" t="str" cm="1">
        <f t="array" ref="N115">_xlfn.IFS(OR(Template!S371="",Template!S345=""),"",AND(Template!S371=0,Template!S345=0),"",Template!S371&gt;Template!S345,"Error",Template!S371=Template!S345,"Alert",Template!S371&lt;Template!S345,"")</f>
        <v/>
      </c>
      <c r="O115" s="453" t="str" cm="1">
        <f t="array" ref="O115">_xlfn.IFS(OR(Template!U371="",Template!U345=""),"",AND(Template!U371=0,Template!U345=0),"",Template!U371&gt;Template!U345,"Error",Template!U371=Template!U345,"Alert",Template!U371&lt;Template!U345,"")</f>
        <v/>
      </c>
      <c r="P115" s="453" t="str" cm="1">
        <f t="array" ref="P115">_xlfn.IFS(OR(Template!W371="",Template!W345=""),"",AND(Template!W371=0,Template!W345=0),"",Template!W371&gt;Template!W345,"Error",Template!W371=Template!W345,"Alert",Template!W371&lt;Template!W345,"")</f>
        <v/>
      </c>
      <c r="Q115" s="453" t="str" cm="1">
        <f t="array" ref="Q115">_xlfn.IFS(OR(Template!Y371="",Template!Y345=""),"",AND(Template!Y371=0,Template!Y345=0),"",Template!Y371&gt;Template!Y345,"Error",Template!Y371=Template!Y345,"Alert",Template!Y371&lt;Template!Y345,"")</f>
        <v/>
      </c>
      <c r="R115" s="454"/>
    </row>
    <row r="116" spans="1:18" ht="15.75" x14ac:dyDescent="0.2">
      <c r="A116" s="484"/>
      <c r="B116" s="487"/>
      <c r="C116" s="480"/>
      <c r="D116" s="480" t="s">
        <v>107</v>
      </c>
      <c r="E116" s="124" t="s">
        <v>653</v>
      </c>
      <c r="F116" s="58" t="str" cm="1">
        <f t="array" ref="F116">IF(OR(G116:Q116="Error",G116:Q116="Alert"),1,"")</f>
        <v/>
      </c>
      <c r="G116" s="58" t="str" cm="1">
        <f t="array" ref="G116">_xlfn.IFS(OR(Template!E488="",Template!E453="",Template!E488=0),"",Template!E488&gt;Template!E453,"Error",Template!E488=Template!E453,"Alert",Template!E488&lt;Template!E453,"")</f>
        <v/>
      </c>
      <c r="H116" s="58" t="str" cm="1">
        <f t="array" ref="H116">_xlfn.IFS(OR(Template!G488="",Template!G453="",Template!G488=0),"",Template!G488&gt;Template!G453,"Error",Template!G488=Template!G453,"Alert",Template!G488&lt;Template!G453,"")</f>
        <v/>
      </c>
      <c r="I116" s="58" t="str" cm="1">
        <f t="array" ref="I116">_xlfn.IFS(OR(Template!I488="",Template!I453="",Template!I488=0),"",Template!I488&gt;Template!I453,"Error",Template!I488=Template!I453,"Alert",Template!I488&lt;Template!I453,"")</f>
        <v/>
      </c>
      <c r="J116" s="58" t="str" cm="1">
        <f t="array" ref="J116">_xlfn.IFS(OR(Template!K488="",Template!K453="",Template!K488=0),"",Template!K488&gt;Template!K453,"Error",Template!K488=Template!K453,"Alert",Template!K488&lt;Template!K453,"")</f>
        <v/>
      </c>
      <c r="K116" s="58" t="str" cm="1">
        <f t="array" ref="K116">_xlfn.IFS(OR(Template!M488="",Template!M453="",Template!M488=0),"",Template!M488&gt;Template!M453,"Error",Template!M488=Template!M453,"Alert",Template!M488&lt;Template!M453,"")</f>
        <v/>
      </c>
      <c r="L116" s="58" t="str" cm="1">
        <f t="array" ref="L116">_xlfn.IFS(OR(Template!O488="",Template!O453="",Template!O488=0),"",Template!O488&gt;Template!O453,"Error",Template!O488=Template!O453,"Alert",Template!O488&lt;Template!O453,"")</f>
        <v/>
      </c>
      <c r="M116" s="58" t="str" cm="1">
        <f t="array" ref="M116">_xlfn.IFS(OR(Template!Q488="",Template!Q453="",Template!Q488=0),"",Template!Q488&gt;Template!Q453,"Error",Template!Q488=Template!Q453,"Alert",Template!Q488&lt;Template!Q453,"")</f>
        <v/>
      </c>
      <c r="N116" s="58" t="str" cm="1">
        <f t="array" ref="N116">_xlfn.IFS(OR(Template!S488="",Template!S453="",Template!S488=0),"",Template!S488&gt;Template!S453,"Error",Template!S488=Template!S453,"Alert",Template!S488&lt;Template!S453,"")</f>
        <v/>
      </c>
      <c r="O116" s="58" t="str" cm="1">
        <f t="array" ref="O116">_xlfn.IFS(OR(Template!U488="",Template!U453="",Template!U488=0),"",Template!U488&gt;Template!U453,"Error",Template!U488=Template!U453,"Alert",Template!U488&lt;Template!U453,"")</f>
        <v/>
      </c>
      <c r="P116" s="58" t="str" cm="1">
        <f t="array" ref="P116">_xlfn.IFS(OR(Template!W488="",Template!W453="",Template!W488=0),"",Template!W488&gt;Template!W453,"Error",Template!W488=Template!W453,"Alert",Template!W488&lt;Template!W453,"")</f>
        <v/>
      </c>
      <c r="Q116" s="58" t="str" cm="1">
        <f t="array" ref="Q116">_xlfn.IFS(OR(Template!Y488="",Template!Y453="",Template!Y488=0),"",Template!Y488&gt;Template!Y453,"Error",Template!Y488=Template!Y453,"Alert",Template!Y488&lt;Template!Y453,"")</f>
        <v/>
      </c>
      <c r="R116" s="155"/>
    </row>
    <row r="117" spans="1:18" x14ac:dyDescent="0.2">
      <c r="A117" s="484"/>
      <c r="B117" s="487"/>
      <c r="C117" s="480"/>
      <c r="D117" s="480"/>
      <c r="E117" s="128" t="s">
        <v>408</v>
      </c>
      <c r="F117" s="58" t="str" cm="1">
        <f t="array" ref="F117">IF(OR(G117:Q117="Error",G117:Q117="Alert"),1,"")</f>
        <v/>
      </c>
      <c r="G117" s="58" t="str" cm="1">
        <f t="array" ref="G117">_xlfn.IFS(OR(Template!E490="",Template!E455=""),"",AND(Template!E490=0,Template!E455=0),"",Template!E490&gt;Template!E455,"Error",Template!E490=Template!E455,"Alert",Template!E490&lt;Template!E455,"")</f>
        <v/>
      </c>
      <c r="H117" s="58" t="str" cm="1">
        <f t="array" ref="H117">_xlfn.IFS(OR(Template!G490="",Template!G455=""),"",AND(Template!G490=0,Template!G455=0),"",Template!G490&gt;Template!G455,"Error",Template!G490=Template!G455,"Alert",Template!G490&lt;Template!G455,"")</f>
        <v/>
      </c>
      <c r="I117" s="58" t="str" cm="1">
        <f t="array" ref="I117">_xlfn.IFS(OR(Template!I490="",Template!I455=""),"",AND(Template!I490=0,Template!I455=0),"",Template!I490&gt;Template!I455,"Error",Template!I490=Template!I455,"Alert",Template!I490&lt;Template!I455,"")</f>
        <v/>
      </c>
      <c r="J117" s="58" t="str" cm="1">
        <f t="array" ref="J117">_xlfn.IFS(OR(Template!K490="",Template!K455=""),"",AND(Template!K490=0,Template!K455=0),"",Template!K490&gt;Template!K455,"Error",Template!K490=Template!K455,"Alert",Template!K490&lt;Template!K455,"")</f>
        <v/>
      </c>
      <c r="K117" s="58" t="str" cm="1">
        <f t="array" ref="K117">_xlfn.IFS(OR(Template!M490="",Template!M455=""),"",AND(Template!M490=0,Template!M455=0),"",Template!M490&gt;Template!M455,"Error",Template!M490=Template!M455,"Alert",Template!M490&lt;Template!M455,"")</f>
        <v/>
      </c>
      <c r="L117" s="58" t="str" cm="1">
        <f t="array" ref="L117">_xlfn.IFS(OR(Template!O490="",Template!O455=""),"",AND(Template!O490=0,Template!O455=0),"",Template!O490&gt;Template!O455,"Error",Template!O490=Template!O455,"Alert",Template!O490&lt;Template!O455,"")</f>
        <v/>
      </c>
      <c r="M117" s="58" t="str" cm="1">
        <f t="array" ref="M117">_xlfn.IFS(OR(Template!Q490="",Template!Q455=""),"",AND(Template!Q490=0,Template!Q455=0),"",Template!Q490&gt;Template!Q455,"Error",Template!Q490=Template!Q455,"Alert",Template!Q490&lt;Template!Q455,"")</f>
        <v/>
      </c>
      <c r="N117" s="58" t="str" cm="1">
        <f t="array" ref="N117">_xlfn.IFS(OR(Template!S490="",Template!S455=""),"",AND(Template!S490=0,Template!S455=0),"",Template!S490&gt;Template!S455,"Error",Template!S490=Template!S455,"Alert",Template!S490&lt;Template!S455,"")</f>
        <v/>
      </c>
      <c r="O117" s="58" t="str" cm="1">
        <f t="array" ref="O117">_xlfn.IFS(OR(Template!U490="",Template!U455=""),"",AND(Template!U490=0,Template!U455=0),"",Template!U490&gt;Template!U455,"Error",Template!U490=Template!U455,"Alert",Template!U490&lt;Template!U455,"")</f>
        <v/>
      </c>
      <c r="P117" s="58" t="str" cm="1">
        <f t="array" ref="P117">_xlfn.IFS(OR(Template!W490="",Template!W455=""),"",AND(Template!W490=0,Template!W455=0),"",Template!W490&gt;Template!W455,"Error",Template!W490=Template!W455,"Alert",Template!W490&lt;Template!W455,"")</f>
        <v/>
      </c>
      <c r="Q117" s="58" t="str" cm="1">
        <f t="array" ref="Q117">_xlfn.IFS(OR(Template!Y490="",Template!Y455=""),"",AND(Template!Y490=0,Template!Y455=0),"",Template!Y490&gt;Template!Y455,"Error",Template!Y490=Template!Y455,"Alert",Template!Y490&lt;Template!Y455,"")</f>
        <v/>
      </c>
      <c r="R117" s="155"/>
    </row>
    <row r="118" spans="1:18" x14ac:dyDescent="0.2">
      <c r="A118" s="484"/>
      <c r="B118" s="487"/>
      <c r="C118" s="480"/>
      <c r="D118" s="480"/>
      <c r="E118" s="452" t="s">
        <v>409</v>
      </c>
      <c r="F118" s="453" t="str" cm="1">
        <f t="array" ref="F118">IF(OR(G118:Q118="Error",G118:Q118="Alert"),1,"")</f>
        <v/>
      </c>
      <c r="G118" s="453" t="str" cm="1">
        <f t="array" ref="G118">_xlfn.IFS(OR(Template!E491="",Template!E456=""),"",AND(Template!E491=0,Template!E456=0),"",Template!E491&gt;Template!E456,"Error",Template!E491=Template!E456,"Alert",Template!E491&lt;Template!E456,"")</f>
        <v/>
      </c>
      <c r="H118" s="453" t="str" cm="1">
        <f t="array" ref="H118">_xlfn.IFS(OR(Template!G491="",Template!G456=""),"",AND(Template!G491=0,Template!G456=0),"",Template!G491&gt;Template!G456,"Error",Template!G491=Template!G456,"Alert",Template!G491&lt;Template!G456,"")</f>
        <v/>
      </c>
      <c r="I118" s="453" t="str" cm="1">
        <f t="array" ref="I118">_xlfn.IFS(OR(Template!I491="",Template!I456=""),"",AND(Template!I491=0,Template!I456=0),"",Template!I491&gt;Template!I456,"Error",Template!I491=Template!I456,"Alert",Template!I491&lt;Template!I456,"")</f>
        <v/>
      </c>
      <c r="J118" s="453" t="str" cm="1">
        <f t="array" ref="J118">_xlfn.IFS(OR(Template!K491="",Template!K456=""),"",AND(Template!K491=0,Template!K456=0),"",Template!K491&gt;Template!K456,"Error",Template!K491=Template!K456,"Alert",Template!K491&lt;Template!K456,"")</f>
        <v/>
      </c>
      <c r="K118" s="453" t="str" cm="1">
        <f t="array" ref="K118">_xlfn.IFS(OR(Template!M491="",Template!M456=""),"",AND(Template!M491=0,Template!M456=0),"",Template!M491&gt;Template!M456,"Error",Template!M491=Template!M456,"Alert",Template!M491&lt;Template!M456,"")</f>
        <v/>
      </c>
      <c r="L118" s="453" t="str" cm="1">
        <f t="array" ref="L118">_xlfn.IFS(OR(Template!O491="",Template!O456=""),"",AND(Template!O491=0,Template!O456=0),"",Template!O491&gt;Template!O456,"Error",Template!O491=Template!O456,"Alert",Template!O491&lt;Template!O456,"")</f>
        <v/>
      </c>
      <c r="M118" s="453" t="str" cm="1">
        <f t="array" ref="M118">_xlfn.IFS(OR(Template!Q491="",Template!Q456=""),"",AND(Template!Q491=0,Template!Q456=0),"",Template!Q491&gt;Template!Q456,"Error",Template!Q491=Template!Q456,"Alert",Template!Q491&lt;Template!Q456,"")</f>
        <v/>
      </c>
      <c r="N118" s="453" t="str" cm="1">
        <f t="array" ref="N118">_xlfn.IFS(OR(Template!S491="",Template!S456=""),"",AND(Template!S491=0,Template!S456=0),"",Template!S491&gt;Template!S456,"Error",Template!S491=Template!S456,"Alert",Template!S491&lt;Template!S456,"")</f>
        <v/>
      </c>
      <c r="O118" s="453" t="str" cm="1">
        <f t="array" ref="O118">_xlfn.IFS(OR(Template!U491="",Template!U456=""),"",AND(Template!U491=0,Template!U456=0),"",Template!U491&gt;Template!U456,"Error",Template!U491=Template!U456,"Alert",Template!U491&lt;Template!U456,"")</f>
        <v/>
      </c>
      <c r="P118" s="453" t="str" cm="1">
        <f t="array" ref="P118">_xlfn.IFS(OR(Template!W491="",Template!W456=""),"",AND(Template!W491=0,Template!W456=0),"",Template!W491&gt;Template!W456,"Error",Template!W491=Template!W456,"Alert",Template!W491&lt;Template!W456,"")</f>
        <v/>
      </c>
      <c r="Q118" s="453" t="str" cm="1">
        <f t="array" ref="Q118">_xlfn.IFS(OR(Template!Y491="",Template!Y456=""),"",AND(Template!Y491=0,Template!Y456=0),"",Template!Y491&gt;Template!Y456,"Error",Template!Y491=Template!Y456,"Alert",Template!Y491&lt;Template!Y456,"")</f>
        <v/>
      </c>
      <c r="R118" s="454"/>
    </row>
    <row r="119" spans="1:18" x14ac:dyDescent="0.2">
      <c r="A119" s="484"/>
      <c r="B119" s="487"/>
      <c r="C119" s="480"/>
      <c r="D119" s="480"/>
      <c r="E119" s="69" t="s">
        <v>654</v>
      </c>
      <c r="F119" s="58" t="str" cm="1">
        <f t="array" ref="F119">IF(OR(G119:Q119="Error",G119:Q119="Alert"),1,"")</f>
        <v/>
      </c>
      <c r="G119" s="58" t="str" cm="1">
        <f t="array" ref="G119">_xlfn.IFS(OR(Template!E493="",Template!E458=""),"",AND(Template!E493=0,Template!E458=0),"",Template!E493&gt;Template!E458,"Error",Template!E493=Template!E458,"Alert",Template!E493&lt;Template!E458,"")</f>
        <v/>
      </c>
      <c r="H119" s="58" t="str" cm="1">
        <f t="array" ref="H119">_xlfn.IFS(OR(Template!G493="",Template!G458=""),"",AND(Template!G493=0,Template!G458=0),"",Template!G493&gt;Template!G458,"Error",Template!G493=Template!G458,"Alert",Template!G493&lt;Template!G458,"")</f>
        <v/>
      </c>
      <c r="I119" s="58" t="str" cm="1">
        <f t="array" ref="I119">_xlfn.IFS(OR(Template!I493="",Template!I458=""),"",AND(Template!I493=0,Template!I458=0),"",Template!I493&gt;Template!I458,"Error",Template!I493=Template!I458,"Alert",Template!I493&lt;Template!I458,"")</f>
        <v/>
      </c>
      <c r="J119" s="58" t="str" cm="1">
        <f t="array" ref="J119">_xlfn.IFS(OR(Template!K493="",Template!K458=""),"",AND(Template!K493=0,Template!K458=0),"",Template!K493&gt;Template!K458,"Error",Template!K493=Template!K458,"Alert",Template!K493&lt;Template!K458,"")</f>
        <v/>
      </c>
      <c r="K119" s="58" t="str" cm="1">
        <f t="array" ref="K119">_xlfn.IFS(OR(Template!M493="",Template!M458=""),"",AND(Template!M493=0,Template!M458=0),"",Template!M493&gt;Template!M458,"Error",Template!M493=Template!M458,"Alert",Template!M493&lt;Template!M458,"")</f>
        <v/>
      </c>
      <c r="L119" s="58" t="str" cm="1">
        <f t="array" ref="L119">_xlfn.IFS(OR(Template!O493="",Template!O458=""),"",AND(Template!O493=0,Template!O458=0),"",Template!O493&gt;Template!O458,"Error",Template!O493=Template!O458,"Alert",Template!O493&lt;Template!O458,"")</f>
        <v/>
      </c>
      <c r="M119" s="58" t="str" cm="1">
        <f t="array" ref="M119">_xlfn.IFS(OR(Template!Q493="",Template!Q458=""),"",AND(Template!Q493=0,Template!Q458=0),"",Template!Q493&gt;Template!Q458,"Error",Template!Q493=Template!Q458,"Alert",Template!Q493&lt;Template!Q458,"")</f>
        <v/>
      </c>
      <c r="N119" s="58" t="str" cm="1">
        <f t="array" ref="N119">_xlfn.IFS(OR(Template!S493="",Template!S458=""),"",AND(Template!S493=0,Template!S458=0),"",Template!S493&gt;Template!S458,"Error",Template!S493=Template!S458,"Alert",Template!S493&lt;Template!S458,"")</f>
        <v/>
      </c>
      <c r="O119" s="58" t="str" cm="1">
        <f t="array" ref="O119">_xlfn.IFS(OR(Template!U493="",Template!U458=""),"",AND(Template!U493=0,Template!U458=0),"",Template!U493&gt;Template!U458,"Error",Template!U493=Template!U458,"Alert",Template!U493&lt;Template!U458,"")</f>
        <v/>
      </c>
      <c r="P119" s="58" t="str" cm="1">
        <f t="array" ref="P119">_xlfn.IFS(OR(Template!W493="",Template!W458=""),"",AND(Template!W493=0,Template!W458=0),"",Template!W493&gt;Template!W458,"Error",Template!W493=Template!W458,"Alert",Template!W493&lt;Template!W458,"")</f>
        <v/>
      </c>
      <c r="Q119" s="58" t="str" cm="1">
        <f t="array" ref="Q119">_xlfn.IFS(OR(Template!Y493="",Template!Y458=""),"",AND(Template!Y493=0,Template!Y458=0),"",Template!Y493&gt;Template!Y458,"Error",Template!Y493=Template!Y458,"Alert",Template!Y493&lt;Template!Y458,"")</f>
        <v/>
      </c>
      <c r="R119" s="155"/>
    </row>
    <row r="120" spans="1:18" x14ac:dyDescent="0.2">
      <c r="A120" s="484"/>
      <c r="B120" s="487"/>
      <c r="C120" s="480"/>
      <c r="D120" s="480"/>
      <c r="E120" s="69" t="s">
        <v>655</v>
      </c>
      <c r="F120" s="58" t="str" cm="1">
        <f t="array" ref="F120">IF(OR(G120:Q120="Error",G120:Q120="Alert"),1,"")</f>
        <v/>
      </c>
      <c r="G120" s="58" t="str" cm="1">
        <f t="array" ref="G120">_xlfn.IFS(OR(Template!E494="",Template!E459=""),"",AND(Template!E494=0,Template!E459=0),"",Template!E494&gt;Template!E459,"Error",Template!E494=Template!E459,"Alert",Template!E494&lt;Template!E459,"")</f>
        <v/>
      </c>
      <c r="H120" s="58" t="str" cm="1">
        <f t="array" ref="H120">_xlfn.IFS(OR(Template!G494="",Template!G459=""),"",AND(Template!G494=0,Template!G459=0),"",Template!G494&gt;Template!G459,"Error",Template!G494=Template!G459,"Alert",Template!G494&lt;Template!G459,"")</f>
        <v/>
      </c>
      <c r="I120" s="58" t="str" cm="1">
        <f t="array" ref="I120">_xlfn.IFS(OR(Template!I494="",Template!I459=""),"",AND(Template!I494=0,Template!I459=0),"",Template!I494&gt;Template!I459,"Error",Template!I494=Template!I459,"Alert",Template!I494&lt;Template!I459,"")</f>
        <v/>
      </c>
      <c r="J120" s="58" t="str" cm="1">
        <f t="array" ref="J120">_xlfn.IFS(OR(Template!K494="",Template!K459=""),"",AND(Template!K494=0,Template!K459=0),"",Template!K494&gt;Template!K459,"Error",Template!K494=Template!K459,"Alert",Template!K494&lt;Template!K459,"")</f>
        <v/>
      </c>
      <c r="K120" s="58" t="str" cm="1">
        <f t="array" ref="K120">_xlfn.IFS(OR(Template!M494="",Template!M459=""),"",AND(Template!M494=0,Template!M459=0),"",Template!M494&gt;Template!M459,"Error",Template!M494=Template!M459,"Alert",Template!M494&lt;Template!M459,"")</f>
        <v/>
      </c>
      <c r="L120" s="58" t="str" cm="1">
        <f t="array" ref="L120">_xlfn.IFS(OR(Template!O494="",Template!O459=""),"",AND(Template!O494=0,Template!O459=0),"",Template!O494&gt;Template!O459,"Error",Template!O494=Template!O459,"Alert",Template!O494&lt;Template!O459,"")</f>
        <v/>
      </c>
      <c r="M120" s="58" t="str" cm="1">
        <f t="array" ref="M120">_xlfn.IFS(OR(Template!Q494="",Template!Q459=""),"",AND(Template!Q494=0,Template!Q459=0),"",Template!Q494&gt;Template!Q459,"Error",Template!Q494=Template!Q459,"Alert",Template!Q494&lt;Template!Q459,"")</f>
        <v/>
      </c>
      <c r="N120" s="58" t="str" cm="1">
        <f t="array" ref="N120">_xlfn.IFS(OR(Template!S494="",Template!S459=""),"",AND(Template!S494=0,Template!S459=0),"",Template!S494&gt;Template!S459,"Error",Template!S494=Template!S459,"Alert",Template!S494&lt;Template!S459,"")</f>
        <v/>
      </c>
      <c r="O120" s="58" t="str" cm="1">
        <f t="array" ref="O120">_xlfn.IFS(OR(Template!U494="",Template!U459=""),"",AND(Template!U494=0,Template!U459=0),"",Template!U494&gt;Template!U459,"Error",Template!U494=Template!U459,"Alert",Template!U494&lt;Template!U459,"")</f>
        <v/>
      </c>
      <c r="P120" s="58" t="str" cm="1">
        <f t="array" ref="P120">_xlfn.IFS(OR(Template!W494="",Template!W459=""),"",AND(Template!W494=0,Template!W459=0),"",Template!W494&gt;Template!W459,"Error",Template!W494=Template!W459,"Alert",Template!W494&lt;Template!W459,"")</f>
        <v/>
      </c>
      <c r="Q120" s="58" t="str" cm="1">
        <f t="array" ref="Q120">_xlfn.IFS(OR(Template!Y494="",Template!Y459=""),"",AND(Template!Y494=0,Template!Y459=0),"",Template!Y494&gt;Template!Y459,"Error",Template!Y494=Template!Y459,"Alert",Template!Y494&lt;Template!Y459,"")</f>
        <v/>
      </c>
      <c r="R120" s="155"/>
    </row>
    <row r="121" spans="1:18" x14ac:dyDescent="0.2">
      <c r="A121" s="484"/>
      <c r="B121" s="487"/>
      <c r="C121" s="480"/>
      <c r="D121" s="480"/>
      <c r="E121" s="69" t="s">
        <v>656</v>
      </c>
      <c r="F121" s="58" t="str" cm="1">
        <f t="array" ref="F121">IF(OR(G121:Q121="Error",G121:Q121="Alert"),1,"")</f>
        <v/>
      </c>
      <c r="G121" s="58" t="str" cm="1">
        <f t="array" ref="G121">_xlfn.IFS(OR(Template!E495="",Template!E460=""),"",AND(Template!E495=0,Template!E460=0),"",Template!E495&gt;Template!E460,"Error",Template!E495=Template!E460,"Alert",Template!E495&lt;Template!E460,"")</f>
        <v/>
      </c>
      <c r="H121" s="58" t="str" cm="1">
        <f t="array" ref="H121">_xlfn.IFS(OR(Template!G495="",Template!G460=""),"",AND(Template!G495=0,Template!G460=0),"",Template!G495&gt;Template!G460,"Error",Template!G495=Template!G460,"Alert",Template!G495&lt;Template!G460,"")</f>
        <v/>
      </c>
      <c r="I121" s="58" t="str" cm="1">
        <f t="array" ref="I121">_xlfn.IFS(OR(Template!I495="",Template!I460=""),"",AND(Template!I495=0,Template!I460=0),"",Template!I495&gt;Template!I460,"Error",Template!I495=Template!I460,"Alert",Template!I495&lt;Template!I460,"")</f>
        <v/>
      </c>
      <c r="J121" s="58" t="str" cm="1">
        <f t="array" ref="J121">_xlfn.IFS(OR(Template!K495="",Template!K460=""),"",AND(Template!K495=0,Template!K460=0),"",Template!K495&gt;Template!K460,"Error",Template!K495=Template!K460,"Alert",Template!K495&lt;Template!K460,"")</f>
        <v/>
      </c>
      <c r="K121" s="58" t="str" cm="1">
        <f t="array" ref="K121">_xlfn.IFS(OR(Template!M495="",Template!M460=""),"",AND(Template!M495=0,Template!M460=0),"",Template!M495&gt;Template!M460,"Error",Template!M495=Template!M460,"Alert",Template!M495&lt;Template!M460,"")</f>
        <v/>
      </c>
      <c r="L121" s="58" t="str" cm="1">
        <f t="array" ref="L121">_xlfn.IFS(OR(Template!O495="",Template!O460=""),"",AND(Template!O495=0,Template!O460=0),"",Template!O495&gt;Template!O460,"Error",Template!O495=Template!O460,"Alert",Template!O495&lt;Template!O460,"")</f>
        <v/>
      </c>
      <c r="M121" s="58" t="str" cm="1">
        <f t="array" ref="M121">_xlfn.IFS(OR(Template!Q495="",Template!Q460=""),"",AND(Template!Q495=0,Template!Q460=0),"",Template!Q495&gt;Template!Q460,"Error",Template!Q495=Template!Q460,"Alert",Template!Q495&lt;Template!Q460,"")</f>
        <v/>
      </c>
      <c r="N121" s="58" t="str" cm="1">
        <f t="array" ref="N121">_xlfn.IFS(OR(Template!S495="",Template!S460=""),"",AND(Template!S495=0,Template!S460=0),"",Template!S495&gt;Template!S460,"Error",Template!S495=Template!S460,"Alert",Template!S495&lt;Template!S460,"")</f>
        <v/>
      </c>
      <c r="O121" s="58" t="str" cm="1">
        <f t="array" ref="O121">_xlfn.IFS(OR(Template!U495="",Template!U460=""),"",AND(Template!U495=0,Template!U460=0),"",Template!U495&gt;Template!U460,"Error",Template!U495=Template!U460,"Alert",Template!U495&lt;Template!U460,"")</f>
        <v/>
      </c>
      <c r="P121" s="58" t="str" cm="1">
        <f t="array" ref="P121">_xlfn.IFS(OR(Template!W495="",Template!W460=""),"",AND(Template!W495=0,Template!W460=0),"",Template!W495&gt;Template!W460,"Error",Template!W495=Template!W460,"Alert",Template!W495&lt;Template!W460,"")</f>
        <v/>
      </c>
      <c r="Q121" s="58" t="str" cm="1">
        <f t="array" ref="Q121">_xlfn.IFS(OR(Template!Y495="",Template!Y460=""),"",AND(Template!Y495=0,Template!Y460=0),"",Template!Y495&gt;Template!Y460,"Error",Template!Y495=Template!Y460,"Alert",Template!Y495&lt;Template!Y460,"")</f>
        <v/>
      </c>
      <c r="R121" s="155"/>
    </row>
    <row r="122" spans="1:18" x14ac:dyDescent="0.2">
      <c r="A122" s="484"/>
      <c r="B122" s="487"/>
      <c r="C122" s="480"/>
      <c r="D122" s="480"/>
      <c r="E122" s="69" t="s">
        <v>657</v>
      </c>
      <c r="F122" s="58" t="str" cm="1">
        <f t="array" ref="F122">IF(OR(G122:Q122="Error",G122:Q122="Alert"),1,"")</f>
        <v/>
      </c>
      <c r="G122" s="58" t="str" cm="1">
        <f t="array" ref="G122">_xlfn.IFS(OR(Template!E496="",Template!E461=""),"",AND(Template!E496=0,Template!E461=0),"",Template!E496&gt;Template!E461,"Error",Template!E496=Template!E461,"Alert",Template!E496&lt;Template!E461,"")</f>
        <v/>
      </c>
      <c r="H122" s="58" t="str" cm="1">
        <f t="array" ref="H122">_xlfn.IFS(OR(Template!G496="",Template!G461=""),"",AND(Template!G496=0,Template!G461=0),"",Template!G496&gt;Template!G461,"Error",Template!G496=Template!G461,"Alert",Template!G496&lt;Template!G461,"")</f>
        <v/>
      </c>
      <c r="I122" s="58" t="str" cm="1">
        <f t="array" ref="I122">_xlfn.IFS(OR(Template!I496="",Template!I461=""),"",AND(Template!I496=0,Template!I461=0),"",Template!I496&gt;Template!I461,"Error",Template!I496=Template!I461,"Alert",Template!I496&lt;Template!I461,"")</f>
        <v/>
      </c>
      <c r="J122" s="58" t="str" cm="1">
        <f t="array" ref="J122">_xlfn.IFS(OR(Template!K496="",Template!K461=""),"",AND(Template!K496=0,Template!K461=0),"",Template!K496&gt;Template!K461,"Error",Template!K496=Template!K461,"Alert",Template!K496&lt;Template!K461,"")</f>
        <v/>
      </c>
      <c r="K122" s="58" t="str" cm="1">
        <f t="array" ref="K122">_xlfn.IFS(OR(Template!M496="",Template!M461=""),"",AND(Template!M496=0,Template!M461=0),"",Template!M496&gt;Template!M461,"Error",Template!M496=Template!M461,"Alert",Template!M496&lt;Template!M461,"")</f>
        <v/>
      </c>
      <c r="L122" s="58" t="str" cm="1">
        <f t="array" ref="L122">_xlfn.IFS(OR(Template!O496="",Template!O461=""),"",AND(Template!O496=0,Template!O461=0),"",Template!O496&gt;Template!O461,"Error",Template!O496=Template!O461,"Alert",Template!O496&lt;Template!O461,"")</f>
        <v/>
      </c>
      <c r="M122" s="58" t="str" cm="1">
        <f t="array" ref="M122">_xlfn.IFS(OR(Template!Q496="",Template!Q461=""),"",AND(Template!Q496=0,Template!Q461=0),"",Template!Q496&gt;Template!Q461,"Error",Template!Q496=Template!Q461,"Alert",Template!Q496&lt;Template!Q461,"")</f>
        <v/>
      </c>
      <c r="N122" s="58" t="str" cm="1">
        <f t="array" ref="N122">_xlfn.IFS(OR(Template!S496="",Template!S461=""),"",AND(Template!S496=0,Template!S461=0),"",Template!S496&gt;Template!S461,"Error",Template!S496=Template!S461,"Alert",Template!S496&lt;Template!S461,"")</f>
        <v/>
      </c>
      <c r="O122" s="58" t="str" cm="1">
        <f t="array" ref="O122">_xlfn.IFS(OR(Template!U496="",Template!U461=""),"",AND(Template!U496=0,Template!U461=0),"",Template!U496&gt;Template!U461,"Error",Template!U496=Template!U461,"Alert",Template!U496&lt;Template!U461,"")</f>
        <v/>
      </c>
      <c r="P122" s="58" t="str" cm="1">
        <f t="array" ref="P122">_xlfn.IFS(OR(Template!W496="",Template!W461=""),"",AND(Template!W496=0,Template!W461=0),"",Template!W496&gt;Template!W461,"Error",Template!W496=Template!W461,"Alert",Template!W496&lt;Template!W461,"")</f>
        <v/>
      </c>
      <c r="Q122" s="58" t="str" cm="1">
        <f t="array" ref="Q122">_xlfn.IFS(OR(Template!Y496="",Template!Y461=""),"",AND(Template!Y496=0,Template!Y461=0),"",Template!Y496&gt;Template!Y461,"Error",Template!Y496=Template!Y461,"Alert",Template!Y496&lt;Template!Y461,"")</f>
        <v/>
      </c>
      <c r="R122" s="155"/>
    </row>
    <row r="123" spans="1:18" x14ac:dyDescent="0.2">
      <c r="A123" s="484"/>
      <c r="B123" s="487"/>
      <c r="C123" s="480"/>
      <c r="D123" s="480"/>
      <c r="E123" s="69" t="s">
        <v>658</v>
      </c>
      <c r="F123" s="58" t="str" cm="1">
        <f t="array" ref="F123">IF(OR(G123:Q123="Error",G123:Q123="Alert"),1,"")</f>
        <v/>
      </c>
      <c r="G123" s="58" t="str" cm="1">
        <f t="array" ref="G123">_xlfn.IFS(OR(Template!E497="",Template!E462=""),"",AND(Template!E497=0,Template!E462=0),"",Template!E497&gt;Template!E462,"Error",Template!E497=Template!E462,"Alert",Template!E497&lt;Template!E462,"")</f>
        <v/>
      </c>
      <c r="H123" s="58" t="str" cm="1">
        <f t="array" ref="H123">_xlfn.IFS(OR(Template!G497="",Template!G462=""),"",AND(Template!G497=0,Template!G462=0),"",Template!G497&gt;Template!G462,"Error",Template!G497=Template!G462,"Alert",Template!G497&lt;Template!G462,"")</f>
        <v/>
      </c>
      <c r="I123" s="58" t="str" cm="1">
        <f t="array" ref="I123">_xlfn.IFS(OR(Template!I497="",Template!I462=""),"",AND(Template!I497=0,Template!I462=0),"",Template!I497&gt;Template!I462,"Error",Template!I497=Template!I462,"Alert",Template!I497&lt;Template!I462,"")</f>
        <v/>
      </c>
      <c r="J123" s="58" t="str" cm="1">
        <f t="array" ref="J123">_xlfn.IFS(OR(Template!K497="",Template!K462=""),"",AND(Template!K497=0,Template!K462=0),"",Template!K497&gt;Template!K462,"Error",Template!K497=Template!K462,"Alert",Template!K497&lt;Template!K462,"")</f>
        <v/>
      </c>
      <c r="K123" s="58" t="str" cm="1">
        <f t="array" ref="K123">_xlfn.IFS(OR(Template!M497="",Template!M462=""),"",AND(Template!M497=0,Template!M462=0),"",Template!M497&gt;Template!M462,"Error",Template!M497=Template!M462,"Alert",Template!M497&lt;Template!M462,"")</f>
        <v/>
      </c>
      <c r="L123" s="58" t="str" cm="1">
        <f t="array" ref="L123">_xlfn.IFS(OR(Template!O497="",Template!O462=""),"",AND(Template!O497=0,Template!O462=0),"",Template!O497&gt;Template!O462,"Error",Template!O497=Template!O462,"Alert",Template!O497&lt;Template!O462,"")</f>
        <v/>
      </c>
      <c r="M123" s="58" t="str" cm="1">
        <f t="array" ref="M123">_xlfn.IFS(OR(Template!Q497="",Template!Q462=""),"",AND(Template!Q497=0,Template!Q462=0),"",Template!Q497&gt;Template!Q462,"Error",Template!Q497=Template!Q462,"Alert",Template!Q497&lt;Template!Q462,"")</f>
        <v/>
      </c>
      <c r="N123" s="58" t="str" cm="1">
        <f t="array" ref="N123">_xlfn.IFS(OR(Template!S497="",Template!S462=""),"",AND(Template!S497=0,Template!S462=0),"",Template!S497&gt;Template!S462,"Error",Template!S497=Template!S462,"Alert",Template!S497&lt;Template!S462,"")</f>
        <v/>
      </c>
      <c r="O123" s="58" t="str" cm="1">
        <f t="array" ref="O123">_xlfn.IFS(OR(Template!U497="",Template!U462=""),"",AND(Template!U497=0,Template!U462=0),"",Template!U497&gt;Template!U462,"Error",Template!U497=Template!U462,"Alert",Template!U497&lt;Template!U462,"")</f>
        <v/>
      </c>
      <c r="P123" s="58" t="str" cm="1">
        <f t="array" ref="P123">_xlfn.IFS(OR(Template!W497="",Template!W462=""),"",AND(Template!W497=0,Template!W462=0),"",Template!W497&gt;Template!W462,"Error",Template!W497=Template!W462,"Alert",Template!W497&lt;Template!W462,"")</f>
        <v/>
      </c>
      <c r="Q123" s="58" t="str" cm="1">
        <f t="array" ref="Q123">_xlfn.IFS(OR(Template!Y497="",Template!Y462=""),"",AND(Template!Y497=0,Template!Y462=0),"",Template!Y497&gt;Template!Y462,"Error",Template!Y497=Template!Y462,"Alert",Template!Y497&lt;Template!Y462,"")</f>
        <v/>
      </c>
      <c r="R123" s="155"/>
    </row>
    <row r="124" spans="1:18" x14ac:dyDescent="0.2">
      <c r="A124" s="484"/>
      <c r="B124" s="487"/>
      <c r="C124" s="480"/>
      <c r="D124" s="480"/>
      <c r="E124" s="69" t="s">
        <v>659</v>
      </c>
      <c r="F124" s="58" t="str" cm="1">
        <f t="array" ref="F124">IF(OR(G124:Q124="Error",G124:Q124="Alert"),1,"")</f>
        <v/>
      </c>
      <c r="G124" s="58" t="str" cm="1">
        <f t="array" ref="G124">_xlfn.IFS(OR(Template!E498="",Template!E463=""),"",AND(Template!E498=0,Template!E463=0),"",Template!E498&gt;Template!E463,"Error",Template!E498=Template!E463,"Alert",Template!E498&lt;Template!E463,"")</f>
        <v/>
      </c>
      <c r="H124" s="58" t="str" cm="1">
        <f t="array" ref="H124">_xlfn.IFS(OR(Template!G498="",Template!G463=""),"",AND(Template!G498=0,Template!G463=0),"",Template!G498&gt;Template!G463,"Error",Template!G498=Template!G463,"Alert",Template!G498&lt;Template!G463,"")</f>
        <v/>
      </c>
      <c r="I124" s="58" t="str" cm="1">
        <f t="array" ref="I124">_xlfn.IFS(OR(Template!I498="",Template!I463=""),"",AND(Template!I498=0,Template!I463=0),"",Template!I498&gt;Template!I463,"Error",Template!I498=Template!I463,"Alert",Template!I498&lt;Template!I463,"")</f>
        <v/>
      </c>
      <c r="J124" s="58" t="str" cm="1">
        <f t="array" ref="J124">_xlfn.IFS(OR(Template!K498="",Template!K463=""),"",AND(Template!K498=0,Template!K463=0),"",Template!K498&gt;Template!K463,"Error",Template!K498=Template!K463,"Alert",Template!K498&lt;Template!K463,"")</f>
        <v/>
      </c>
      <c r="K124" s="58" t="str" cm="1">
        <f t="array" ref="K124">_xlfn.IFS(OR(Template!M498="",Template!M463=""),"",AND(Template!M498=0,Template!M463=0),"",Template!M498&gt;Template!M463,"Error",Template!M498=Template!M463,"Alert",Template!M498&lt;Template!M463,"")</f>
        <v/>
      </c>
      <c r="L124" s="58" t="str" cm="1">
        <f t="array" ref="L124">_xlfn.IFS(OR(Template!O498="",Template!O463=""),"",AND(Template!O498=0,Template!O463=0),"",Template!O498&gt;Template!O463,"Error",Template!O498=Template!O463,"Alert",Template!O498&lt;Template!O463,"")</f>
        <v/>
      </c>
      <c r="M124" s="58" t="str" cm="1">
        <f t="array" ref="M124">_xlfn.IFS(OR(Template!Q498="",Template!Q463=""),"",AND(Template!Q498=0,Template!Q463=0),"",Template!Q498&gt;Template!Q463,"Error",Template!Q498=Template!Q463,"Alert",Template!Q498&lt;Template!Q463,"")</f>
        <v/>
      </c>
      <c r="N124" s="58" t="str" cm="1">
        <f t="array" ref="N124">_xlfn.IFS(OR(Template!S498="",Template!S463=""),"",AND(Template!S498=0,Template!S463=0),"",Template!S498&gt;Template!S463,"Error",Template!S498=Template!S463,"Alert",Template!S498&lt;Template!S463,"")</f>
        <v/>
      </c>
      <c r="O124" s="58" t="str" cm="1">
        <f t="array" ref="O124">_xlfn.IFS(OR(Template!U498="",Template!U463=""),"",AND(Template!U498=0,Template!U463=0),"",Template!U498&gt;Template!U463,"Error",Template!U498=Template!U463,"Alert",Template!U498&lt;Template!U463,"")</f>
        <v/>
      </c>
      <c r="P124" s="58" t="str" cm="1">
        <f t="array" ref="P124">_xlfn.IFS(OR(Template!W498="",Template!W463=""),"",AND(Template!W498=0,Template!W463=0),"",Template!W498&gt;Template!W463,"Error",Template!W498=Template!W463,"Alert",Template!W498&lt;Template!W463,"")</f>
        <v/>
      </c>
      <c r="Q124" s="58" t="str" cm="1">
        <f t="array" ref="Q124">_xlfn.IFS(OR(Template!Y498="",Template!Y463=""),"",AND(Template!Y498=0,Template!Y463=0),"",Template!Y498&gt;Template!Y463,"Error",Template!Y498=Template!Y463,"Alert",Template!Y498&lt;Template!Y463,"")</f>
        <v/>
      </c>
      <c r="R124" s="155"/>
    </row>
    <row r="125" spans="1:18" x14ac:dyDescent="0.2">
      <c r="A125" s="484"/>
      <c r="B125" s="487"/>
      <c r="C125" s="480"/>
      <c r="D125" s="480"/>
      <c r="E125" s="69" t="s">
        <v>660</v>
      </c>
      <c r="F125" s="58" t="str" cm="1">
        <f t="array" ref="F125">IF(OR(G125:Q125="Error",G125:Q125="Alert"),1,"")</f>
        <v/>
      </c>
      <c r="G125" s="58" t="str" cm="1">
        <f t="array" ref="G125">_xlfn.IFS(OR(Template!E499="",Template!E464=""),"",AND(Template!E499=0,Template!E464=0),"",Template!E499&gt;Template!E464,"Error",Template!E499=Template!E464,"Alert",Template!E499&lt;Template!E464,"")</f>
        <v/>
      </c>
      <c r="H125" s="58" t="str" cm="1">
        <f t="array" ref="H125">_xlfn.IFS(OR(Template!G499="",Template!G464=""),"",AND(Template!G499=0,Template!G464=0),"",Template!G499&gt;Template!G464,"Error",Template!G499=Template!G464,"Alert",Template!G499&lt;Template!G464,"")</f>
        <v/>
      </c>
      <c r="I125" s="58" t="str" cm="1">
        <f t="array" ref="I125">_xlfn.IFS(OR(Template!I499="",Template!I464=""),"",AND(Template!I499=0,Template!I464=0),"",Template!I499&gt;Template!I464,"Error",Template!I499=Template!I464,"Alert",Template!I499&lt;Template!I464,"")</f>
        <v/>
      </c>
      <c r="J125" s="58" t="str" cm="1">
        <f t="array" ref="J125">_xlfn.IFS(OR(Template!K499="",Template!K464=""),"",AND(Template!K499=0,Template!K464=0),"",Template!K499&gt;Template!K464,"Error",Template!K499=Template!K464,"Alert",Template!K499&lt;Template!K464,"")</f>
        <v/>
      </c>
      <c r="K125" s="58" t="str" cm="1">
        <f t="array" ref="K125">_xlfn.IFS(OR(Template!M499="",Template!M464=""),"",AND(Template!M499=0,Template!M464=0),"",Template!M499&gt;Template!M464,"Error",Template!M499=Template!M464,"Alert",Template!M499&lt;Template!M464,"")</f>
        <v/>
      </c>
      <c r="L125" s="58" t="str" cm="1">
        <f t="array" ref="L125">_xlfn.IFS(OR(Template!O499="",Template!O464=""),"",AND(Template!O499=0,Template!O464=0),"",Template!O499&gt;Template!O464,"Error",Template!O499=Template!O464,"Alert",Template!O499&lt;Template!O464,"")</f>
        <v/>
      </c>
      <c r="M125" s="58" t="str" cm="1">
        <f t="array" ref="M125">_xlfn.IFS(OR(Template!Q499="",Template!Q464=""),"",AND(Template!Q499=0,Template!Q464=0),"",Template!Q499&gt;Template!Q464,"Error",Template!Q499=Template!Q464,"Alert",Template!Q499&lt;Template!Q464,"")</f>
        <v/>
      </c>
      <c r="N125" s="58" t="str" cm="1">
        <f t="array" ref="N125">_xlfn.IFS(OR(Template!S499="",Template!S464=""),"",AND(Template!S499=0,Template!S464=0),"",Template!S499&gt;Template!S464,"Error",Template!S499=Template!S464,"Alert",Template!S499&lt;Template!S464,"")</f>
        <v/>
      </c>
      <c r="O125" s="58" t="str" cm="1">
        <f t="array" ref="O125">_xlfn.IFS(OR(Template!U499="",Template!U464=""),"",AND(Template!U499=0,Template!U464=0),"",Template!U499&gt;Template!U464,"Error",Template!U499=Template!U464,"Alert",Template!U499&lt;Template!U464,"")</f>
        <v/>
      </c>
      <c r="P125" s="58" t="str" cm="1">
        <f t="array" ref="P125">_xlfn.IFS(OR(Template!W499="",Template!W464=""),"",AND(Template!W499=0,Template!W464=0),"",Template!W499&gt;Template!W464,"Error",Template!W499=Template!W464,"Alert",Template!W499&lt;Template!W464,"")</f>
        <v/>
      </c>
      <c r="Q125" s="58" t="str" cm="1">
        <f t="array" ref="Q125">_xlfn.IFS(OR(Template!Y499="",Template!Y464=""),"",AND(Template!Y499=0,Template!Y464=0),"",Template!Y499&gt;Template!Y464,"Error",Template!Y499=Template!Y464,"Alert",Template!Y499&lt;Template!Y464,"")</f>
        <v/>
      </c>
      <c r="R125" s="155"/>
    </row>
    <row r="126" spans="1:18" x14ac:dyDescent="0.2">
      <c r="A126" s="484"/>
      <c r="B126" s="487"/>
      <c r="C126" s="480"/>
      <c r="D126" s="480"/>
      <c r="E126" s="69" t="s">
        <v>661</v>
      </c>
      <c r="F126" s="58" t="str" cm="1">
        <f t="array" ref="F126">IF(OR(G126:Q126="Error",G126:Q126="Alert"),1,"")</f>
        <v/>
      </c>
      <c r="G126" s="58" t="str" cm="1">
        <f t="array" ref="G126">_xlfn.IFS(OR(Template!E500="",Template!E465=""),"",AND(Template!E500=0,Template!E465=0),"",Template!E500&gt;Template!E465,"Error",Template!E500=Template!E465,"Alert",Template!E500&lt;Template!E465,"")</f>
        <v/>
      </c>
      <c r="H126" s="58" t="str" cm="1">
        <f t="array" ref="H126">_xlfn.IFS(OR(Template!G500="",Template!G465=""),"",AND(Template!G500=0,Template!G465=0),"",Template!G500&gt;Template!G465,"Error",Template!G500=Template!G465,"Alert",Template!G500&lt;Template!G465,"")</f>
        <v/>
      </c>
      <c r="I126" s="58" t="str" cm="1">
        <f t="array" ref="I126">_xlfn.IFS(OR(Template!I500="",Template!I465=""),"",AND(Template!I500=0,Template!I465=0),"",Template!I500&gt;Template!I465,"Error",Template!I500=Template!I465,"Alert",Template!I500&lt;Template!I465,"")</f>
        <v/>
      </c>
      <c r="J126" s="58" t="str" cm="1">
        <f t="array" ref="J126">_xlfn.IFS(OR(Template!K500="",Template!K465=""),"",AND(Template!K500=0,Template!K465=0),"",Template!K500&gt;Template!K465,"Error",Template!K500=Template!K465,"Alert",Template!K500&lt;Template!K465,"")</f>
        <v/>
      </c>
      <c r="K126" s="58" t="str" cm="1">
        <f t="array" ref="K126">_xlfn.IFS(OR(Template!M500="",Template!M465=""),"",AND(Template!M500=0,Template!M465=0),"",Template!M500&gt;Template!M465,"Error",Template!M500=Template!M465,"Alert",Template!M500&lt;Template!M465,"")</f>
        <v/>
      </c>
      <c r="L126" s="58" t="str" cm="1">
        <f t="array" ref="L126">_xlfn.IFS(OR(Template!O500="",Template!O465=""),"",AND(Template!O500=0,Template!O465=0),"",Template!O500&gt;Template!O465,"Error",Template!O500=Template!O465,"Alert",Template!O500&lt;Template!O465,"")</f>
        <v/>
      </c>
      <c r="M126" s="58" t="str" cm="1">
        <f t="array" ref="M126">_xlfn.IFS(OR(Template!Q500="",Template!Q465=""),"",AND(Template!Q500=0,Template!Q465=0),"",Template!Q500&gt;Template!Q465,"Error",Template!Q500=Template!Q465,"Alert",Template!Q500&lt;Template!Q465,"")</f>
        <v/>
      </c>
      <c r="N126" s="58" t="str" cm="1">
        <f t="array" ref="N126">_xlfn.IFS(OR(Template!S500="",Template!S465=""),"",AND(Template!S500=0,Template!S465=0),"",Template!S500&gt;Template!S465,"Error",Template!S500=Template!S465,"Alert",Template!S500&lt;Template!S465,"")</f>
        <v/>
      </c>
      <c r="O126" s="58" t="str" cm="1">
        <f t="array" ref="O126">_xlfn.IFS(OR(Template!U500="",Template!U465=""),"",AND(Template!U500=0,Template!U465=0),"",Template!U500&gt;Template!U465,"Error",Template!U500=Template!U465,"Alert",Template!U500&lt;Template!U465,"")</f>
        <v/>
      </c>
      <c r="P126" s="58" t="str" cm="1">
        <f t="array" ref="P126">_xlfn.IFS(OR(Template!W500="",Template!W465=""),"",AND(Template!W500=0,Template!W465=0),"",Template!W500&gt;Template!W465,"Error",Template!W500=Template!W465,"Alert",Template!W500&lt;Template!W465,"")</f>
        <v/>
      </c>
      <c r="Q126" s="58" t="str" cm="1">
        <f t="array" ref="Q126">_xlfn.IFS(OR(Template!Y500="",Template!Y465=""),"",AND(Template!Y500=0,Template!Y465=0),"",Template!Y500&gt;Template!Y465,"Error",Template!Y500=Template!Y465,"Alert",Template!Y500&lt;Template!Y465,"")</f>
        <v/>
      </c>
      <c r="R126" s="155"/>
    </row>
    <row r="127" spans="1:18" x14ac:dyDescent="0.2">
      <c r="A127" s="484"/>
      <c r="B127" s="487"/>
      <c r="C127" s="480"/>
      <c r="D127" s="480"/>
      <c r="E127" s="69" t="s">
        <v>662</v>
      </c>
      <c r="F127" s="58" t="str" cm="1">
        <f t="array" ref="F127">IF(OR(G127:Q127="Error",G127:Q127="Alert"),1,"")</f>
        <v/>
      </c>
      <c r="G127" s="58" t="str" cm="1">
        <f t="array" ref="G127">_xlfn.IFS(OR(Template!E501="",Template!E466=""),"",AND(Template!E501=0,Template!E466=0),"",Template!E501&gt;Template!E466,"Error",Template!E501=Template!E466,"Alert",Template!E501&lt;Template!E466,"")</f>
        <v/>
      </c>
      <c r="H127" s="58" t="str" cm="1">
        <f t="array" ref="H127">_xlfn.IFS(OR(Template!G501="",Template!G466=""),"",AND(Template!G501=0,Template!G466=0),"",Template!G501&gt;Template!G466,"Error",Template!G501=Template!G466,"Alert",Template!G501&lt;Template!G466,"")</f>
        <v/>
      </c>
      <c r="I127" s="58" t="str" cm="1">
        <f t="array" ref="I127">_xlfn.IFS(OR(Template!I501="",Template!I466=""),"",AND(Template!I501=0,Template!I466=0),"",Template!I501&gt;Template!I466,"Error",Template!I501=Template!I466,"Alert",Template!I501&lt;Template!I466,"")</f>
        <v/>
      </c>
      <c r="J127" s="58" t="str" cm="1">
        <f t="array" ref="J127">_xlfn.IFS(OR(Template!K501="",Template!K466=""),"",AND(Template!K501=0,Template!K466=0),"",Template!K501&gt;Template!K466,"Error",Template!K501=Template!K466,"Alert",Template!K501&lt;Template!K466,"")</f>
        <v/>
      </c>
      <c r="K127" s="58" t="str" cm="1">
        <f t="array" ref="K127">_xlfn.IFS(OR(Template!M501="",Template!M466=""),"",AND(Template!M501=0,Template!M466=0),"",Template!M501&gt;Template!M466,"Error",Template!M501=Template!M466,"Alert",Template!M501&lt;Template!M466,"")</f>
        <v/>
      </c>
      <c r="L127" s="58" t="str" cm="1">
        <f t="array" ref="L127">_xlfn.IFS(OR(Template!O501="",Template!O466=""),"",AND(Template!O501=0,Template!O466=0),"",Template!O501&gt;Template!O466,"Error",Template!O501=Template!O466,"Alert",Template!O501&lt;Template!O466,"")</f>
        <v/>
      </c>
      <c r="M127" s="58" t="str" cm="1">
        <f t="array" ref="M127">_xlfn.IFS(OR(Template!Q501="",Template!Q466=""),"",AND(Template!Q501=0,Template!Q466=0),"",Template!Q501&gt;Template!Q466,"Error",Template!Q501=Template!Q466,"Alert",Template!Q501&lt;Template!Q466,"")</f>
        <v/>
      </c>
      <c r="N127" s="58" t="str" cm="1">
        <f t="array" ref="N127">_xlfn.IFS(OR(Template!S501="",Template!S466=""),"",AND(Template!S501=0,Template!S466=0),"",Template!S501&gt;Template!S466,"Error",Template!S501=Template!S466,"Alert",Template!S501&lt;Template!S466,"")</f>
        <v/>
      </c>
      <c r="O127" s="58" t="str" cm="1">
        <f t="array" ref="O127">_xlfn.IFS(OR(Template!U501="",Template!U466=""),"",AND(Template!U501=0,Template!U466=0),"",Template!U501&gt;Template!U466,"Error",Template!U501=Template!U466,"Alert",Template!U501&lt;Template!U466,"")</f>
        <v/>
      </c>
      <c r="P127" s="58" t="str" cm="1">
        <f t="array" ref="P127">_xlfn.IFS(OR(Template!W501="",Template!W466=""),"",AND(Template!W501=0,Template!W466=0),"",Template!W501&gt;Template!W466,"Error",Template!W501=Template!W466,"Alert",Template!W501&lt;Template!W466,"")</f>
        <v/>
      </c>
      <c r="Q127" s="58" t="str" cm="1">
        <f t="array" ref="Q127">_xlfn.IFS(OR(Template!Y501="",Template!Y466=""),"",AND(Template!Y501=0,Template!Y466=0),"",Template!Y501&gt;Template!Y466,"Error",Template!Y501=Template!Y466,"Alert",Template!Y501&lt;Template!Y466,"")</f>
        <v/>
      </c>
      <c r="R127" s="155"/>
    </row>
    <row r="128" spans="1:18" x14ac:dyDescent="0.2">
      <c r="A128" s="484"/>
      <c r="B128" s="487"/>
      <c r="C128" s="480"/>
      <c r="D128" s="480"/>
      <c r="E128" s="69" t="s">
        <v>663</v>
      </c>
      <c r="F128" s="58" t="str" cm="1">
        <f t="array" ref="F128">IF(OR(G128:Q128="Error",G128:Q128="Alert"),1,"")</f>
        <v/>
      </c>
      <c r="G128" s="58" t="str" cm="1">
        <f t="array" ref="G128">_xlfn.IFS(OR(Template!E502="",Template!E467=""),"",AND(Template!E502=0,Template!E467=0),"",Template!E502&gt;Template!E467,"Error",Template!E502=Template!E467,"Alert",Template!E502&lt;Template!E467,"")</f>
        <v/>
      </c>
      <c r="H128" s="58" t="str" cm="1">
        <f t="array" ref="H128">_xlfn.IFS(OR(Template!G502="",Template!G467=""),"",AND(Template!G502=0,Template!G467=0),"",Template!G502&gt;Template!G467,"Error",Template!G502=Template!G467,"Alert",Template!G502&lt;Template!G467,"")</f>
        <v/>
      </c>
      <c r="I128" s="58" t="str" cm="1">
        <f t="array" ref="I128">_xlfn.IFS(OR(Template!I502="",Template!I467=""),"",AND(Template!I502=0,Template!I467=0),"",Template!I502&gt;Template!I467,"Error",Template!I502=Template!I467,"Alert",Template!I502&lt;Template!I467,"")</f>
        <v/>
      </c>
      <c r="J128" s="58" t="str" cm="1">
        <f t="array" ref="J128">_xlfn.IFS(OR(Template!K502="",Template!K467=""),"",AND(Template!K502=0,Template!K467=0),"",Template!K502&gt;Template!K467,"Error",Template!K502=Template!K467,"Alert",Template!K502&lt;Template!K467,"")</f>
        <v/>
      </c>
      <c r="K128" s="58" t="str" cm="1">
        <f t="array" ref="K128">_xlfn.IFS(OR(Template!M502="",Template!M467=""),"",AND(Template!M502=0,Template!M467=0),"",Template!M502&gt;Template!M467,"Error",Template!M502=Template!M467,"Alert",Template!M502&lt;Template!M467,"")</f>
        <v/>
      </c>
      <c r="L128" s="58" t="str" cm="1">
        <f t="array" ref="L128">_xlfn.IFS(OR(Template!O502="",Template!O467=""),"",AND(Template!O502=0,Template!O467=0),"",Template!O502&gt;Template!O467,"Error",Template!O502=Template!O467,"Alert",Template!O502&lt;Template!O467,"")</f>
        <v/>
      </c>
      <c r="M128" s="58" t="str" cm="1">
        <f t="array" ref="M128">_xlfn.IFS(OR(Template!Q502="",Template!Q467=""),"",AND(Template!Q502=0,Template!Q467=0),"",Template!Q502&gt;Template!Q467,"Error",Template!Q502=Template!Q467,"Alert",Template!Q502&lt;Template!Q467,"")</f>
        <v/>
      </c>
      <c r="N128" s="58" t="str" cm="1">
        <f t="array" ref="N128">_xlfn.IFS(OR(Template!S502="",Template!S467=""),"",AND(Template!S502=0,Template!S467=0),"",Template!S502&gt;Template!S467,"Error",Template!S502=Template!S467,"Alert",Template!S502&lt;Template!S467,"")</f>
        <v/>
      </c>
      <c r="O128" s="58" t="str" cm="1">
        <f t="array" ref="O128">_xlfn.IFS(OR(Template!U502="",Template!U467=""),"",AND(Template!U502=0,Template!U467=0),"",Template!U502&gt;Template!U467,"Error",Template!U502=Template!U467,"Alert",Template!U502&lt;Template!U467,"")</f>
        <v/>
      </c>
      <c r="P128" s="58" t="str" cm="1">
        <f t="array" ref="P128">_xlfn.IFS(OR(Template!W502="",Template!W467=""),"",AND(Template!W502=0,Template!W467=0),"",Template!W502&gt;Template!W467,"Error",Template!W502=Template!W467,"Alert",Template!W502&lt;Template!W467,"")</f>
        <v/>
      </c>
      <c r="Q128" s="58" t="str" cm="1">
        <f t="array" ref="Q128">_xlfn.IFS(OR(Template!Y502="",Template!Y467=""),"",AND(Template!Y502=0,Template!Y467=0),"",Template!Y502&gt;Template!Y467,"Error",Template!Y502=Template!Y467,"Alert",Template!Y502&lt;Template!Y467,"")</f>
        <v/>
      </c>
      <c r="R128" s="155"/>
    </row>
    <row r="129" spans="1:18" x14ac:dyDescent="0.2">
      <c r="A129" s="484"/>
      <c r="B129" s="487"/>
      <c r="C129" s="480"/>
      <c r="D129" s="480"/>
      <c r="E129" s="69" t="s">
        <v>664</v>
      </c>
      <c r="F129" s="58" t="str" cm="1">
        <f t="array" ref="F129">IF(OR(G129:Q129="Error",G129:Q129="Alert"),1,"")</f>
        <v/>
      </c>
      <c r="G129" s="58" t="str" cm="1">
        <f t="array" ref="G129">_xlfn.IFS(OR(Template!E503="",Template!E468=""),"",AND(Template!E503=0,Template!E468=0),"",Template!E503&gt;Template!E468,"Error",Template!E503=Template!E468,"Alert",Template!E503&lt;Template!E468,"")</f>
        <v/>
      </c>
      <c r="H129" s="58" t="str" cm="1">
        <f t="array" ref="H129">_xlfn.IFS(OR(Template!G503="",Template!G468=""),"",AND(Template!G503=0,Template!G468=0),"",Template!G503&gt;Template!G468,"Error",Template!G503=Template!G468,"Alert",Template!G503&lt;Template!G468,"")</f>
        <v/>
      </c>
      <c r="I129" s="58" t="str" cm="1">
        <f t="array" ref="I129">_xlfn.IFS(OR(Template!I503="",Template!I468=""),"",AND(Template!I503=0,Template!I468=0),"",Template!I503&gt;Template!I468,"Error",Template!I503=Template!I468,"Alert",Template!I503&lt;Template!I468,"")</f>
        <v/>
      </c>
      <c r="J129" s="58" t="str" cm="1">
        <f t="array" ref="J129">_xlfn.IFS(OR(Template!K503="",Template!K468=""),"",AND(Template!K503=0,Template!K468=0),"",Template!K503&gt;Template!K468,"Error",Template!K503=Template!K468,"Alert",Template!K503&lt;Template!K468,"")</f>
        <v/>
      </c>
      <c r="K129" s="58" t="str" cm="1">
        <f t="array" ref="K129">_xlfn.IFS(OR(Template!M503="",Template!M468=""),"",AND(Template!M503=0,Template!M468=0),"",Template!M503&gt;Template!M468,"Error",Template!M503=Template!M468,"Alert",Template!M503&lt;Template!M468,"")</f>
        <v/>
      </c>
      <c r="L129" s="58" t="str" cm="1">
        <f t="array" ref="L129">_xlfn.IFS(OR(Template!O503="",Template!O468=""),"",AND(Template!O503=0,Template!O468=0),"",Template!O503&gt;Template!O468,"Error",Template!O503=Template!O468,"Alert",Template!O503&lt;Template!O468,"")</f>
        <v/>
      </c>
      <c r="M129" s="58" t="str" cm="1">
        <f t="array" ref="M129">_xlfn.IFS(OR(Template!Q503="",Template!Q468=""),"",AND(Template!Q503=0,Template!Q468=0),"",Template!Q503&gt;Template!Q468,"Error",Template!Q503=Template!Q468,"Alert",Template!Q503&lt;Template!Q468,"")</f>
        <v/>
      </c>
      <c r="N129" s="58" t="str" cm="1">
        <f t="array" ref="N129">_xlfn.IFS(OR(Template!S503="",Template!S468=""),"",AND(Template!S503=0,Template!S468=0),"",Template!S503&gt;Template!S468,"Error",Template!S503=Template!S468,"Alert",Template!S503&lt;Template!S468,"")</f>
        <v/>
      </c>
      <c r="O129" s="58" t="str" cm="1">
        <f t="array" ref="O129">_xlfn.IFS(OR(Template!U503="",Template!U468=""),"",AND(Template!U503=0,Template!U468=0),"",Template!U503&gt;Template!U468,"Error",Template!U503=Template!U468,"Alert",Template!U503&lt;Template!U468,"")</f>
        <v/>
      </c>
      <c r="P129" s="58" t="str" cm="1">
        <f t="array" ref="P129">_xlfn.IFS(OR(Template!W503="",Template!W468=""),"",AND(Template!W503=0,Template!W468=0),"",Template!W503&gt;Template!W468,"Error",Template!W503=Template!W468,"Alert",Template!W503&lt;Template!W468,"")</f>
        <v/>
      </c>
      <c r="Q129" s="58" t="str" cm="1">
        <f t="array" ref="Q129">_xlfn.IFS(OR(Template!Y503="",Template!Y468=""),"",AND(Template!Y503=0,Template!Y468=0),"",Template!Y503&gt;Template!Y468,"Error",Template!Y503=Template!Y468,"Alert",Template!Y503&lt;Template!Y468,"")</f>
        <v/>
      </c>
      <c r="R129" s="155"/>
    </row>
    <row r="130" spans="1:18" x14ac:dyDescent="0.2">
      <c r="A130" s="484"/>
      <c r="B130" s="487"/>
      <c r="C130" s="480"/>
      <c r="D130" s="480"/>
      <c r="E130" s="69" t="s">
        <v>665</v>
      </c>
      <c r="F130" s="58" t="str" cm="1">
        <f t="array" ref="F130">IF(OR(G130:Q130="Error",G130:Q130="Alert"),1,"")</f>
        <v/>
      </c>
      <c r="G130" s="58" t="str" cm="1">
        <f t="array" ref="G130">_xlfn.IFS(OR(Template!E504="",Template!E469=""),"",AND(Template!E504=0,Template!E469=0),"",Template!E504&gt;Template!E469,"Error",Template!E504=Template!E469,"Alert",Template!E504&lt;Template!E469,"")</f>
        <v/>
      </c>
      <c r="H130" s="58" t="str" cm="1">
        <f t="array" ref="H130">_xlfn.IFS(OR(Template!G504="",Template!G469=""),"",AND(Template!G504=0,Template!G469=0),"",Template!G504&gt;Template!G469,"Error",Template!G504=Template!G469,"Alert",Template!G504&lt;Template!G469,"")</f>
        <v/>
      </c>
      <c r="I130" s="58" t="str" cm="1">
        <f t="array" ref="I130">_xlfn.IFS(OR(Template!I504="",Template!I469=""),"",AND(Template!I504=0,Template!I469=0),"",Template!I504&gt;Template!I469,"Error",Template!I504=Template!I469,"Alert",Template!I504&lt;Template!I469,"")</f>
        <v/>
      </c>
      <c r="J130" s="58" t="str" cm="1">
        <f t="array" ref="J130">_xlfn.IFS(OR(Template!K504="",Template!K469=""),"",AND(Template!K504=0,Template!K469=0),"",Template!K504&gt;Template!K469,"Error",Template!K504=Template!K469,"Alert",Template!K504&lt;Template!K469,"")</f>
        <v/>
      </c>
      <c r="K130" s="58" t="str" cm="1">
        <f t="array" ref="K130">_xlfn.IFS(OR(Template!M504="",Template!M469=""),"",AND(Template!M504=0,Template!M469=0),"",Template!M504&gt;Template!M469,"Error",Template!M504=Template!M469,"Alert",Template!M504&lt;Template!M469,"")</f>
        <v/>
      </c>
      <c r="L130" s="58" t="str" cm="1">
        <f t="array" ref="L130">_xlfn.IFS(OR(Template!O504="",Template!O469=""),"",AND(Template!O504=0,Template!O469=0),"",Template!O504&gt;Template!O469,"Error",Template!O504=Template!O469,"Alert",Template!O504&lt;Template!O469,"")</f>
        <v/>
      </c>
      <c r="M130" s="58" t="str" cm="1">
        <f t="array" ref="M130">_xlfn.IFS(OR(Template!Q504="",Template!Q469=""),"",AND(Template!Q504=0,Template!Q469=0),"",Template!Q504&gt;Template!Q469,"Error",Template!Q504=Template!Q469,"Alert",Template!Q504&lt;Template!Q469,"")</f>
        <v/>
      </c>
      <c r="N130" s="58" t="str" cm="1">
        <f t="array" ref="N130">_xlfn.IFS(OR(Template!S504="",Template!S469=""),"",AND(Template!S504=0,Template!S469=0),"",Template!S504&gt;Template!S469,"Error",Template!S504=Template!S469,"Alert",Template!S504&lt;Template!S469,"")</f>
        <v/>
      </c>
      <c r="O130" s="58" t="str" cm="1">
        <f t="array" ref="O130">_xlfn.IFS(OR(Template!U504="",Template!U469=""),"",AND(Template!U504=0,Template!U469=0),"",Template!U504&gt;Template!U469,"Error",Template!U504=Template!U469,"Alert",Template!U504&lt;Template!U469,"")</f>
        <v/>
      </c>
      <c r="P130" s="58" t="str" cm="1">
        <f t="array" ref="P130">_xlfn.IFS(OR(Template!W504="",Template!W469=""),"",AND(Template!W504=0,Template!W469=0),"",Template!W504&gt;Template!W469,"Error",Template!W504=Template!W469,"Alert",Template!W504&lt;Template!W469,"")</f>
        <v/>
      </c>
      <c r="Q130" s="58" t="str" cm="1">
        <f t="array" ref="Q130">_xlfn.IFS(OR(Template!Y504="",Template!Y469=""),"",AND(Template!Y504=0,Template!Y469=0),"",Template!Y504&gt;Template!Y469,"Error",Template!Y504=Template!Y469,"Alert",Template!Y504&lt;Template!Y469,"")</f>
        <v/>
      </c>
      <c r="R130" s="155"/>
    </row>
    <row r="131" spans="1:18" x14ac:dyDescent="0.2">
      <c r="A131" s="484"/>
      <c r="B131" s="487"/>
      <c r="C131" s="480"/>
      <c r="D131" s="480"/>
      <c r="E131" s="69" t="s">
        <v>666</v>
      </c>
      <c r="F131" s="58" t="str" cm="1">
        <f t="array" ref="F131">IF(OR(G131:Q131="Error",G131:Q131="Alert"),1,"")</f>
        <v/>
      </c>
      <c r="G131" s="58" t="str" cm="1">
        <f t="array" ref="G131">_xlfn.IFS(OR(Template!E505="",Template!E470=""),"",AND(Template!E505=0,Template!E470=0),"",Template!E505&gt;Template!E470,"Error",Template!E505=Template!E470,"Alert",Template!E505&lt;Template!E470,"")</f>
        <v/>
      </c>
      <c r="H131" s="58" t="str" cm="1">
        <f t="array" ref="H131">_xlfn.IFS(OR(Template!G505="",Template!G470=""),"",AND(Template!G505=0,Template!G470=0),"",Template!G505&gt;Template!G470,"Error",Template!G505=Template!G470,"Alert",Template!G505&lt;Template!G470,"")</f>
        <v/>
      </c>
      <c r="I131" s="58" t="str" cm="1">
        <f t="array" ref="I131">_xlfn.IFS(OR(Template!I505="",Template!I470=""),"",AND(Template!I505=0,Template!I470=0),"",Template!I505&gt;Template!I470,"Error",Template!I505=Template!I470,"Alert",Template!I505&lt;Template!I470,"")</f>
        <v/>
      </c>
      <c r="J131" s="58" t="str" cm="1">
        <f t="array" ref="J131">_xlfn.IFS(OR(Template!K505="",Template!K470=""),"",AND(Template!K505=0,Template!K470=0),"",Template!K505&gt;Template!K470,"Error",Template!K505=Template!K470,"Alert",Template!K505&lt;Template!K470,"")</f>
        <v/>
      </c>
      <c r="K131" s="58" t="str" cm="1">
        <f t="array" ref="K131">_xlfn.IFS(OR(Template!M505="",Template!M470=""),"",AND(Template!M505=0,Template!M470=0),"",Template!M505&gt;Template!M470,"Error",Template!M505=Template!M470,"Alert",Template!M505&lt;Template!M470,"")</f>
        <v/>
      </c>
      <c r="L131" s="58" t="str" cm="1">
        <f t="array" ref="L131">_xlfn.IFS(OR(Template!O505="",Template!O470=""),"",AND(Template!O505=0,Template!O470=0),"",Template!O505&gt;Template!O470,"Error",Template!O505=Template!O470,"Alert",Template!O505&lt;Template!O470,"")</f>
        <v/>
      </c>
      <c r="M131" s="58" t="str" cm="1">
        <f t="array" ref="M131">_xlfn.IFS(OR(Template!Q505="",Template!Q470=""),"",AND(Template!Q505=0,Template!Q470=0),"",Template!Q505&gt;Template!Q470,"Error",Template!Q505=Template!Q470,"Alert",Template!Q505&lt;Template!Q470,"")</f>
        <v/>
      </c>
      <c r="N131" s="58" t="str" cm="1">
        <f t="array" ref="N131">_xlfn.IFS(OR(Template!S505="",Template!S470=""),"",AND(Template!S505=0,Template!S470=0),"",Template!S505&gt;Template!S470,"Error",Template!S505=Template!S470,"Alert",Template!S505&lt;Template!S470,"")</f>
        <v/>
      </c>
      <c r="O131" s="58" t="str" cm="1">
        <f t="array" ref="O131">_xlfn.IFS(OR(Template!U505="",Template!U470=""),"",AND(Template!U505=0,Template!U470=0),"",Template!U505&gt;Template!U470,"Error",Template!U505=Template!U470,"Alert",Template!U505&lt;Template!U470,"")</f>
        <v/>
      </c>
      <c r="P131" s="58" t="str" cm="1">
        <f t="array" ref="P131">_xlfn.IFS(OR(Template!W505="",Template!W470=""),"",AND(Template!W505=0,Template!W470=0),"",Template!W505&gt;Template!W470,"Error",Template!W505=Template!W470,"Alert",Template!W505&lt;Template!W470,"")</f>
        <v/>
      </c>
      <c r="Q131" s="58" t="str" cm="1">
        <f t="array" ref="Q131">_xlfn.IFS(OR(Template!Y505="",Template!Y470=""),"",AND(Template!Y505=0,Template!Y470=0),"",Template!Y505&gt;Template!Y470,"Error",Template!Y505=Template!Y470,"Alert",Template!Y505&lt;Template!Y470,"")</f>
        <v/>
      </c>
      <c r="R131" s="155"/>
    </row>
    <row r="132" spans="1:18" x14ac:dyDescent="0.2">
      <c r="A132" s="484"/>
      <c r="B132" s="487"/>
      <c r="C132" s="480"/>
      <c r="D132" s="480"/>
      <c r="E132" s="69" t="s">
        <v>667</v>
      </c>
      <c r="F132" s="58" t="str" cm="1">
        <f t="array" ref="F132">IF(OR(G132:Q132="Error",G132:Q132="Alert"),1,"")</f>
        <v/>
      </c>
      <c r="G132" s="58" t="str" cm="1">
        <f t="array" ref="G132">_xlfn.IFS(OR(Template!E506="",Template!E471=""),"",AND(Template!E506=0,Template!E471=0),"",Template!E506&gt;Template!E471,"Error",Template!E506=Template!E471,"Alert",Template!E506&lt;Template!E471,"")</f>
        <v/>
      </c>
      <c r="H132" s="58" t="str" cm="1">
        <f t="array" ref="H132">_xlfn.IFS(OR(Template!G506="",Template!G471=""),"",AND(Template!G506=0,Template!G471=0),"",Template!G506&gt;Template!G471,"Error",Template!G506=Template!G471,"Alert",Template!G506&lt;Template!G471,"")</f>
        <v/>
      </c>
      <c r="I132" s="58" t="str" cm="1">
        <f t="array" ref="I132">_xlfn.IFS(OR(Template!I506="",Template!I471=""),"",AND(Template!I506=0,Template!I471=0),"",Template!I506&gt;Template!I471,"Error",Template!I506=Template!I471,"Alert",Template!I506&lt;Template!I471,"")</f>
        <v/>
      </c>
      <c r="J132" s="58" t="str" cm="1">
        <f t="array" ref="J132">_xlfn.IFS(OR(Template!K506="",Template!K471=""),"",AND(Template!K506=0,Template!K471=0),"",Template!K506&gt;Template!K471,"Error",Template!K506=Template!K471,"Alert",Template!K506&lt;Template!K471,"")</f>
        <v/>
      </c>
      <c r="K132" s="58" t="str" cm="1">
        <f t="array" ref="K132">_xlfn.IFS(OR(Template!M506="",Template!M471=""),"",AND(Template!M506=0,Template!M471=0),"",Template!M506&gt;Template!M471,"Error",Template!M506=Template!M471,"Alert",Template!M506&lt;Template!M471,"")</f>
        <v/>
      </c>
      <c r="L132" s="58" t="str" cm="1">
        <f t="array" ref="L132">_xlfn.IFS(OR(Template!O506="",Template!O471=""),"",AND(Template!O506=0,Template!O471=0),"",Template!O506&gt;Template!O471,"Error",Template!O506=Template!O471,"Alert",Template!O506&lt;Template!O471,"")</f>
        <v/>
      </c>
      <c r="M132" s="58" t="str" cm="1">
        <f t="array" ref="M132">_xlfn.IFS(OR(Template!Q506="",Template!Q471=""),"",AND(Template!Q506=0,Template!Q471=0),"",Template!Q506&gt;Template!Q471,"Error",Template!Q506=Template!Q471,"Alert",Template!Q506&lt;Template!Q471,"")</f>
        <v/>
      </c>
      <c r="N132" s="58" t="str" cm="1">
        <f t="array" ref="N132">_xlfn.IFS(OR(Template!S506="",Template!S471=""),"",AND(Template!S506=0,Template!S471=0),"",Template!S506&gt;Template!S471,"Error",Template!S506=Template!S471,"Alert",Template!S506&lt;Template!S471,"")</f>
        <v/>
      </c>
      <c r="O132" s="58" t="str" cm="1">
        <f t="array" ref="O132">_xlfn.IFS(OR(Template!U506="",Template!U471=""),"",AND(Template!U506=0,Template!U471=0),"",Template!U506&gt;Template!U471,"Error",Template!U506=Template!U471,"Alert",Template!U506&lt;Template!U471,"")</f>
        <v/>
      </c>
      <c r="P132" s="58" t="str" cm="1">
        <f t="array" ref="P132">_xlfn.IFS(OR(Template!W506="",Template!W471=""),"",AND(Template!W506=0,Template!W471=0),"",Template!W506&gt;Template!W471,"Error",Template!W506=Template!W471,"Alert",Template!W506&lt;Template!W471,"")</f>
        <v/>
      </c>
      <c r="Q132" s="58" t="str" cm="1">
        <f t="array" ref="Q132">_xlfn.IFS(OR(Template!Y506="",Template!Y471=""),"",AND(Template!Y506=0,Template!Y471=0),"",Template!Y506&gt;Template!Y471,"Error",Template!Y506=Template!Y471,"Alert",Template!Y506&lt;Template!Y471,"")</f>
        <v/>
      </c>
      <c r="R132" s="155"/>
    </row>
    <row r="133" spans="1:18" x14ac:dyDescent="0.2">
      <c r="A133" s="484"/>
      <c r="B133" s="487"/>
      <c r="C133" s="480"/>
      <c r="D133" s="480"/>
      <c r="E133" s="69" t="s">
        <v>668</v>
      </c>
      <c r="F133" s="58" t="str" cm="1">
        <f t="array" ref="F133">IF(OR(G133:Q133="Error",G133:Q133="Alert"),1,"")</f>
        <v/>
      </c>
      <c r="G133" s="58" t="str" cm="1">
        <f t="array" ref="G133">_xlfn.IFS(OR(Template!E507="",Template!E472=""),"",AND(Template!E507=0,Template!E472=0),"",Template!E507&gt;Template!E472,"Error",Template!E507=Template!E472,"Alert",Template!E507&lt;Template!E472,"")</f>
        <v/>
      </c>
      <c r="H133" s="58" t="str" cm="1">
        <f t="array" ref="H133">_xlfn.IFS(OR(Template!G507="",Template!G472=""),"",AND(Template!G507=0,Template!G472=0),"",Template!G507&gt;Template!G472,"Error",Template!G507=Template!G472,"Alert",Template!G507&lt;Template!G472,"")</f>
        <v/>
      </c>
      <c r="I133" s="58" t="str" cm="1">
        <f t="array" ref="I133">_xlfn.IFS(OR(Template!I507="",Template!I472=""),"",AND(Template!I507=0,Template!I472=0),"",Template!I507&gt;Template!I472,"Error",Template!I507=Template!I472,"Alert",Template!I507&lt;Template!I472,"")</f>
        <v/>
      </c>
      <c r="J133" s="58" t="str" cm="1">
        <f t="array" ref="J133">_xlfn.IFS(OR(Template!K507="",Template!K472=""),"",AND(Template!K507=0,Template!K472=0),"",Template!K507&gt;Template!K472,"Error",Template!K507=Template!K472,"Alert",Template!K507&lt;Template!K472,"")</f>
        <v/>
      </c>
      <c r="K133" s="58" t="str" cm="1">
        <f t="array" ref="K133">_xlfn.IFS(OR(Template!M507="",Template!M472=""),"",AND(Template!M507=0,Template!M472=0),"",Template!M507&gt;Template!M472,"Error",Template!M507=Template!M472,"Alert",Template!M507&lt;Template!M472,"")</f>
        <v/>
      </c>
      <c r="L133" s="58" t="str" cm="1">
        <f t="array" ref="L133">_xlfn.IFS(OR(Template!O507="",Template!O472=""),"",AND(Template!O507=0,Template!O472=0),"",Template!O507&gt;Template!O472,"Error",Template!O507=Template!O472,"Alert",Template!O507&lt;Template!O472,"")</f>
        <v/>
      </c>
      <c r="M133" s="58" t="str" cm="1">
        <f t="array" ref="M133">_xlfn.IFS(OR(Template!Q507="",Template!Q472=""),"",AND(Template!Q507=0,Template!Q472=0),"",Template!Q507&gt;Template!Q472,"Error",Template!Q507=Template!Q472,"Alert",Template!Q507&lt;Template!Q472,"")</f>
        <v/>
      </c>
      <c r="N133" s="58" t="str" cm="1">
        <f t="array" ref="N133">_xlfn.IFS(OR(Template!S507="",Template!S472=""),"",AND(Template!S507=0,Template!S472=0),"",Template!S507&gt;Template!S472,"Error",Template!S507=Template!S472,"Alert",Template!S507&lt;Template!S472,"")</f>
        <v/>
      </c>
      <c r="O133" s="58" t="str" cm="1">
        <f t="array" ref="O133">_xlfn.IFS(OR(Template!U507="",Template!U472=""),"",AND(Template!U507=0,Template!U472=0),"",Template!U507&gt;Template!U472,"Error",Template!U507=Template!U472,"Alert",Template!U507&lt;Template!U472,"")</f>
        <v/>
      </c>
      <c r="P133" s="58" t="str" cm="1">
        <f t="array" ref="P133">_xlfn.IFS(OR(Template!W507="",Template!W472=""),"",AND(Template!W507=0,Template!W472=0),"",Template!W507&gt;Template!W472,"Error",Template!W507=Template!W472,"Alert",Template!W507&lt;Template!W472,"")</f>
        <v/>
      </c>
      <c r="Q133" s="58" t="str" cm="1">
        <f t="array" ref="Q133">_xlfn.IFS(OR(Template!Y507="",Template!Y472=""),"",AND(Template!Y507=0,Template!Y472=0),"",Template!Y507&gt;Template!Y472,"Error",Template!Y507=Template!Y472,"Alert",Template!Y507&lt;Template!Y472,"")</f>
        <v/>
      </c>
      <c r="R133" s="155"/>
    </row>
    <row r="134" spans="1:18" x14ac:dyDescent="0.2">
      <c r="A134" s="484"/>
      <c r="B134" s="487"/>
      <c r="C134" s="480"/>
      <c r="D134" s="480"/>
      <c r="E134" s="69" t="s">
        <v>669</v>
      </c>
      <c r="F134" s="58" t="str" cm="1">
        <f t="array" ref="F134">IF(OR(G134:Q134="Error",G134:Q134="Alert"),1,"")</f>
        <v/>
      </c>
      <c r="G134" s="58" t="str" cm="1">
        <f t="array" ref="G134">_xlfn.IFS(OR(Template!E508="",Template!E473=""),"",AND(Template!E508=0,Template!E473=0),"",Template!E508&gt;Template!E473,"Error",Template!E508=Template!E473,"Alert",Template!E508&lt;Template!E473,"")</f>
        <v/>
      </c>
      <c r="H134" s="58" t="str" cm="1">
        <f t="array" ref="H134">_xlfn.IFS(OR(Template!G508="",Template!G473=""),"",AND(Template!G508=0,Template!G473=0),"",Template!G508&gt;Template!G473,"Error",Template!G508=Template!G473,"Alert",Template!G508&lt;Template!G473,"")</f>
        <v/>
      </c>
      <c r="I134" s="58" t="str" cm="1">
        <f t="array" ref="I134">_xlfn.IFS(OR(Template!I508="",Template!I473=""),"",AND(Template!I508=0,Template!I473=0),"",Template!I508&gt;Template!I473,"Error",Template!I508=Template!I473,"Alert",Template!I508&lt;Template!I473,"")</f>
        <v/>
      </c>
      <c r="J134" s="58" t="str" cm="1">
        <f t="array" ref="J134">_xlfn.IFS(OR(Template!K508="",Template!K473=""),"",AND(Template!K508=0,Template!K473=0),"",Template!K508&gt;Template!K473,"Error",Template!K508=Template!K473,"Alert",Template!K508&lt;Template!K473,"")</f>
        <v/>
      </c>
      <c r="K134" s="58" t="str" cm="1">
        <f t="array" ref="K134">_xlfn.IFS(OR(Template!M508="",Template!M473=""),"",AND(Template!M508=0,Template!M473=0),"",Template!M508&gt;Template!M473,"Error",Template!M508=Template!M473,"Alert",Template!M508&lt;Template!M473,"")</f>
        <v/>
      </c>
      <c r="L134" s="58" t="str" cm="1">
        <f t="array" ref="L134">_xlfn.IFS(OR(Template!O508="",Template!O473=""),"",AND(Template!O508=0,Template!O473=0),"",Template!O508&gt;Template!O473,"Error",Template!O508=Template!O473,"Alert",Template!O508&lt;Template!O473,"")</f>
        <v/>
      </c>
      <c r="M134" s="58" t="str" cm="1">
        <f t="array" ref="M134">_xlfn.IFS(OR(Template!Q508="",Template!Q473=""),"",AND(Template!Q508=0,Template!Q473=0),"",Template!Q508&gt;Template!Q473,"Error",Template!Q508=Template!Q473,"Alert",Template!Q508&lt;Template!Q473,"")</f>
        <v/>
      </c>
      <c r="N134" s="58" t="str" cm="1">
        <f t="array" ref="N134">_xlfn.IFS(OR(Template!S508="",Template!S473=""),"",AND(Template!S508=0,Template!S473=0),"",Template!S508&gt;Template!S473,"Error",Template!S508=Template!S473,"Alert",Template!S508&lt;Template!S473,"")</f>
        <v/>
      </c>
      <c r="O134" s="58" t="str" cm="1">
        <f t="array" ref="O134">_xlfn.IFS(OR(Template!U508="",Template!U473=""),"",AND(Template!U508=0,Template!U473=0),"",Template!U508&gt;Template!U473,"Error",Template!U508=Template!U473,"Alert",Template!U508&lt;Template!U473,"")</f>
        <v/>
      </c>
      <c r="P134" s="58" t="str" cm="1">
        <f t="array" ref="P134">_xlfn.IFS(OR(Template!W508="",Template!W473=""),"",AND(Template!W508=0,Template!W473=0),"",Template!W508&gt;Template!W473,"Error",Template!W508=Template!W473,"Alert",Template!W508&lt;Template!W473,"")</f>
        <v/>
      </c>
      <c r="Q134" s="58" t="str" cm="1">
        <f t="array" ref="Q134">_xlfn.IFS(OR(Template!Y508="",Template!Y473=""),"",AND(Template!Y508=0,Template!Y473=0),"",Template!Y508&gt;Template!Y473,"Error",Template!Y508=Template!Y473,"Alert",Template!Y508&lt;Template!Y473,"")</f>
        <v/>
      </c>
      <c r="R134" s="155"/>
    </row>
    <row r="135" spans="1:18" x14ac:dyDescent="0.2">
      <c r="A135" s="484"/>
      <c r="B135" s="487"/>
      <c r="C135" s="480"/>
      <c r="D135" s="480"/>
      <c r="E135" s="69" t="s">
        <v>670</v>
      </c>
      <c r="F135" s="58" t="str" cm="1">
        <f t="array" ref="F135">IF(OR(G135:Q135="Error",G135:Q135="Alert"),1,"")</f>
        <v/>
      </c>
      <c r="G135" s="58" t="str" cm="1">
        <f t="array" ref="G135">_xlfn.IFS(OR(Template!E509="",Template!E474=""),"",AND(Template!E509=0,Template!E474=0),"",Template!E509&gt;Template!E474,"Error",Template!E509=Template!E474,"Alert",Template!E509&lt;Template!E474,"")</f>
        <v/>
      </c>
      <c r="H135" s="58" t="str" cm="1">
        <f t="array" ref="H135">_xlfn.IFS(OR(Template!G509="",Template!G474=""),"",AND(Template!G509=0,Template!G474=0),"",Template!G509&gt;Template!G474,"Error",Template!G509=Template!G474,"Alert",Template!G509&lt;Template!G474,"")</f>
        <v/>
      </c>
      <c r="I135" s="58" t="str" cm="1">
        <f t="array" ref="I135">_xlfn.IFS(OR(Template!I509="",Template!I474=""),"",AND(Template!I509=0,Template!I474=0),"",Template!I509&gt;Template!I474,"Error",Template!I509=Template!I474,"Alert",Template!I509&lt;Template!I474,"")</f>
        <v/>
      </c>
      <c r="J135" s="58" t="str" cm="1">
        <f t="array" ref="J135">_xlfn.IFS(OR(Template!K509="",Template!K474=""),"",AND(Template!K509=0,Template!K474=0),"",Template!K509&gt;Template!K474,"Error",Template!K509=Template!K474,"Alert",Template!K509&lt;Template!K474,"")</f>
        <v/>
      </c>
      <c r="K135" s="58" t="str" cm="1">
        <f t="array" ref="K135">_xlfn.IFS(OR(Template!M509="",Template!M474=""),"",AND(Template!M509=0,Template!M474=0),"",Template!M509&gt;Template!M474,"Error",Template!M509=Template!M474,"Alert",Template!M509&lt;Template!M474,"")</f>
        <v/>
      </c>
      <c r="L135" s="58" t="str" cm="1">
        <f t="array" ref="L135">_xlfn.IFS(OR(Template!O509="",Template!O474=""),"",AND(Template!O509=0,Template!O474=0),"",Template!O509&gt;Template!O474,"Error",Template!O509=Template!O474,"Alert",Template!O509&lt;Template!O474,"")</f>
        <v/>
      </c>
      <c r="M135" s="58" t="str" cm="1">
        <f t="array" ref="M135">_xlfn.IFS(OR(Template!Q509="",Template!Q474=""),"",AND(Template!Q509=0,Template!Q474=0),"",Template!Q509&gt;Template!Q474,"Error",Template!Q509=Template!Q474,"Alert",Template!Q509&lt;Template!Q474,"")</f>
        <v/>
      </c>
      <c r="N135" s="58" t="str" cm="1">
        <f t="array" ref="N135">_xlfn.IFS(OR(Template!S509="",Template!S474=""),"",AND(Template!S509=0,Template!S474=0),"",Template!S509&gt;Template!S474,"Error",Template!S509=Template!S474,"Alert",Template!S509&lt;Template!S474,"")</f>
        <v/>
      </c>
      <c r="O135" s="58" t="str" cm="1">
        <f t="array" ref="O135">_xlfn.IFS(OR(Template!U509="",Template!U474=""),"",AND(Template!U509=0,Template!U474=0),"",Template!U509&gt;Template!U474,"Error",Template!U509=Template!U474,"Alert",Template!U509&lt;Template!U474,"")</f>
        <v/>
      </c>
      <c r="P135" s="58" t="str" cm="1">
        <f t="array" ref="P135">_xlfn.IFS(OR(Template!W509="",Template!W474=""),"",AND(Template!W509=0,Template!W474=0),"",Template!W509&gt;Template!W474,"Error",Template!W509=Template!W474,"Alert",Template!W509&lt;Template!W474,"")</f>
        <v/>
      </c>
      <c r="Q135" s="58" t="str" cm="1">
        <f t="array" ref="Q135">_xlfn.IFS(OR(Template!Y509="",Template!Y474=""),"",AND(Template!Y509=0,Template!Y474=0),"",Template!Y509&gt;Template!Y474,"Error",Template!Y509=Template!Y474,"Alert",Template!Y509&lt;Template!Y474,"")</f>
        <v/>
      </c>
      <c r="R135" s="155"/>
    </row>
    <row r="136" spans="1:18" x14ac:dyDescent="0.2">
      <c r="A136" s="484"/>
      <c r="B136" s="487"/>
      <c r="C136" s="480"/>
      <c r="D136" s="480"/>
      <c r="E136" s="452" t="s">
        <v>671</v>
      </c>
      <c r="F136" s="453" t="str" cm="1">
        <f t="array" ref="F136">IF(OR(G136:Q136="Error",G136:Q136="Alert"),1,"")</f>
        <v/>
      </c>
      <c r="G136" s="453" t="str" cm="1">
        <f t="array" ref="G136">_xlfn.IFS(OR(Template!E510="",Template!E475=""),"",AND(Template!E510=0,Template!E475=0),"",Template!E510&gt;Template!E475,"Error",Template!E510=Template!E475,"Alert",Template!E510&lt;Template!E475,"")</f>
        <v/>
      </c>
      <c r="H136" s="453" t="str" cm="1">
        <f t="array" ref="H136">_xlfn.IFS(OR(Template!G510="",Template!G475=""),"",AND(Template!G510=0,Template!G475=0),"",Template!G510&gt;Template!G475,"Error",Template!G510=Template!G475,"Alert",Template!G510&lt;Template!G475,"")</f>
        <v/>
      </c>
      <c r="I136" s="453" t="str" cm="1">
        <f t="array" ref="I136">_xlfn.IFS(OR(Template!I510="",Template!I475=""),"",AND(Template!I510=0,Template!I475=0),"",Template!I510&gt;Template!I475,"Error",Template!I510=Template!I475,"Alert",Template!I510&lt;Template!I475,"")</f>
        <v/>
      </c>
      <c r="J136" s="453" t="str" cm="1">
        <f t="array" ref="J136">_xlfn.IFS(OR(Template!K510="",Template!K475=""),"",AND(Template!K510=0,Template!K475=0),"",Template!K510&gt;Template!K475,"Error",Template!K510=Template!K475,"Alert",Template!K510&lt;Template!K475,"")</f>
        <v/>
      </c>
      <c r="K136" s="453" t="str" cm="1">
        <f t="array" ref="K136">_xlfn.IFS(OR(Template!M510="",Template!M475=""),"",AND(Template!M510=0,Template!M475=0),"",Template!M510&gt;Template!M475,"Error",Template!M510=Template!M475,"Alert",Template!M510&lt;Template!M475,"")</f>
        <v/>
      </c>
      <c r="L136" s="453" t="str" cm="1">
        <f t="array" ref="L136">_xlfn.IFS(OR(Template!O510="",Template!O475=""),"",AND(Template!O510=0,Template!O475=0),"",Template!O510&gt;Template!O475,"Error",Template!O510=Template!O475,"Alert",Template!O510&lt;Template!O475,"")</f>
        <v/>
      </c>
      <c r="M136" s="453" t="str" cm="1">
        <f t="array" ref="M136">_xlfn.IFS(OR(Template!Q510="",Template!Q475=""),"",AND(Template!Q510=0,Template!Q475=0),"",Template!Q510&gt;Template!Q475,"Error",Template!Q510=Template!Q475,"Alert",Template!Q510&lt;Template!Q475,"")</f>
        <v/>
      </c>
      <c r="N136" s="453" t="str" cm="1">
        <f t="array" ref="N136">_xlfn.IFS(OR(Template!S510="",Template!S475=""),"",AND(Template!S510=0,Template!S475=0),"",Template!S510&gt;Template!S475,"Error",Template!S510=Template!S475,"Alert",Template!S510&lt;Template!S475,"")</f>
        <v/>
      </c>
      <c r="O136" s="453" t="str" cm="1">
        <f t="array" ref="O136">_xlfn.IFS(OR(Template!U510="",Template!U475=""),"",AND(Template!U510=0,Template!U475=0),"",Template!U510&gt;Template!U475,"Error",Template!U510=Template!U475,"Alert",Template!U510&lt;Template!U475,"")</f>
        <v/>
      </c>
      <c r="P136" s="453" t="str" cm="1">
        <f t="array" ref="P136">_xlfn.IFS(OR(Template!W510="",Template!W475=""),"",AND(Template!W510=0,Template!W475=0),"",Template!W510&gt;Template!W475,"Error",Template!W510=Template!W475,"Alert",Template!W510&lt;Template!W475,"")</f>
        <v/>
      </c>
      <c r="Q136" s="453" t="str" cm="1">
        <f t="array" ref="Q136">_xlfn.IFS(OR(Template!Y510="",Template!Y475=""),"",AND(Template!Y510=0,Template!Y475=0),"",Template!Y510&gt;Template!Y475,"Error",Template!Y510=Template!Y475,"Alert",Template!Y510&lt;Template!Y475,"")</f>
        <v/>
      </c>
      <c r="R136" s="454"/>
    </row>
    <row r="137" spans="1:18" ht="15.75" x14ac:dyDescent="0.2">
      <c r="A137" s="484"/>
      <c r="B137" s="487"/>
      <c r="C137" s="480"/>
      <c r="D137" s="480" t="s">
        <v>114</v>
      </c>
      <c r="E137" s="124" t="s">
        <v>653</v>
      </c>
      <c r="F137" s="58" t="str" cm="1">
        <f t="array" ref="F137">IF(OR(G137:Q137="Error",G137:Q137="Alert"),1,"")</f>
        <v/>
      </c>
      <c r="G137" s="58" t="str" cm="1">
        <f t="array" ref="G137">_xlfn.IFS(OR(Template!E627="",Template!E651="",Template!E651=0),"",Template!E651&gt;Template!E627,"Error",Template!E651=Template!E627,"Alert",Template!E651&lt;Template!E627,"")</f>
        <v/>
      </c>
      <c r="H137" s="58" t="str" cm="1">
        <f t="array" ref="H137">_xlfn.IFS(OR(Template!G627="",Template!G651="",Template!G651=0),"",Template!G651&gt;Template!G627,"Error",Template!G651=Template!G627,"Alert",Template!G651&lt;Template!G627,"")</f>
        <v/>
      </c>
      <c r="I137" s="58" t="str" cm="1">
        <f t="array" ref="I137">_xlfn.IFS(OR(Template!I627="",Template!I651="",Template!I651=0),"",Template!I651&gt;Template!I627,"Error",Template!I651=Template!I627,"Alert",Template!I651&lt;Template!I627,"")</f>
        <v/>
      </c>
      <c r="J137" s="58" t="str" cm="1">
        <f t="array" ref="J137">_xlfn.IFS(OR(Template!K627="",Template!K651="",Template!K651=0),"",Template!K651&gt;Template!K627,"Error",Template!K651=Template!K627,"Alert",Template!K651&lt;Template!K627,"")</f>
        <v/>
      </c>
      <c r="K137" s="58" t="str" cm="1">
        <f t="array" ref="K137">_xlfn.IFS(OR(Template!M627="",Template!M651="",Template!M651=0),"",Template!M651&gt;Template!M627,"Error",Template!M651=Template!M627,"Alert",Template!M651&lt;Template!M627,"")</f>
        <v/>
      </c>
      <c r="L137" s="58" t="str" cm="1">
        <f t="array" ref="L137">_xlfn.IFS(OR(Template!O627="",Template!O651="",Template!O651=0),"",Template!O651&gt;Template!O627,"Error",Template!O651=Template!O627,"Alert",Template!O651&lt;Template!O627,"")</f>
        <v/>
      </c>
      <c r="M137" s="58" t="str" cm="1">
        <f t="array" ref="M137">_xlfn.IFS(OR(Template!Q627="",Template!Q651="",Template!Q651=0),"",Template!Q651&gt;Template!Q627,"Error",Template!Q651=Template!Q627,"Alert",Template!Q651&lt;Template!Q627,"")</f>
        <v/>
      </c>
      <c r="N137" s="58" t="str" cm="1">
        <f t="array" ref="N137">_xlfn.IFS(OR(Template!S627="",Template!S651="",Template!S651=0),"",Template!S651&gt;Template!S627,"Error",Template!S651=Template!S627,"Alert",Template!S651&lt;Template!S627,"")</f>
        <v/>
      </c>
      <c r="O137" s="58" t="str" cm="1">
        <f t="array" ref="O137">_xlfn.IFS(OR(Template!U627="",Template!U651="",Template!U651=0),"",Template!U651&gt;Template!U627,"Error",Template!U651=Template!U627,"Alert",Template!U651&lt;Template!U627,"")</f>
        <v/>
      </c>
      <c r="P137" s="58" t="str" cm="1">
        <f t="array" ref="P137">_xlfn.IFS(OR(Template!W627="",Template!W651="",Template!W651=0),"",Template!W651&gt;Template!W627,"Error",Template!W651=Template!W627,"Alert",Template!W651&lt;Template!W627,"")</f>
        <v/>
      </c>
      <c r="Q137" s="58" t="str" cm="1">
        <f t="array" ref="Q137">_xlfn.IFS(OR(Template!Y627="",Template!Y651="",Template!Y651=0),"",Template!Y651&gt;Template!Y627,"Error",Template!Y651=Template!Y627,"Alert",Template!Y651&lt;Template!Y627,"")</f>
        <v/>
      </c>
      <c r="R137" s="155"/>
    </row>
    <row r="138" spans="1:18" x14ac:dyDescent="0.2">
      <c r="A138" s="484"/>
      <c r="B138" s="487"/>
      <c r="C138" s="480"/>
      <c r="D138" s="480"/>
      <c r="E138" s="128" t="s">
        <v>408</v>
      </c>
      <c r="F138" s="58" t="str" cm="1">
        <f t="array" ref="F138">IF(OR(G138:Q138="Error",G138:Q138="Alert"),1,"")</f>
        <v/>
      </c>
      <c r="G138" s="58" t="str" cm="1">
        <f t="array" ref="G138">_xlfn.IFS(OR(Template!E629="",Template!E653=""),"",AND(Template!E629=0,Template!E653=0),"",Template!E653&gt;Template!E629,"Error",Template!E653=Template!E629,"Alert",Template!E653&lt;Template!E629,"")</f>
        <v/>
      </c>
      <c r="H138" s="58" t="str" cm="1">
        <f t="array" ref="H138">_xlfn.IFS(OR(Template!G629="",Template!G653=""),"",AND(Template!G629=0,Template!G653=0),"",Template!G653&gt;Template!G629,"Error",Template!G653=Template!G629,"Alert",Template!G653&lt;Template!G629,"")</f>
        <v/>
      </c>
      <c r="I138" s="58" t="str" cm="1">
        <f t="array" ref="I138">_xlfn.IFS(OR(Template!I629="",Template!I653=""),"",AND(Template!I629=0,Template!I653=0),"",Template!I653&gt;Template!I629,"Error",Template!I653=Template!I629,"Alert",Template!I653&lt;Template!I629,"")</f>
        <v/>
      </c>
      <c r="J138" s="58" t="str" cm="1">
        <f t="array" ref="J138">_xlfn.IFS(OR(Template!K629="",Template!K653=""),"",AND(Template!K629=0,Template!K653=0),"",Template!K653&gt;Template!K629,"Error",Template!K653=Template!K629,"Alert",Template!K653&lt;Template!K629,"")</f>
        <v/>
      </c>
      <c r="K138" s="58" t="str" cm="1">
        <f t="array" ref="K138">_xlfn.IFS(OR(Template!M629="",Template!M653=""),"",AND(Template!M629=0,Template!M653=0),"",Template!M653&gt;Template!M629,"Error",Template!M653=Template!M629,"Alert",Template!M653&lt;Template!M629,"")</f>
        <v/>
      </c>
      <c r="L138" s="58" t="str" cm="1">
        <f t="array" ref="L138">_xlfn.IFS(OR(Template!O629="",Template!O653=""),"",AND(Template!O629=0,Template!O653=0),"",Template!O653&gt;Template!O629,"Error",Template!O653=Template!O629,"Alert",Template!O653&lt;Template!O629,"")</f>
        <v/>
      </c>
      <c r="M138" s="58" t="str" cm="1">
        <f t="array" ref="M138">_xlfn.IFS(OR(Template!Q629="",Template!Q653=""),"",AND(Template!Q629=0,Template!Q653=0),"",Template!Q653&gt;Template!Q629,"Error",Template!Q653=Template!Q629,"Alert",Template!Q653&lt;Template!Q629,"")</f>
        <v/>
      </c>
      <c r="N138" s="58" t="str" cm="1">
        <f t="array" ref="N138">_xlfn.IFS(OR(Template!S629="",Template!S653=""),"",AND(Template!S629=0,Template!S653=0),"",Template!S653&gt;Template!S629,"Error",Template!S653=Template!S629,"Alert",Template!S653&lt;Template!S629,"")</f>
        <v/>
      </c>
      <c r="O138" s="58" t="str" cm="1">
        <f t="array" ref="O138">_xlfn.IFS(OR(Template!U629="",Template!U653=""),"",AND(Template!U629=0,Template!U653=0),"",Template!U653&gt;Template!U629,"Error",Template!U653=Template!U629,"Alert",Template!U653&lt;Template!U629,"")</f>
        <v/>
      </c>
      <c r="P138" s="58" t="str" cm="1">
        <f t="array" ref="P138">_xlfn.IFS(OR(Template!W629="",Template!W653=""),"",AND(Template!W629=0,Template!W653=0),"",Template!W653&gt;Template!W629,"Error",Template!W653=Template!W629,"Alert",Template!W653&lt;Template!W629,"")</f>
        <v/>
      </c>
      <c r="Q138" s="58" t="str" cm="1">
        <f t="array" ref="Q138">_xlfn.IFS(OR(Template!Y629="",Template!Y653=""),"",AND(Template!Y629=0,Template!Y653=0),"",Template!Y653&gt;Template!Y629,"Error",Template!Y653=Template!Y629,"Alert",Template!Y653&lt;Template!Y629,"")</f>
        <v/>
      </c>
      <c r="R138" s="155"/>
    </row>
    <row r="139" spans="1:18" x14ac:dyDescent="0.2">
      <c r="A139" s="484"/>
      <c r="B139" s="487"/>
      <c r="C139" s="480"/>
      <c r="D139" s="480"/>
      <c r="E139" s="452" t="s">
        <v>409</v>
      </c>
      <c r="F139" s="453" t="str" cm="1">
        <f t="array" ref="F139">IF(OR(G139:Q139="Error",G139:Q139="Alert"),1,"")</f>
        <v/>
      </c>
      <c r="G139" s="453" t="str" cm="1">
        <f t="array" ref="G139">_xlfn.IFS(OR(Template!E630="",Template!E654=""),"",AND(Template!E630=0,Template!E654=0),"",Template!E654&gt;Template!E630,"Error",Template!E654=Template!E630,"Alert",Template!E654&lt;Template!E630,"")</f>
        <v/>
      </c>
      <c r="H139" s="453" t="str" cm="1">
        <f t="array" ref="H139">_xlfn.IFS(OR(Template!G630="",Template!G654=""),"",AND(Template!G630=0,Template!G654=0),"",Template!G654&gt;Template!G630,"Error",Template!G654=Template!G630,"Alert",Template!G654&lt;Template!G630,"")</f>
        <v/>
      </c>
      <c r="I139" s="453" t="str" cm="1">
        <f t="array" ref="I139">_xlfn.IFS(OR(Template!I630="",Template!I654=""),"",AND(Template!I630=0,Template!I654=0),"",Template!I654&gt;Template!I630,"Error",Template!I654=Template!I630,"Alert",Template!I654&lt;Template!I630,"")</f>
        <v/>
      </c>
      <c r="J139" s="453" t="str" cm="1">
        <f t="array" ref="J139">_xlfn.IFS(OR(Template!K630="",Template!K654=""),"",AND(Template!K630=0,Template!K654=0),"",Template!K654&gt;Template!K630,"Error",Template!K654=Template!K630,"Alert",Template!K654&lt;Template!K630,"")</f>
        <v/>
      </c>
      <c r="K139" s="453" t="str" cm="1">
        <f t="array" ref="K139">_xlfn.IFS(OR(Template!M630="",Template!M654=""),"",AND(Template!M630=0,Template!M654=0),"",Template!M654&gt;Template!M630,"Error",Template!M654=Template!M630,"Alert",Template!M654&lt;Template!M630,"")</f>
        <v/>
      </c>
      <c r="L139" s="453" t="str" cm="1">
        <f t="array" ref="L139">_xlfn.IFS(OR(Template!O630="",Template!O654=""),"",AND(Template!O630=0,Template!O654=0),"",Template!O654&gt;Template!O630,"Error",Template!O654=Template!O630,"Alert",Template!O654&lt;Template!O630,"")</f>
        <v/>
      </c>
      <c r="M139" s="453" t="str" cm="1">
        <f t="array" ref="M139">_xlfn.IFS(OR(Template!Q630="",Template!Q654=""),"",AND(Template!Q630=0,Template!Q654=0),"",Template!Q654&gt;Template!Q630,"Error",Template!Q654=Template!Q630,"Alert",Template!Q654&lt;Template!Q630,"")</f>
        <v/>
      </c>
      <c r="N139" s="453" t="str" cm="1">
        <f t="array" ref="N139">_xlfn.IFS(OR(Template!S630="",Template!S654=""),"",AND(Template!S630=0,Template!S654=0),"",Template!S654&gt;Template!S630,"Error",Template!S654=Template!S630,"Alert",Template!S654&lt;Template!S630,"")</f>
        <v/>
      </c>
      <c r="O139" s="453" t="str" cm="1">
        <f t="array" ref="O139">_xlfn.IFS(OR(Template!U630="",Template!U654=""),"",AND(Template!U630=0,Template!U654=0),"",Template!U654&gt;Template!U630,"Error",Template!U654=Template!U630,"Alert",Template!U654&lt;Template!U630,"")</f>
        <v/>
      </c>
      <c r="P139" s="453" t="str" cm="1">
        <f t="array" ref="P139">_xlfn.IFS(OR(Template!W630="",Template!W654=""),"",AND(Template!W630=0,Template!W654=0),"",Template!W654&gt;Template!W630,"Error",Template!W654=Template!W630,"Alert",Template!W654&lt;Template!W630,"")</f>
        <v/>
      </c>
      <c r="Q139" s="453" t="str" cm="1">
        <f t="array" ref="Q139">_xlfn.IFS(OR(Template!Y630="",Template!Y654=""),"",AND(Template!Y630=0,Template!Y654=0),"",Template!Y654&gt;Template!Y630,"Error",Template!Y654=Template!Y630,"Alert",Template!Y654&lt;Template!Y630,"")</f>
        <v/>
      </c>
      <c r="R139" s="454"/>
    </row>
    <row r="140" spans="1:18" x14ac:dyDescent="0.2">
      <c r="A140" s="484"/>
      <c r="B140" s="487"/>
      <c r="C140" s="480"/>
      <c r="D140" s="480"/>
      <c r="E140" s="69" t="s">
        <v>654</v>
      </c>
      <c r="F140" s="58" t="str" cm="1">
        <f t="array" ref="F140">IF(OR(G140:Q140="Error",G140:Q140="Alert"),1,"")</f>
        <v/>
      </c>
      <c r="G140" s="58" t="str" cm="1">
        <f t="array" ref="G140">_xlfn.IFS(OR(Template!E632="",Template!E656=""),"",AND(Template!E632=0,Template!E656=0),"",Template!E656&gt;Template!E632,"Error",Template!E656=Template!E632,"Alert",Template!E656&lt;Template!E632,"")</f>
        <v/>
      </c>
      <c r="H140" s="58" t="str" cm="1">
        <f t="array" ref="H140">_xlfn.IFS(OR(Template!G632="",Template!G656=""),"",AND(Template!G632=0,Template!G656=0),"",Template!G656&gt;Template!G632,"Error",Template!G656=Template!G632,"Alert",Template!G656&lt;Template!G632,"")</f>
        <v/>
      </c>
      <c r="I140" s="58" t="str" cm="1">
        <f t="array" ref="I140">_xlfn.IFS(OR(Template!I632="",Template!I656=""),"",AND(Template!I632=0,Template!I656=0),"",Template!I656&gt;Template!I632,"Error",Template!I656=Template!I632,"Alert",Template!I656&lt;Template!I632,"")</f>
        <v/>
      </c>
      <c r="J140" s="58" t="str" cm="1">
        <f t="array" ref="J140">_xlfn.IFS(OR(Template!K632="",Template!K656=""),"",AND(Template!K632=0,Template!K656=0),"",Template!K656&gt;Template!K632,"Error",Template!K656=Template!K632,"Alert",Template!K656&lt;Template!K632,"")</f>
        <v/>
      </c>
      <c r="K140" s="58" t="str" cm="1">
        <f t="array" ref="K140">_xlfn.IFS(OR(Template!M632="",Template!M656=""),"",AND(Template!M632=0,Template!M656=0),"",Template!M656&gt;Template!M632,"Error",Template!M656=Template!M632,"Alert",Template!M656&lt;Template!M632,"")</f>
        <v/>
      </c>
      <c r="L140" s="58" t="str" cm="1">
        <f t="array" ref="L140">_xlfn.IFS(OR(Template!O632="",Template!O656=""),"",AND(Template!O632=0,Template!O656=0),"",Template!O656&gt;Template!O632,"Error",Template!O656=Template!O632,"Alert",Template!O656&lt;Template!O632,"")</f>
        <v/>
      </c>
      <c r="M140" s="58" t="str" cm="1">
        <f t="array" ref="M140">_xlfn.IFS(OR(Template!Q632="",Template!Q656=""),"",AND(Template!Q632=0,Template!Q656=0),"",Template!Q656&gt;Template!Q632,"Error",Template!Q656=Template!Q632,"Alert",Template!Q656&lt;Template!Q632,"")</f>
        <v/>
      </c>
      <c r="N140" s="58" t="str" cm="1">
        <f t="array" ref="N140">_xlfn.IFS(OR(Template!S632="",Template!S656=""),"",AND(Template!S632=0,Template!S656=0),"",Template!S656&gt;Template!S632,"Error",Template!S656=Template!S632,"Alert",Template!S656&lt;Template!S632,"")</f>
        <v/>
      </c>
      <c r="O140" s="58" t="str" cm="1">
        <f t="array" ref="O140">_xlfn.IFS(OR(Template!U632="",Template!U656=""),"",AND(Template!U632=0,Template!U656=0),"",Template!U656&gt;Template!U632,"Error",Template!U656=Template!U632,"Alert",Template!U656&lt;Template!U632,"")</f>
        <v/>
      </c>
      <c r="P140" s="58" t="str" cm="1">
        <f t="array" ref="P140">_xlfn.IFS(OR(Template!W632="",Template!W656=""),"",AND(Template!W632=0,Template!W656=0),"",Template!W656&gt;Template!W632,"Error",Template!W656=Template!W632,"Alert",Template!W656&lt;Template!W632,"")</f>
        <v/>
      </c>
      <c r="Q140" s="58" t="str" cm="1">
        <f t="array" ref="Q140">_xlfn.IFS(OR(Template!Y632="",Template!Y656=""),"",AND(Template!Y632=0,Template!Y656=0),"",Template!Y656&gt;Template!Y632,"Error",Template!Y656=Template!Y632,"Alert",Template!Y656&lt;Template!Y632,"")</f>
        <v/>
      </c>
      <c r="R140" s="155"/>
    </row>
    <row r="141" spans="1:18" x14ac:dyDescent="0.2">
      <c r="A141" s="484"/>
      <c r="B141" s="487"/>
      <c r="C141" s="480"/>
      <c r="D141" s="480"/>
      <c r="E141" s="69" t="s">
        <v>655</v>
      </c>
      <c r="F141" s="58" t="str" cm="1">
        <f t="array" ref="F141">IF(OR(G141:Q141="Error",G141:Q141="Alert"),1,"")</f>
        <v/>
      </c>
      <c r="G141" s="58" t="str" cm="1">
        <f t="array" ref="G141">_xlfn.IFS(OR(Template!E633="",Template!E657=""),"",AND(Template!E633=0,Template!E657=0),"",Template!E657&gt;Template!E633,"Error",Template!E657=Template!E633,"Alert",Template!E657&lt;Template!E633,"")</f>
        <v/>
      </c>
      <c r="H141" s="58" t="str" cm="1">
        <f t="array" ref="H141">_xlfn.IFS(OR(Template!G633="",Template!G657=""),"",AND(Template!G633=0,Template!G657=0),"",Template!G657&gt;Template!G633,"Error",Template!G657=Template!G633,"Alert",Template!G657&lt;Template!G633,"")</f>
        <v/>
      </c>
      <c r="I141" s="58" t="str" cm="1">
        <f t="array" ref="I141">_xlfn.IFS(OR(Template!I633="",Template!I657=""),"",AND(Template!I633=0,Template!I657=0),"",Template!I657&gt;Template!I633,"Error",Template!I657=Template!I633,"Alert",Template!I657&lt;Template!I633,"")</f>
        <v/>
      </c>
      <c r="J141" s="58" t="str" cm="1">
        <f t="array" ref="J141">_xlfn.IFS(OR(Template!K633="",Template!K657=""),"",AND(Template!K633=0,Template!K657=0),"",Template!K657&gt;Template!K633,"Error",Template!K657=Template!K633,"Alert",Template!K657&lt;Template!K633,"")</f>
        <v/>
      </c>
      <c r="K141" s="58" t="str" cm="1">
        <f t="array" ref="K141">_xlfn.IFS(OR(Template!M633="",Template!M657=""),"",AND(Template!M633=0,Template!M657=0),"",Template!M657&gt;Template!M633,"Error",Template!M657=Template!M633,"Alert",Template!M657&lt;Template!M633,"")</f>
        <v/>
      </c>
      <c r="L141" s="58" t="str" cm="1">
        <f t="array" ref="L141">_xlfn.IFS(OR(Template!O633="",Template!O657=""),"",AND(Template!O633=0,Template!O657=0),"",Template!O657&gt;Template!O633,"Error",Template!O657=Template!O633,"Alert",Template!O657&lt;Template!O633,"")</f>
        <v/>
      </c>
      <c r="M141" s="58" t="str" cm="1">
        <f t="array" ref="M141">_xlfn.IFS(OR(Template!Q633="",Template!Q657=""),"",AND(Template!Q633=0,Template!Q657=0),"",Template!Q657&gt;Template!Q633,"Error",Template!Q657=Template!Q633,"Alert",Template!Q657&lt;Template!Q633,"")</f>
        <v/>
      </c>
      <c r="N141" s="58" t="str" cm="1">
        <f t="array" ref="N141">_xlfn.IFS(OR(Template!S633="",Template!S657=""),"",AND(Template!S633=0,Template!S657=0),"",Template!S657&gt;Template!S633,"Error",Template!S657=Template!S633,"Alert",Template!S657&lt;Template!S633,"")</f>
        <v/>
      </c>
      <c r="O141" s="58" t="str" cm="1">
        <f t="array" ref="O141">_xlfn.IFS(OR(Template!U633="",Template!U657=""),"",AND(Template!U633=0,Template!U657=0),"",Template!U657&gt;Template!U633,"Error",Template!U657=Template!U633,"Alert",Template!U657&lt;Template!U633,"")</f>
        <v/>
      </c>
      <c r="P141" s="58" t="str" cm="1">
        <f t="array" ref="P141">_xlfn.IFS(OR(Template!W633="",Template!W657=""),"",AND(Template!W633=0,Template!W657=0),"",Template!W657&gt;Template!W633,"Error",Template!W657=Template!W633,"Alert",Template!W657&lt;Template!W633,"")</f>
        <v/>
      </c>
      <c r="Q141" s="58" t="str" cm="1">
        <f t="array" ref="Q141">_xlfn.IFS(OR(Template!Y633="",Template!Y657=""),"",AND(Template!Y633=0,Template!Y657=0),"",Template!Y657&gt;Template!Y633,"Error",Template!Y657=Template!Y633,"Alert",Template!Y657&lt;Template!Y633,"")</f>
        <v/>
      </c>
      <c r="R141" s="155"/>
    </row>
    <row r="142" spans="1:18" x14ac:dyDescent="0.2">
      <c r="A142" s="484"/>
      <c r="B142" s="487"/>
      <c r="C142" s="480"/>
      <c r="D142" s="480"/>
      <c r="E142" s="69" t="s">
        <v>656</v>
      </c>
      <c r="F142" s="58" t="str" cm="1">
        <f t="array" ref="F142">IF(OR(G142:Q142="Error",G142:Q142="Alert"),1,"")</f>
        <v/>
      </c>
      <c r="G142" s="58" t="str" cm="1">
        <f t="array" ref="G142">_xlfn.IFS(OR(Template!E634="",Template!E658=""),"",AND(Template!E634=0,Template!E658=0),"",Template!E658&gt;Template!E634,"Error",Template!E658=Template!E634,"Alert",Template!E658&lt;Template!E634,"")</f>
        <v/>
      </c>
      <c r="H142" s="58" t="str" cm="1">
        <f t="array" ref="H142">_xlfn.IFS(OR(Template!G634="",Template!G658=""),"",AND(Template!G634=0,Template!G658=0),"",Template!G658&gt;Template!G634,"Error",Template!G658=Template!G634,"Alert",Template!G658&lt;Template!G634,"")</f>
        <v/>
      </c>
      <c r="I142" s="58" t="str" cm="1">
        <f t="array" ref="I142">_xlfn.IFS(OR(Template!I634="",Template!I658=""),"",AND(Template!I634=0,Template!I658=0),"",Template!I658&gt;Template!I634,"Error",Template!I658=Template!I634,"Alert",Template!I658&lt;Template!I634,"")</f>
        <v/>
      </c>
      <c r="J142" s="58" t="str" cm="1">
        <f t="array" ref="J142">_xlfn.IFS(OR(Template!K634="",Template!K658=""),"",AND(Template!K634=0,Template!K658=0),"",Template!K658&gt;Template!K634,"Error",Template!K658=Template!K634,"Alert",Template!K658&lt;Template!K634,"")</f>
        <v/>
      </c>
      <c r="K142" s="58" t="str" cm="1">
        <f t="array" ref="K142">_xlfn.IFS(OR(Template!M634="",Template!M658=""),"",AND(Template!M634=0,Template!M658=0),"",Template!M658&gt;Template!M634,"Error",Template!M658=Template!M634,"Alert",Template!M658&lt;Template!M634,"")</f>
        <v/>
      </c>
      <c r="L142" s="58" t="str" cm="1">
        <f t="array" ref="L142">_xlfn.IFS(OR(Template!O634="",Template!O658=""),"",AND(Template!O634=0,Template!O658=0),"",Template!O658&gt;Template!O634,"Error",Template!O658=Template!O634,"Alert",Template!O658&lt;Template!O634,"")</f>
        <v/>
      </c>
      <c r="M142" s="58" t="str" cm="1">
        <f t="array" ref="M142">_xlfn.IFS(OR(Template!Q634="",Template!Q658=""),"",AND(Template!Q634=0,Template!Q658=0),"",Template!Q658&gt;Template!Q634,"Error",Template!Q658=Template!Q634,"Alert",Template!Q658&lt;Template!Q634,"")</f>
        <v/>
      </c>
      <c r="N142" s="58" t="str" cm="1">
        <f t="array" ref="N142">_xlfn.IFS(OR(Template!S634="",Template!S658=""),"",AND(Template!S634=0,Template!S658=0),"",Template!S658&gt;Template!S634,"Error",Template!S658=Template!S634,"Alert",Template!S658&lt;Template!S634,"")</f>
        <v/>
      </c>
      <c r="O142" s="58" t="str" cm="1">
        <f t="array" ref="O142">_xlfn.IFS(OR(Template!U634="",Template!U658=""),"",AND(Template!U634=0,Template!U658=0),"",Template!U658&gt;Template!U634,"Error",Template!U658=Template!U634,"Alert",Template!U658&lt;Template!U634,"")</f>
        <v/>
      </c>
      <c r="P142" s="58" t="str" cm="1">
        <f t="array" ref="P142">_xlfn.IFS(OR(Template!W634="",Template!W658=""),"",AND(Template!W634=0,Template!W658=0),"",Template!W658&gt;Template!W634,"Error",Template!W658=Template!W634,"Alert",Template!W658&lt;Template!W634,"")</f>
        <v/>
      </c>
      <c r="Q142" s="58" t="str" cm="1">
        <f t="array" ref="Q142">_xlfn.IFS(OR(Template!Y634="",Template!Y658=""),"",AND(Template!Y634=0,Template!Y658=0),"",Template!Y658&gt;Template!Y634,"Error",Template!Y658=Template!Y634,"Alert",Template!Y658&lt;Template!Y634,"")</f>
        <v/>
      </c>
      <c r="R142" s="155"/>
    </row>
    <row r="143" spans="1:18" x14ac:dyDescent="0.2">
      <c r="A143" s="484"/>
      <c r="B143" s="487"/>
      <c r="C143" s="480"/>
      <c r="D143" s="480"/>
      <c r="E143" s="69" t="s">
        <v>657</v>
      </c>
      <c r="F143" s="58" t="str" cm="1">
        <f t="array" ref="F143">IF(OR(G143:Q143="Error",G143:Q143="Alert"),1,"")</f>
        <v/>
      </c>
      <c r="G143" s="58" t="str" cm="1">
        <f t="array" ref="G143">_xlfn.IFS(OR(Template!E635="",Template!E659=""),"",AND(Template!E635=0,Template!E659=0),"",Template!E659&gt;Template!E635,"Error",Template!E659=Template!E635,"Alert",Template!E659&lt;Template!E635,"")</f>
        <v/>
      </c>
      <c r="H143" s="58" t="str" cm="1">
        <f t="array" ref="H143">_xlfn.IFS(OR(Template!G635="",Template!G659=""),"",AND(Template!G635=0,Template!G659=0),"",Template!G659&gt;Template!G635,"Error",Template!G659=Template!G635,"Alert",Template!G659&lt;Template!G635,"")</f>
        <v/>
      </c>
      <c r="I143" s="58" t="str" cm="1">
        <f t="array" ref="I143">_xlfn.IFS(OR(Template!I635="",Template!I659=""),"",AND(Template!I635=0,Template!I659=0),"",Template!I659&gt;Template!I635,"Error",Template!I659=Template!I635,"Alert",Template!I659&lt;Template!I635,"")</f>
        <v/>
      </c>
      <c r="J143" s="58" t="str" cm="1">
        <f t="array" ref="J143">_xlfn.IFS(OR(Template!K635="",Template!K659=""),"",AND(Template!K635=0,Template!K659=0),"",Template!K659&gt;Template!K635,"Error",Template!K659=Template!K635,"Alert",Template!K659&lt;Template!K635,"")</f>
        <v/>
      </c>
      <c r="K143" s="58" t="str" cm="1">
        <f t="array" ref="K143">_xlfn.IFS(OR(Template!M635="",Template!M659=""),"",AND(Template!M635=0,Template!M659=0),"",Template!M659&gt;Template!M635,"Error",Template!M659=Template!M635,"Alert",Template!M659&lt;Template!M635,"")</f>
        <v/>
      </c>
      <c r="L143" s="58" t="str" cm="1">
        <f t="array" ref="L143">_xlfn.IFS(OR(Template!O635="",Template!O659=""),"",AND(Template!O635=0,Template!O659=0),"",Template!O659&gt;Template!O635,"Error",Template!O659=Template!O635,"Alert",Template!O659&lt;Template!O635,"")</f>
        <v/>
      </c>
      <c r="M143" s="58" t="str" cm="1">
        <f t="array" ref="M143">_xlfn.IFS(OR(Template!Q635="",Template!Q659=""),"",AND(Template!Q635=0,Template!Q659=0),"",Template!Q659&gt;Template!Q635,"Error",Template!Q659=Template!Q635,"Alert",Template!Q659&lt;Template!Q635,"")</f>
        <v/>
      </c>
      <c r="N143" s="58" t="str" cm="1">
        <f t="array" ref="N143">_xlfn.IFS(OR(Template!S635="",Template!S659=""),"",AND(Template!S635=0,Template!S659=0),"",Template!S659&gt;Template!S635,"Error",Template!S659=Template!S635,"Alert",Template!S659&lt;Template!S635,"")</f>
        <v/>
      </c>
      <c r="O143" s="58" t="str" cm="1">
        <f t="array" ref="O143">_xlfn.IFS(OR(Template!U635="",Template!U659=""),"",AND(Template!U635=0,Template!U659=0),"",Template!U659&gt;Template!U635,"Error",Template!U659=Template!U635,"Alert",Template!U659&lt;Template!U635,"")</f>
        <v/>
      </c>
      <c r="P143" s="58" t="str" cm="1">
        <f t="array" ref="P143">_xlfn.IFS(OR(Template!W635="",Template!W659=""),"",AND(Template!W635=0,Template!W659=0),"",Template!W659&gt;Template!W635,"Error",Template!W659=Template!W635,"Alert",Template!W659&lt;Template!W635,"")</f>
        <v/>
      </c>
      <c r="Q143" s="58" t="str" cm="1">
        <f t="array" ref="Q143">_xlfn.IFS(OR(Template!Y635="",Template!Y659=""),"",AND(Template!Y635=0,Template!Y659=0),"",Template!Y659&gt;Template!Y635,"Error",Template!Y659=Template!Y635,"Alert",Template!Y659&lt;Template!Y635,"")</f>
        <v/>
      </c>
      <c r="R143" s="155"/>
    </row>
    <row r="144" spans="1:18" x14ac:dyDescent="0.2">
      <c r="A144" s="484"/>
      <c r="B144" s="487"/>
      <c r="C144" s="480"/>
      <c r="D144" s="480"/>
      <c r="E144" s="69" t="s">
        <v>658</v>
      </c>
      <c r="F144" s="58" cm="1">
        <f t="array" ref="F144">IF(OR(G144:Q144="Error",G144:Q144="Alert"),1,"")</f>
        <v>1</v>
      </c>
      <c r="G144" s="58" t="str" cm="1">
        <f t="array" ref="G144">_xlfn.IFS(OR(Template!E636="",Template!E660=""),"",AND(Template!E636=0,Template!E660=0),"",Template!E660&gt;Template!E636,"Error",Template!E660=Template!E636,"Alert",Template!E660&lt;Template!E636,"")</f>
        <v/>
      </c>
      <c r="H144" s="58" t="str" cm="1">
        <f t="array" ref="H144">_xlfn.IFS(OR(Template!G636="",Template!G660=""),"",AND(Template!G636=0,Template!G660=0),"",Template!G660&gt;Template!G636,"Error",Template!G660=Template!G636,"Alert",Template!G660&lt;Template!G636,"")</f>
        <v/>
      </c>
      <c r="I144" s="58" t="str" cm="1">
        <f t="array" ref="I144">_xlfn.IFS(OR(Template!I636="",Template!I660=""),"",AND(Template!I636=0,Template!I660=0),"",Template!I660&gt;Template!I636,"Error",Template!I660=Template!I636,"Alert",Template!I660&lt;Template!I636,"")</f>
        <v/>
      </c>
      <c r="J144" s="58" t="str" cm="1">
        <f t="array" ref="J144">_xlfn.IFS(OR(Template!K636="",Template!K660=""),"",AND(Template!K636=0,Template!K660=0),"",Template!K660&gt;Template!K636,"Error",Template!K660=Template!K636,"Alert",Template!K660&lt;Template!K636,"")</f>
        <v/>
      </c>
      <c r="K144" s="58" t="str" cm="1">
        <f t="array" ref="K144">_xlfn.IFS(OR(Template!M636="",Template!M660=""),"",AND(Template!M636=0,Template!M660=0),"",Template!M660&gt;Template!M636,"Error",Template!M660=Template!M636,"Alert",Template!M660&lt;Template!M636,"")</f>
        <v/>
      </c>
      <c r="L144" s="58" t="str" cm="1">
        <f t="array" ref="L144">_xlfn.IFS(OR(Template!O636="",Template!O660=""),"",AND(Template!O636=0,Template!O660=0),"",Template!O660&gt;Template!O636,"Error",Template!O660=Template!O636,"Alert",Template!O660&lt;Template!O636,"")</f>
        <v/>
      </c>
      <c r="M144" s="58" t="str" cm="1">
        <f t="array" ref="M144">_xlfn.IFS(OR(Template!Q636="",Template!Q660=""),"",AND(Template!Q636=0,Template!Q660=0),"",Template!Q660&gt;Template!Q636,"Error",Template!Q660=Template!Q636,"Alert",Template!Q660&lt;Template!Q636,"")</f>
        <v/>
      </c>
      <c r="N144" s="58" t="str" cm="1">
        <f t="array" ref="N144">_xlfn.IFS(OR(Template!S636="",Template!S660=""),"",AND(Template!S636=0,Template!S660=0),"",Template!S660&gt;Template!S636,"Error",Template!S660=Template!S636,"Alert",Template!S660&lt;Template!S636,"")</f>
        <v/>
      </c>
      <c r="O144" s="58" t="str" cm="1">
        <f t="array" ref="O144">_xlfn.IFS(OR(Template!U636="",Template!U660=""),"",AND(Template!U636=0,Template!U660=0),"",Template!U660&gt;Template!U636,"Error",Template!U660=Template!U636,"Alert",Template!U660&lt;Template!U636,"")</f>
        <v>Alert</v>
      </c>
      <c r="P144" s="58" t="str" cm="1">
        <f t="array" ref="P144">_xlfn.IFS(OR(Template!W636="",Template!W660=""),"",AND(Template!W636=0,Template!W660=0),"",Template!W660&gt;Template!W636,"Error",Template!W660=Template!W636,"Alert",Template!W660&lt;Template!W636,"")</f>
        <v/>
      </c>
      <c r="Q144" s="58" t="str" cm="1">
        <f t="array" ref="Q144">_xlfn.IFS(OR(Template!Y636="",Template!Y660=""),"",AND(Template!Y636=0,Template!Y660=0),"",Template!Y660&gt;Template!Y636,"Error",Template!Y660=Template!Y636,"Alert",Template!Y660&lt;Template!Y636,"")</f>
        <v/>
      </c>
      <c r="R144" s="155"/>
    </row>
    <row r="145" spans="1:18" x14ac:dyDescent="0.2">
      <c r="A145" s="484"/>
      <c r="B145" s="487"/>
      <c r="C145" s="480"/>
      <c r="D145" s="480"/>
      <c r="E145" s="69" t="s">
        <v>659</v>
      </c>
      <c r="F145" s="58" t="str" cm="1">
        <f t="array" ref="F145">IF(OR(G145:Q145="Error",G145:Q145="Alert"),1,"")</f>
        <v/>
      </c>
      <c r="G145" s="58" t="str" cm="1">
        <f t="array" ref="G145">_xlfn.IFS(OR(Template!E637="",Template!E661=""),"",AND(Template!E637=0,Template!E661=0),"",Template!E661&gt;Template!E637,"Error",Template!E661=Template!E637,"Alert",Template!E661&lt;Template!E637,"")</f>
        <v/>
      </c>
      <c r="H145" s="58" t="str" cm="1">
        <f t="array" ref="H145">_xlfn.IFS(OR(Template!G637="",Template!G661=""),"",AND(Template!G637=0,Template!G661=0),"",Template!G661&gt;Template!G637,"Error",Template!G661=Template!G637,"Alert",Template!G661&lt;Template!G637,"")</f>
        <v/>
      </c>
      <c r="I145" s="58" t="str" cm="1">
        <f t="array" ref="I145">_xlfn.IFS(OR(Template!I637="",Template!I661=""),"",AND(Template!I637=0,Template!I661=0),"",Template!I661&gt;Template!I637,"Error",Template!I661=Template!I637,"Alert",Template!I661&lt;Template!I637,"")</f>
        <v/>
      </c>
      <c r="J145" s="58" t="str" cm="1">
        <f t="array" ref="J145">_xlfn.IFS(OR(Template!K637="",Template!K661=""),"",AND(Template!K637=0,Template!K661=0),"",Template!K661&gt;Template!K637,"Error",Template!K661=Template!K637,"Alert",Template!K661&lt;Template!K637,"")</f>
        <v/>
      </c>
      <c r="K145" s="58" t="str" cm="1">
        <f t="array" ref="K145">_xlfn.IFS(OR(Template!M637="",Template!M661=""),"",AND(Template!M637=0,Template!M661=0),"",Template!M661&gt;Template!M637,"Error",Template!M661=Template!M637,"Alert",Template!M661&lt;Template!M637,"")</f>
        <v/>
      </c>
      <c r="L145" s="58" t="str" cm="1">
        <f t="array" ref="L145">_xlfn.IFS(OR(Template!O637="",Template!O661=""),"",AND(Template!O637=0,Template!O661=0),"",Template!O661&gt;Template!O637,"Error",Template!O661=Template!O637,"Alert",Template!O661&lt;Template!O637,"")</f>
        <v/>
      </c>
      <c r="M145" s="58" t="str" cm="1">
        <f t="array" ref="M145">_xlfn.IFS(OR(Template!Q637="",Template!Q661=""),"",AND(Template!Q637=0,Template!Q661=0),"",Template!Q661&gt;Template!Q637,"Error",Template!Q661=Template!Q637,"Alert",Template!Q661&lt;Template!Q637,"")</f>
        <v/>
      </c>
      <c r="N145" s="58" t="str" cm="1">
        <f t="array" ref="N145">_xlfn.IFS(OR(Template!S637="",Template!S661=""),"",AND(Template!S637=0,Template!S661=0),"",Template!S661&gt;Template!S637,"Error",Template!S661=Template!S637,"Alert",Template!S661&lt;Template!S637,"")</f>
        <v/>
      </c>
      <c r="O145" s="58" t="str" cm="1">
        <f t="array" ref="O145">_xlfn.IFS(OR(Template!U637="",Template!U661=""),"",AND(Template!U637=0,Template!U661=0),"",Template!U661&gt;Template!U637,"Error",Template!U661=Template!U637,"Alert",Template!U661&lt;Template!U637,"")</f>
        <v/>
      </c>
      <c r="P145" s="58" t="str" cm="1">
        <f t="array" ref="P145">_xlfn.IFS(OR(Template!W637="",Template!W661=""),"",AND(Template!W637=0,Template!W661=0),"",Template!W661&gt;Template!W637,"Error",Template!W661=Template!W637,"Alert",Template!W661&lt;Template!W637,"")</f>
        <v/>
      </c>
      <c r="Q145" s="58" t="str" cm="1">
        <f t="array" ref="Q145">_xlfn.IFS(OR(Template!Y637="",Template!Y661=""),"",AND(Template!Y637=0,Template!Y661=0),"",Template!Y661&gt;Template!Y637,"Error",Template!Y661=Template!Y637,"Alert",Template!Y661&lt;Template!Y637,"")</f>
        <v/>
      </c>
      <c r="R145" s="155"/>
    </row>
    <row r="146" spans="1:18" x14ac:dyDescent="0.2">
      <c r="A146" s="484"/>
      <c r="B146" s="487"/>
      <c r="C146" s="480"/>
      <c r="D146" s="480"/>
      <c r="E146" s="69" t="s">
        <v>660</v>
      </c>
      <c r="F146" s="58" t="str" cm="1">
        <f t="array" ref="F146">IF(OR(G146:Q146="Error",G146:Q146="Alert"),1,"")</f>
        <v/>
      </c>
      <c r="G146" s="58" t="str" cm="1">
        <f t="array" ref="G146">_xlfn.IFS(OR(Template!E638="",Template!E662=""),"",AND(Template!E638=0,Template!E662=0),"",Template!E662&gt;Template!E638,"Error",Template!E662=Template!E638,"Alert",Template!E662&lt;Template!E638,"")</f>
        <v/>
      </c>
      <c r="H146" s="58" t="str" cm="1">
        <f t="array" ref="H146">_xlfn.IFS(OR(Template!G638="",Template!G662=""),"",AND(Template!G638=0,Template!G662=0),"",Template!G662&gt;Template!G638,"Error",Template!G662=Template!G638,"Alert",Template!G662&lt;Template!G638,"")</f>
        <v/>
      </c>
      <c r="I146" s="58" t="str" cm="1">
        <f t="array" ref="I146">_xlfn.IFS(OR(Template!I638="",Template!I662=""),"",AND(Template!I638=0,Template!I662=0),"",Template!I662&gt;Template!I638,"Error",Template!I662=Template!I638,"Alert",Template!I662&lt;Template!I638,"")</f>
        <v/>
      </c>
      <c r="J146" s="58" t="str" cm="1">
        <f t="array" ref="J146">_xlfn.IFS(OR(Template!K638="",Template!K662=""),"",AND(Template!K638=0,Template!K662=0),"",Template!K662&gt;Template!K638,"Error",Template!K662=Template!K638,"Alert",Template!K662&lt;Template!K638,"")</f>
        <v/>
      </c>
      <c r="K146" s="58" t="str" cm="1">
        <f t="array" ref="K146">_xlfn.IFS(OR(Template!M638="",Template!M662=""),"",AND(Template!M638=0,Template!M662=0),"",Template!M662&gt;Template!M638,"Error",Template!M662=Template!M638,"Alert",Template!M662&lt;Template!M638,"")</f>
        <v/>
      </c>
      <c r="L146" s="58" t="str" cm="1">
        <f t="array" ref="L146">_xlfn.IFS(OR(Template!O638="",Template!O662=""),"",AND(Template!O638=0,Template!O662=0),"",Template!O662&gt;Template!O638,"Error",Template!O662=Template!O638,"Alert",Template!O662&lt;Template!O638,"")</f>
        <v/>
      </c>
      <c r="M146" s="58" t="str" cm="1">
        <f t="array" ref="M146">_xlfn.IFS(OR(Template!Q638="",Template!Q662=""),"",AND(Template!Q638=0,Template!Q662=0),"",Template!Q662&gt;Template!Q638,"Error",Template!Q662=Template!Q638,"Alert",Template!Q662&lt;Template!Q638,"")</f>
        <v/>
      </c>
      <c r="N146" s="58" t="str" cm="1">
        <f t="array" ref="N146">_xlfn.IFS(OR(Template!S638="",Template!S662=""),"",AND(Template!S638=0,Template!S662=0),"",Template!S662&gt;Template!S638,"Error",Template!S662=Template!S638,"Alert",Template!S662&lt;Template!S638,"")</f>
        <v/>
      </c>
      <c r="O146" s="58" t="str" cm="1">
        <f t="array" ref="O146">_xlfn.IFS(OR(Template!U638="",Template!U662=""),"",AND(Template!U638=0,Template!U662=0),"",Template!U662&gt;Template!U638,"Error",Template!U662=Template!U638,"Alert",Template!U662&lt;Template!U638,"")</f>
        <v/>
      </c>
      <c r="P146" s="58" t="str" cm="1">
        <f t="array" ref="P146">_xlfn.IFS(OR(Template!W638="",Template!W662=""),"",AND(Template!W638=0,Template!W662=0),"",Template!W662&gt;Template!W638,"Error",Template!W662=Template!W638,"Alert",Template!W662&lt;Template!W638,"")</f>
        <v/>
      </c>
      <c r="Q146" s="58" t="str" cm="1">
        <f t="array" ref="Q146">_xlfn.IFS(OR(Template!Y638="",Template!Y662=""),"",AND(Template!Y638=0,Template!Y662=0),"",Template!Y662&gt;Template!Y638,"Error",Template!Y662=Template!Y638,"Alert",Template!Y662&lt;Template!Y638,"")</f>
        <v/>
      </c>
      <c r="R146" s="155"/>
    </row>
    <row r="147" spans="1:18" x14ac:dyDescent="0.2">
      <c r="A147" s="484"/>
      <c r="B147" s="487"/>
      <c r="C147" s="480"/>
      <c r="D147" s="480"/>
      <c r="E147" s="69" t="s">
        <v>661</v>
      </c>
      <c r="F147" s="58" t="str" cm="1">
        <f t="array" ref="F147">IF(OR(G147:Q147="Error",G147:Q147="Alert"),1,"")</f>
        <v/>
      </c>
      <c r="G147" s="58" t="str" cm="1">
        <f t="array" ref="G147">_xlfn.IFS(OR(Template!E639="",Template!E663=""),"",AND(Template!E639=0,Template!E663=0),"",Template!E663&gt;Template!E639,"Error",Template!E663=Template!E639,"Alert",Template!E663&lt;Template!E639,"")</f>
        <v/>
      </c>
      <c r="H147" s="58" t="str" cm="1">
        <f t="array" ref="H147">_xlfn.IFS(OR(Template!G639="",Template!G663=""),"",AND(Template!G639=0,Template!G663=0),"",Template!G663&gt;Template!G639,"Error",Template!G663=Template!G639,"Alert",Template!G663&lt;Template!G639,"")</f>
        <v/>
      </c>
      <c r="I147" s="58" t="str" cm="1">
        <f t="array" ref="I147">_xlfn.IFS(OR(Template!I639="",Template!I663=""),"",AND(Template!I639=0,Template!I663=0),"",Template!I663&gt;Template!I639,"Error",Template!I663=Template!I639,"Alert",Template!I663&lt;Template!I639,"")</f>
        <v/>
      </c>
      <c r="J147" s="58" t="str" cm="1">
        <f t="array" ref="J147">_xlfn.IFS(OR(Template!K639="",Template!K663=""),"",AND(Template!K639=0,Template!K663=0),"",Template!K663&gt;Template!K639,"Error",Template!K663=Template!K639,"Alert",Template!K663&lt;Template!K639,"")</f>
        <v/>
      </c>
      <c r="K147" s="58" t="str" cm="1">
        <f t="array" ref="K147">_xlfn.IFS(OR(Template!M639="",Template!M663=""),"",AND(Template!M639=0,Template!M663=0),"",Template!M663&gt;Template!M639,"Error",Template!M663=Template!M639,"Alert",Template!M663&lt;Template!M639,"")</f>
        <v/>
      </c>
      <c r="L147" s="58" t="str" cm="1">
        <f t="array" ref="L147">_xlfn.IFS(OR(Template!O639="",Template!O663=""),"",AND(Template!O639=0,Template!O663=0),"",Template!O663&gt;Template!O639,"Error",Template!O663=Template!O639,"Alert",Template!O663&lt;Template!O639,"")</f>
        <v/>
      </c>
      <c r="M147" s="58" t="str" cm="1">
        <f t="array" ref="M147">_xlfn.IFS(OR(Template!Q639="",Template!Q663=""),"",AND(Template!Q639=0,Template!Q663=0),"",Template!Q663&gt;Template!Q639,"Error",Template!Q663=Template!Q639,"Alert",Template!Q663&lt;Template!Q639,"")</f>
        <v/>
      </c>
      <c r="N147" s="58" t="str" cm="1">
        <f t="array" ref="N147">_xlfn.IFS(OR(Template!S639="",Template!S663=""),"",AND(Template!S639=0,Template!S663=0),"",Template!S663&gt;Template!S639,"Error",Template!S663=Template!S639,"Alert",Template!S663&lt;Template!S639,"")</f>
        <v/>
      </c>
      <c r="O147" s="58" t="str" cm="1">
        <f t="array" ref="O147">_xlfn.IFS(OR(Template!U639="",Template!U663=""),"",AND(Template!U639=0,Template!U663=0),"",Template!U663&gt;Template!U639,"Error",Template!U663=Template!U639,"Alert",Template!U663&lt;Template!U639,"")</f>
        <v/>
      </c>
      <c r="P147" s="58" t="str" cm="1">
        <f t="array" ref="P147">_xlfn.IFS(OR(Template!W639="",Template!W663=""),"",AND(Template!W639=0,Template!W663=0),"",Template!W663&gt;Template!W639,"Error",Template!W663=Template!W639,"Alert",Template!W663&lt;Template!W639,"")</f>
        <v/>
      </c>
      <c r="Q147" s="58" t="str" cm="1">
        <f t="array" ref="Q147">_xlfn.IFS(OR(Template!Y639="",Template!Y663=""),"",AND(Template!Y639=0,Template!Y663=0),"",Template!Y663&gt;Template!Y639,"Error",Template!Y663=Template!Y639,"Alert",Template!Y663&lt;Template!Y639,"")</f>
        <v/>
      </c>
      <c r="R147" s="155"/>
    </row>
    <row r="148" spans="1:18" x14ac:dyDescent="0.2">
      <c r="A148" s="484"/>
      <c r="B148" s="487"/>
      <c r="C148" s="480"/>
      <c r="D148" s="480"/>
      <c r="E148" s="69" t="s">
        <v>662</v>
      </c>
      <c r="F148" s="58" t="str" cm="1">
        <f t="array" ref="F148">IF(OR(G148:Q148="Error",G148:Q148="Alert"),1,"")</f>
        <v/>
      </c>
      <c r="G148" s="58" t="str" cm="1">
        <f t="array" ref="G148">_xlfn.IFS(OR(Template!E640="",Template!E664=""),"",AND(Template!E640=0,Template!E664=0),"",Template!E664&gt;Template!E640,"Error",Template!E664=Template!E640,"Alert",Template!E664&lt;Template!E640,"")</f>
        <v/>
      </c>
      <c r="H148" s="58" t="str" cm="1">
        <f t="array" ref="H148">_xlfn.IFS(OR(Template!G640="",Template!G664=""),"",AND(Template!G640=0,Template!G664=0),"",Template!G664&gt;Template!G640,"Error",Template!G664=Template!G640,"Alert",Template!G664&lt;Template!G640,"")</f>
        <v/>
      </c>
      <c r="I148" s="58" t="str" cm="1">
        <f t="array" ref="I148">_xlfn.IFS(OR(Template!I640="",Template!I664=""),"",AND(Template!I640=0,Template!I664=0),"",Template!I664&gt;Template!I640,"Error",Template!I664=Template!I640,"Alert",Template!I664&lt;Template!I640,"")</f>
        <v/>
      </c>
      <c r="J148" s="58" t="str" cm="1">
        <f t="array" ref="J148">_xlfn.IFS(OR(Template!K640="",Template!K664=""),"",AND(Template!K640=0,Template!K664=0),"",Template!K664&gt;Template!K640,"Error",Template!K664=Template!K640,"Alert",Template!K664&lt;Template!K640,"")</f>
        <v/>
      </c>
      <c r="K148" s="58" t="str" cm="1">
        <f t="array" ref="K148">_xlfn.IFS(OR(Template!M640="",Template!M664=""),"",AND(Template!M640=0,Template!M664=0),"",Template!M664&gt;Template!M640,"Error",Template!M664=Template!M640,"Alert",Template!M664&lt;Template!M640,"")</f>
        <v/>
      </c>
      <c r="L148" s="58" t="str" cm="1">
        <f t="array" ref="L148">_xlfn.IFS(OR(Template!O640="",Template!O664=""),"",AND(Template!O640=0,Template!O664=0),"",Template!O664&gt;Template!O640,"Error",Template!O664=Template!O640,"Alert",Template!O664&lt;Template!O640,"")</f>
        <v/>
      </c>
      <c r="M148" s="58" t="str" cm="1">
        <f t="array" ref="M148">_xlfn.IFS(OR(Template!Q640="",Template!Q664=""),"",AND(Template!Q640=0,Template!Q664=0),"",Template!Q664&gt;Template!Q640,"Error",Template!Q664=Template!Q640,"Alert",Template!Q664&lt;Template!Q640,"")</f>
        <v/>
      </c>
      <c r="N148" s="58" t="str" cm="1">
        <f t="array" ref="N148">_xlfn.IFS(OR(Template!S640="",Template!S664=""),"",AND(Template!S640=0,Template!S664=0),"",Template!S664&gt;Template!S640,"Error",Template!S664=Template!S640,"Alert",Template!S664&lt;Template!S640,"")</f>
        <v/>
      </c>
      <c r="O148" s="58" t="str" cm="1">
        <f t="array" ref="O148">_xlfn.IFS(OR(Template!U640="",Template!U664=""),"",AND(Template!U640=0,Template!U664=0),"",Template!U664&gt;Template!U640,"Error",Template!U664=Template!U640,"Alert",Template!U664&lt;Template!U640,"")</f>
        <v/>
      </c>
      <c r="P148" s="58" t="str" cm="1">
        <f t="array" ref="P148">_xlfn.IFS(OR(Template!W640="",Template!W664=""),"",AND(Template!W640=0,Template!W664=0),"",Template!W664&gt;Template!W640,"Error",Template!W664=Template!W640,"Alert",Template!W664&lt;Template!W640,"")</f>
        <v/>
      </c>
      <c r="Q148" s="58" t="str" cm="1">
        <f t="array" ref="Q148">_xlfn.IFS(OR(Template!Y640="",Template!Y664=""),"",AND(Template!Y640=0,Template!Y664=0),"",Template!Y664&gt;Template!Y640,"Error",Template!Y664=Template!Y640,"Alert",Template!Y664&lt;Template!Y640,"")</f>
        <v/>
      </c>
      <c r="R148" s="155"/>
    </row>
    <row r="149" spans="1:18" x14ac:dyDescent="0.2">
      <c r="A149" s="484"/>
      <c r="B149" s="487"/>
      <c r="C149" s="480"/>
      <c r="D149" s="480"/>
      <c r="E149" s="69" t="s">
        <v>663</v>
      </c>
      <c r="F149" s="58" cm="1">
        <f t="array" ref="F149">IF(OR(G149:Q149="Error",G149:Q149="Alert"),1,"")</f>
        <v>1</v>
      </c>
      <c r="G149" s="58" t="str" cm="1">
        <f t="array" ref="G149">_xlfn.IFS(OR(Template!E641="",Template!E665=""),"",AND(Template!E641=0,Template!E665=0),"",Template!E665&gt;Template!E641,"Error",Template!E665=Template!E641,"Alert",Template!E665&lt;Template!E641,"")</f>
        <v/>
      </c>
      <c r="H149" s="58" t="str" cm="1">
        <f t="array" ref="H149">_xlfn.IFS(OR(Template!G641="",Template!G665=""),"",AND(Template!G641=0,Template!G665=0),"",Template!G665&gt;Template!G641,"Error",Template!G665=Template!G641,"Alert",Template!G665&lt;Template!G641,"")</f>
        <v/>
      </c>
      <c r="I149" s="58" t="str" cm="1">
        <f t="array" ref="I149">_xlfn.IFS(OR(Template!I641="",Template!I665=""),"",AND(Template!I641=0,Template!I665=0),"",Template!I665&gt;Template!I641,"Error",Template!I665=Template!I641,"Alert",Template!I665&lt;Template!I641,"")</f>
        <v/>
      </c>
      <c r="J149" s="58" t="str" cm="1">
        <f t="array" ref="J149">_xlfn.IFS(OR(Template!K641="",Template!K665=""),"",AND(Template!K641=0,Template!K665=0),"",Template!K665&gt;Template!K641,"Error",Template!K665=Template!K641,"Alert",Template!K665&lt;Template!K641,"")</f>
        <v/>
      </c>
      <c r="K149" s="58" t="str" cm="1">
        <f t="array" ref="K149">_xlfn.IFS(OR(Template!M641="",Template!M665=""),"",AND(Template!M641=0,Template!M665=0),"",Template!M665&gt;Template!M641,"Error",Template!M665=Template!M641,"Alert",Template!M665&lt;Template!M641,"")</f>
        <v/>
      </c>
      <c r="L149" s="58" t="str" cm="1">
        <f t="array" ref="L149">_xlfn.IFS(OR(Template!O641="",Template!O665=""),"",AND(Template!O641=0,Template!O665=0),"",Template!O665&gt;Template!O641,"Error",Template!O665=Template!O641,"Alert",Template!O665&lt;Template!O641,"")</f>
        <v/>
      </c>
      <c r="M149" s="58" t="str" cm="1">
        <f t="array" ref="M149">_xlfn.IFS(OR(Template!Q641="",Template!Q665=""),"",AND(Template!Q641=0,Template!Q665=0),"",Template!Q665&gt;Template!Q641,"Error",Template!Q665=Template!Q641,"Alert",Template!Q665&lt;Template!Q641,"")</f>
        <v/>
      </c>
      <c r="N149" s="58" t="str" cm="1">
        <f t="array" ref="N149">_xlfn.IFS(OR(Template!S641="",Template!S665=""),"",AND(Template!S641=0,Template!S665=0),"",Template!S665&gt;Template!S641,"Error",Template!S665=Template!S641,"Alert",Template!S665&lt;Template!S641,"")</f>
        <v/>
      </c>
      <c r="O149" s="58" t="str" cm="1">
        <f t="array" ref="O149">_xlfn.IFS(OR(Template!U641="",Template!U665=""),"",AND(Template!U641=0,Template!U665=0),"",Template!U665&gt;Template!U641,"Error",Template!U665=Template!U641,"Alert",Template!U665&lt;Template!U641,"")</f>
        <v>Alert</v>
      </c>
      <c r="P149" s="58" t="str" cm="1">
        <f t="array" ref="P149">_xlfn.IFS(OR(Template!W641="",Template!W665=""),"",AND(Template!W641=0,Template!W665=0),"",Template!W665&gt;Template!W641,"Error",Template!W665=Template!W641,"Alert",Template!W665&lt;Template!W641,"")</f>
        <v/>
      </c>
      <c r="Q149" s="58" t="str" cm="1">
        <f t="array" ref="Q149">_xlfn.IFS(OR(Template!Y641="",Template!Y665=""),"",AND(Template!Y641=0,Template!Y665=0),"",Template!Y665&gt;Template!Y641,"Error",Template!Y665=Template!Y641,"Alert",Template!Y665&lt;Template!Y641,"")</f>
        <v/>
      </c>
      <c r="R149" s="155"/>
    </row>
    <row r="150" spans="1:18" x14ac:dyDescent="0.2">
      <c r="A150" s="484"/>
      <c r="B150" s="487"/>
      <c r="C150" s="480"/>
      <c r="D150" s="480"/>
      <c r="E150" s="69" t="s">
        <v>664</v>
      </c>
      <c r="F150" s="58" t="str" cm="1">
        <f t="array" ref="F150">IF(OR(G150:Q150="Error",G150:Q150="Alert"),1,"")</f>
        <v/>
      </c>
      <c r="G150" s="58" t="str" cm="1">
        <f t="array" ref="G150">_xlfn.IFS(OR(Template!E642="",Template!E666=""),"",AND(Template!E642=0,Template!E666=0),"",Template!E666&gt;Template!E642,"Error",Template!E666=Template!E642,"Alert",Template!E666&lt;Template!E642,"")</f>
        <v/>
      </c>
      <c r="H150" s="58" t="str" cm="1">
        <f t="array" ref="H150">_xlfn.IFS(OR(Template!G642="",Template!G666=""),"",AND(Template!G642=0,Template!G666=0),"",Template!G666&gt;Template!G642,"Error",Template!G666=Template!G642,"Alert",Template!G666&lt;Template!G642,"")</f>
        <v/>
      </c>
      <c r="I150" s="58" t="str" cm="1">
        <f t="array" ref="I150">_xlfn.IFS(OR(Template!I642="",Template!I666=""),"",AND(Template!I642=0,Template!I666=0),"",Template!I666&gt;Template!I642,"Error",Template!I666=Template!I642,"Alert",Template!I666&lt;Template!I642,"")</f>
        <v/>
      </c>
      <c r="J150" s="58" t="str" cm="1">
        <f t="array" ref="J150">_xlfn.IFS(OR(Template!K642="",Template!K666=""),"",AND(Template!K642=0,Template!K666=0),"",Template!K666&gt;Template!K642,"Error",Template!K666=Template!K642,"Alert",Template!K666&lt;Template!K642,"")</f>
        <v/>
      </c>
      <c r="K150" s="58" t="str" cm="1">
        <f t="array" ref="K150">_xlfn.IFS(OR(Template!M642="",Template!M666=""),"",AND(Template!M642=0,Template!M666=0),"",Template!M666&gt;Template!M642,"Error",Template!M666=Template!M642,"Alert",Template!M666&lt;Template!M642,"")</f>
        <v/>
      </c>
      <c r="L150" s="58" t="str" cm="1">
        <f t="array" ref="L150">_xlfn.IFS(OR(Template!O642="",Template!O666=""),"",AND(Template!O642=0,Template!O666=0),"",Template!O666&gt;Template!O642,"Error",Template!O666=Template!O642,"Alert",Template!O666&lt;Template!O642,"")</f>
        <v/>
      </c>
      <c r="M150" s="58" t="str" cm="1">
        <f t="array" ref="M150">_xlfn.IFS(OR(Template!Q642="",Template!Q666=""),"",AND(Template!Q642=0,Template!Q666=0),"",Template!Q666&gt;Template!Q642,"Error",Template!Q666=Template!Q642,"Alert",Template!Q666&lt;Template!Q642,"")</f>
        <v/>
      </c>
      <c r="N150" s="58" t="str" cm="1">
        <f t="array" ref="N150">_xlfn.IFS(OR(Template!S642="",Template!S666=""),"",AND(Template!S642=0,Template!S666=0),"",Template!S666&gt;Template!S642,"Error",Template!S666=Template!S642,"Alert",Template!S666&lt;Template!S642,"")</f>
        <v/>
      </c>
      <c r="O150" s="58" t="str" cm="1">
        <f t="array" ref="O150">_xlfn.IFS(OR(Template!U642="",Template!U666=""),"",AND(Template!U642=0,Template!U666=0),"",Template!U666&gt;Template!U642,"Error",Template!U666=Template!U642,"Alert",Template!U666&lt;Template!U642,"")</f>
        <v/>
      </c>
      <c r="P150" s="58" t="str" cm="1">
        <f t="array" ref="P150">_xlfn.IFS(OR(Template!W642="",Template!W666=""),"",AND(Template!W642=0,Template!W666=0),"",Template!W666&gt;Template!W642,"Error",Template!W666=Template!W642,"Alert",Template!W666&lt;Template!W642,"")</f>
        <v/>
      </c>
      <c r="Q150" s="58" t="str" cm="1">
        <f t="array" ref="Q150">_xlfn.IFS(OR(Template!Y642="",Template!Y666=""),"",AND(Template!Y642=0,Template!Y666=0),"",Template!Y666&gt;Template!Y642,"Error",Template!Y666=Template!Y642,"Alert",Template!Y666&lt;Template!Y642,"")</f>
        <v/>
      </c>
      <c r="R150" s="155"/>
    </row>
    <row r="151" spans="1:18" x14ac:dyDescent="0.2">
      <c r="A151" s="484"/>
      <c r="B151" s="487"/>
      <c r="C151" s="480"/>
      <c r="D151" s="480"/>
      <c r="E151" s="69" t="s">
        <v>665</v>
      </c>
      <c r="F151" s="58" t="str" cm="1">
        <f t="array" ref="F151">IF(OR(G151:Q151="Error",G151:Q151="Alert"),1,"")</f>
        <v/>
      </c>
      <c r="G151" s="58" t="str" cm="1">
        <f t="array" ref="G151">_xlfn.IFS(OR(Template!E643="",Template!E667=""),"",AND(Template!E643=0,Template!E667=0),"",Template!E667&gt;Template!E643,"Error",Template!E667=Template!E643,"Alert",Template!E667&lt;Template!E643,"")</f>
        <v/>
      </c>
      <c r="H151" s="58" t="str" cm="1">
        <f t="array" ref="H151">_xlfn.IFS(OR(Template!G643="",Template!G667=""),"",AND(Template!G643=0,Template!G667=0),"",Template!G667&gt;Template!G643,"Error",Template!G667=Template!G643,"Alert",Template!G667&lt;Template!G643,"")</f>
        <v/>
      </c>
      <c r="I151" s="58" t="str" cm="1">
        <f t="array" ref="I151">_xlfn.IFS(OR(Template!I643="",Template!I667=""),"",AND(Template!I643=0,Template!I667=0),"",Template!I667&gt;Template!I643,"Error",Template!I667=Template!I643,"Alert",Template!I667&lt;Template!I643,"")</f>
        <v/>
      </c>
      <c r="J151" s="58" t="str" cm="1">
        <f t="array" ref="J151">_xlfn.IFS(OR(Template!K643="",Template!K667=""),"",AND(Template!K643=0,Template!K667=0),"",Template!K667&gt;Template!K643,"Error",Template!K667=Template!K643,"Alert",Template!K667&lt;Template!K643,"")</f>
        <v/>
      </c>
      <c r="K151" s="58" t="str" cm="1">
        <f t="array" ref="K151">_xlfn.IFS(OR(Template!M643="",Template!M667=""),"",AND(Template!M643=0,Template!M667=0),"",Template!M667&gt;Template!M643,"Error",Template!M667=Template!M643,"Alert",Template!M667&lt;Template!M643,"")</f>
        <v/>
      </c>
      <c r="L151" s="58" t="str" cm="1">
        <f t="array" ref="L151">_xlfn.IFS(OR(Template!O643="",Template!O667=""),"",AND(Template!O643=0,Template!O667=0),"",Template!O667&gt;Template!O643,"Error",Template!O667=Template!O643,"Alert",Template!O667&lt;Template!O643,"")</f>
        <v/>
      </c>
      <c r="M151" s="58" t="str" cm="1">
        <f t="array" ref="M151">_xlfn.IFS(OR(Template!Q643="",Template!Q667=""),"",AND(Template!Q643=0,Template!Q667=0),"",Template!Q667&gt;Template!Q643,"Error",Template!Q667=Template!Q643,"Alert",Template!Q667&lt;Template!Q643,"")</f>
        <v/>
      </c>
      <c r="N151" s="58" t="str" cm="1">
        <f t="array" ref="N151">_xlfn.IFS(OR(Template!S643="",Template!S667=""),"",AND(Template!S643=0,Template!S667=0),"",Template!S667&gt;Template!S643,"Error",Template!S667=Template!S643,"Alert",Template!S667&lt;Template!S643,"")</f>
        <v/>
      </c>
      <c r="O151" s="58" t="str" cm="1">
        <f t="array" ref="O151">_xlfn.IFS(OR(Template!U643="",Template!U667=""),"",AND(Template!U643=0,Template!U667=0),"",Template!U667&gt;Template!U643,"Error",Template!U667=Template!U643,"Alert",Template!U667&lt;Template!U643,"")</f>
        <v/>
      </c>
      <c r="P151" s="58" t="str" cm="1">
        <f t="array" ref="P151">_xlfn.IFS(OR(Template!W643="",Template!W667=""),"",AND(Template!W643=0,Template!W667=0),"",Template!W667&gt;Template!W643,"Error",Template!W667=Template!W643,"Alert",Template!W667&lt;Template!W643,"")</f>
        <v/>
      </c>
      <c r="Q151" s="58" t="str" cm="1">
        <f t="array" ref="Q151">_xlfn.IFS(OR(Template!Y643="",Template!Y667=""),"",AND(Template!Y643=0,Template!Y667=0),"",Template!Y667&gt;Template!Y643,"Error",Template!Y667=Template!Y643,"Alert",Template!Y667&lt;Template!Y643,"")</f>
        <v/>
      </c>
      <c r="R151" s="155"/>
    </row>
    <row r="152" spans="1:18" x14ac:dyDescent="0.2">
      <c r="A152" s="484"/>
      <c r="B152" s="487"/>
      <c r="C152" s="480"/>
      <c r="D152" s="480"/>
      <c r="E152" s="69" t="s">
        <v>666</v>
      </c>
      <c r="F152" s="58" t="str" cm="1">
        <f t="array" ref="F152">IF(OR(G152:Q152="Error",G152:Q152="Alert"),1,"")</f>
        <v/>
      </c>
      <c r="G152" s="58" t="str" cm="1">
        <f t="array" ref="G152">_xlfn.IFS(OR(Template!E644="",Template!E668=""),"",AND(Template!E644=0,Template!E668=0),"",Template!E668&gt;Template!E644,"Error",Template!E668=Template!E644,"Alert",Template!E668&lt;Template!E644,"")</f>
        <v/>
      </c>
      <c r="H152" s="58" t="str" cm="1">
        <f t="array" ref="H152">_xlfn.IFS(OR(Template!G644="",Template!G668=""),"",AND(Template!G644=0,Template!G668=0),"",Template!G668&gt;Template!G644,"Error",Template!G668=Template!G644,"Alert",Template!G668&lt;Template!G644,"")</f>
        <v/>
      </c>
      <c r="I152" s="58" t="str" cm="1">
        <f t="array" ref="I152">_xlfn.IFS(OR(Template!I644="",Template!I668=""),"",AND(Template!I644=0,Template!I668=0),"",Template!I668&gt;Template!I644,"Error",Template!I668=Template!I644,"Alert",Template!I668&lt;Template!I644,"")</f>
        <v/>
      </c>
      <c r="J152" s="58" t="str" cm="1">
        <f t="array" ref="J152">_xlfn.IFS(OR(Template!K644="",Template!K668=""),"",AND(Template!K644=0,Template!K668=0),"",Template!K668&gt;Template!K644,"Error",Template!K668=Template!K644,"Alert",Template!K668&lt;Template!K644,"")</f>
        <v/>
      </c>
      <c r="K152" s="58" t="str" cm="1">
        <f t="array" ref="K152">_xlfn.IFS(OR(Template!M644="",Template!M668=""),"",AND(Template!M644=0,Template!M668=0),"",Template!M668&gt;Template!M644,"Error",Template!M668=Template!M644,"Alert",Template!M668&lt;Template!M644,"")</f>
        <v/>
      </c>
      <c r="L152" s="58" t="str" cm="1">
        <f t="array" ref="L152">_xlfn.IFS(OR(Template!O644="",Template!O668=""),"",AND(Template!O644=0,Template!O668=0),"",Template!O668&gt;Template!O644,"Error",Template!O668=Template!O644,"Alert",Template!O668&lt;Template!O644,"")</f>
        <v/>
      </c>
      <c r="M152" s="58" t="str" cm="1">
        <f t="array" ref="M152">_xlfn.IFS(OR(Template!Q644="",Template!Q668=""),"",AND(Template!Q644=0,Template!Q668=0),"",Template!Q668&gt;Template!Q644,"Error",Template!Q668=Template!Q644,"Alert",Template!Q668&lt;Template!Q644,"")</f>
        <v/>
      </c>
      <c r="N152" s="58" t="str" cm="1">
        <f t="array" ref="N152">_xlfn.IFS(OR(Template!S644="",Template!S668=""),"",AND(Template!S644=0,Template!S668=0),"",Template!S668&gt;Template!S644,"Error",Template!S668=Template!S644,"Alert",Template!S668&lt;Template!S644,"")</f>
        <v/>
      </c>
      <c r="O152" s="58" t="str" cm="1">
        <f t="array" ref="O152">_xlfn.IFS(OR(Template!U644="",Template!U668=""),"",AND(Template!U644=0,Template!U668=0),"",Template!U668&gt;Template!U644,"Error",Template!U668=Template!U644,"Alert",Template!U668&lt;Template!U644,"")</f>
        <v/>
      </c>
      <c r="P152" s="58" t="str" cm="1">
        <f t="array" ref="P152">_xlfn.IFS(OR(Template!W644="",Template!W668=""),"",AND(Template!W644=0,Template!W668=0),"",Template!W668&gt;Template!W644,"Error",Template!W668=Template!W644,"Alert",Template!W668&lt;Template!W644,"")</f>
        <v/>
      </c>
      <c r="Q152" s="58" t="str" cm="1">
        <f t="array" ref="Q152">_xlfn.IFS(OR(Template!Y644="",Template!Y668=""),"",AND(Template!Y644=0,Template!Y668=0),"",Template!Y668&gt;Template!Y644,"Error",Template!Y668=Template!Y644,"Alert",Template!Y668&lt;Template!Y644,"")</f>
        <v/>
      </c>
      <c r="R152" s="155"/>
    </row>
    <row r="153" spans="1:18" x14ac:dyDescent="0.2">
      <c r="A153" s="484"/>
      <c r="B153" s="487"/>
      <c r="C153" s="480"/>
      <c r="D153" s="480"/>
      <c r="E153" s="69" t="s">
        <v>667</v>
      </c>
      <c r="F153" s="58" t="str" cm="1">
        <f t="array" ref="F153">IF(OR(G153:Q153="Error",G153:Q153="Alert"),1,"")</f>
        <v/>
      </c>
      <c r="G153" s="58" t="str" cm="1">
        <f t="array" ref="G153">_xlfn.IFS(OR(Template!E645="",Template!E669=""),"",AND(Template!E645=0,Template!E669=0),"",Template!E669&gt;Template!E645,"Error",Template!E669=Template!E645,"Alert",Template!E669&lt;Template!E645,"")</f>
        <v/>
      </c>
      <c r="H153" s="58" t="str" cm="1">
        <f t="array" ref="H153">_xlfn.IFS(OR(Template!G645="",Template!G669=""),"",AND(Template!G645=0,Template!G669=0),"",Template!G669&gt;Template!G645,"Error",Template!G669=Template!G645,"Alert",Template!G669&lt;Template!G645,"")</f>
        <v/>
      </c>
      <c r="I153" s="58" t="str" cm="1">
        <f t="array" ref="I153">_xlfn.IFS(OR(Template!I645="",Template!I669=""),"",AND(Template!I645=0,Template!I669=0),"",Template!I669&gt;Template!I645,"Error",Template!I669=Template!I645,"Alert",Template!I669&lt;Template!I645,"")</f>
        <v/>
      </c>
      <c r="J153" s="58" t="str" cm="1">
        <f t="array" ref="J153">_xlfn.IFS(OR(Template!K645="",Template!K669=""),"",AND(Template!K645=0,Template!K669=0),"",Template!K669&gt;Template!K645,"Error",Template!K669=Template!K645,"Alert",Template!K669&lt;Template!K645,"")</f>
        <v/>
      </c>
      <c r="K153" s="58" t="str" cm="1">
        <f t="array" ref="K153">_xlfn.IFS(OR(Template!M645="",Template!M669=""),"",AND(Template!M645=0,Template!M669=0),"",Template!M669&gt;Template!M645,"Error",Template!M669=Template!M645,"Alert",Template!M669&lt;Template!M645,"")</f>
        <v/>
      </c>
      <c r="L153" s="58" t="str" cm="1">
        <f t="array" ref="L153">_xlfn.IFS(OR(Template!O645="",Template!O669=""),"",AND(Template!O645=0,Template!O669=0),"",Template!O669&gt;Template!O645,"Error",Template!O669=Template!O645,"Alert",Template!O669&lt;Template!O645,"")</f>
        <v/>
      </c>
      <c r="M153" s="58" t="str" cm="1">
        <f t="array" ref="M153">_xlfn.IFS(OR(Template!Q645="",Template!Q669=""),"",AND(Template!Q645=0,Template!Q669=0),"",Template!Q669&gt;Template!Q645,"Error",Template!Q669=Template!Q645,"Alert",Template!Q669&lt;Template!Q645,"")</f>
        <v/>
      </c>
      <c r="N153" s="58" t="str" cm="1">
        <f t="array" ref="N153">_xlfn.IFS(OR(Template!S645="",Template!S669=""),"",AND(Template!S645=0,Template!S669=0),"",Template!S669&gt;Template!S645,"Error",Template!S669=Template!S645,"Alert",Template!S669&lt;Template!S645,"")</f>
        <v/>
      </c>
      <c r="O153" s="58" t="str" cm="1">
        <f t="array" ref="O153">_xlfn.IFS(OR(Template!U645="",Template!U669=""),"",AND(Template!U645=0,Template!U669=0),"",Template!U669&gt;Template!U645,"Error",Template!U669=Template!U645,"Alert",Template!U669&lt;Template!U645,"")</f>
        <v/>
      </c>
      <c r="P153" s="58" t="str" cm="1">
        <f t="array" ref="P153">_xlfn.IFS(OR(Template!W645="",Template!W669=""),"",AND(Template!W645=0,Template!W669=0),"",Template!W669&gt;Template!W645,"Error",Template!W669=Template!W645,"Alert",Template!W669&lt;Template!W645,"")</f>
        <v/>
      </c>
      <c r="Q153" s="58" t="str" cm="1">
        <f t="array" ref="Q153">_xlfn.IFS(OR(Template!Y645="",Template!Y669=""),"",AND(Template!Y645=0,Template!Y669=0),"",Template!Y669&gt;Template!Y645,"Error",Template!Y669=Template!Y645,"Alert",Template!Y669&lt;Template!Y645,"")</f>
        <v/>
      </c>
      <c r="R153" s="155"/>
    </row>
    <row r="154" spans="1:18" x14ac:dyDescent="0.2">
      <c r="A154" s="484"/>
      <c r="B154" s="487"/>
      <c r="C154" s="480"/>
      <c r="D154" s="480"/>
      <c r="E154" s="69" t="s">
        <v>668</v>
      </c>
      <c r="F154" s="58" t="str" cm="1">
        <f t="array" ref="F154">IF(OR(G154:Q154="Error",G154:Q154="Alert"),1,"")</f>
        <v/>
      </c>
      <c r="G154" s="58" t="str" cm="1">
        <f t="array" ref="G154">_xlfn.IFS(OR(Template!E646="",Template!E670=""),"",AND(Template!E646=0,Template!E670=0),"",Template!E670&gt;Template!E646,"Error",Template!E670=Template!E646,"Alert",Template!E670&lt;Template!E646,"")</f>
        <v/>
      </c>
      <c r="H154" s="58" t="str" cm="1">
        <f t="array" ref="H154">_xlfn.IFS(OR(Template!G646="",Template!G670=""),"",AND(Template!G646=0,Template!G670=0),"",Template!G670&gt;Template!G646,"Error",Template!G670=Template!G646,"Alert",Template!G670&lt;Template!G646,"")</f>
        <v/>
      </c>
      <c r="I154" s="58" t="str" cm="1">
        <f t="array" ref="I154">_xlfn.IFS(OR(Template!I646="",Template!I670=""),"",AND(Template!I646=0,Template!I670=0),"",Template!I670&gt;Template!I646,"Error",Template!I670=Template!I646,"Alert",Template!I670&lt;Template!I646,"")</f>
        <v/>
      </c>
      <c r="J154" s="58" t="str" cm="1">
        <f t="array" ref="J154">_xlfn.IFS(OR(Template!K646="",Template!K670=""),"",AND(Template!K646=0,Template!K670=0),"",Template!K670&gt;Template!K646,"Error",Template!K670=Template!K646,"Alert",Template!K670&lt;Template!K646,"")</f>
        <v/>
      </c>
      <c r="K154" s="58" t="str" cm="1">
        <f t="array" ref="K154">_xlfn.IFS(OR(Template!M646="",Template!M670=""),"",AND(Template!M646=0,Template!M670=0),"",Template!M670&gt;Template!M646,"Error",Template!M670=Template!M646,"Alert",Template!M670&lt;Template!M646,"")</f>
        <v/>
      </c>
      <c r="L154" s="58" t="str" cm="1">
        <f t="array" ref="L154">_xlfn.IFS(OR(Template!O646="",Template!O670=""),"",AND(Template!O646=0,Template!O670=0),"",Template!O670&gt;Template!O646,"Error",Template!O670=Template!O646,"Alert",Template!O670&lt;Template!O646,"")</f>
        <v/>
      </c>
      <c r="M154" s="58" t="str" cm="1">
        <f t="array" ref="M154">_xlfn.IFS(OR(Template!Q646="",Template!Q670=""),"",AND(Template!Q646=0,Template!Q670=0),"",Template!Q670&gt;Template!Q646,"Error",Template!Q670=Template!Q646,"Alert",Template!Q670&lt;Template!Q646,"")</f>
        <v/>
      </c>
      <c r="N154" s="58" t="str" cm="1">
        <f t="array" ref="N154">_xlfn.IFS(OR(Template!S646="",Template!S670=""),"",AND(Template!S646=0,Template!S670=0),"",Template!S670&gt;Template!S646,"Error",Template!S670=Template!S646,"Alert",Template!S670&lt;Template!S646,"")</f>
        <v/>
      </c>
      <c r="O154" s="58" t="str" cm="1">
        <f t="array" ref="O154">_xlfn.IFS(OR(Template!U646="",Template!U670=""),"",AND(Template!U646=0,Template!U670=0),"",Template!U670&gt;Template!U646,"Error",Template!U670=Template!U646,"Alert",Template!U670&lt;Template!U646,"")</f>
        <v/>
      </c>
      <c r="P154" s="58" t="str" cm="1">
        <f t="array" ref="P154">_xlfn.IFS(OR(Template!W646="",Template!W670=""),"",AND(Template!W646=0,Template!W670=0),"",Template!W670&gt;Template!W646,"Error",Template!W670=Template!W646,"Alert",Template!W670&lt;Template!W646,"")</f>
        <v/>
      </c>
      <c r="Q154" s="58" t="str" cm="1">
        <f t="array" ref="Q154">_xlfn.IFS(OR(Template!Y646="",Template!Y670=""),"",AND(Template!Y646=0,Template!Y670=0),"",Template!Y670&gt;Template!Y646,"Error",Template!Y670=Template!Y646,"Alert",Template!Y670&lt;Template!Y646,"")</f>
        <v/>
      </c>
      <c r="R154" s="155"/>
    </row>
    <row r="155" spans="1:18" x14ac:dyDescent="0.2">
      <c r="A155" s="484"/>
      <c r="B155" s="487"/>
      <c r="C155" s="480"/>
      <c r="D155" s="480"/>
      <c r="E155" s="69" t="s">
        <v>669</v>
      </c>
      <c r="F155" s="58" t="str" cm="1">
        <f t="array" ref="F155">IF(OR(G155:Q155="Error",G155:Q155="Alert"),1,"")</f>
        <v/>
      </c>
      <c r="G155" s="58" t="str" cm="1">
        <f t="array" ref="G155">_xlfn.IFS(OR(Template!E647="",Template!E671=""),"",AND(Template!E647=0,Template!E671=0),"",Template!E671&gt;Template!E647,"Error",Template!E671=Template!E647,"Alert",Template!E671&lt;Template!E647,"")</f>
        <v/>
      </c>
      <c r="H155" s="58" t="str" cm="1">
        <f t="array" ref="H155">_xlfn.IFS(OR(Template!G647="",Template!G671=""),"",AND(Template!G647=0,Template!G671=0),"",Template!G671&gt;Template!G647,"Error",Template!G671=Template!G647,"Alert",Template!G671&lt;Template!G647,"")</f>
        <v/>
      </c>
      <c r="I155" s="58" t="str" cm="1">
        <f t="array" ref="I155">_xlfn.IFS(OR(Template!I647="",Template!I671=""),"",AND(Template!I647=0,Template!I671=0),"",Template!I671&gt;Template!I647,"Error",Template!I671=Template!I647,"Alert",Template!I671&lt;Template!I647,"")</f>
        <v/>
      </c>
      <c r="J155" s="58" t="str" cm="1">
        <f t="array" ref="J155">_xlfn.IFS(OR(Template!K647="",Template!K671=""),"",AND(Template!K647=0,Template!K671=0),"",Template!K671&gt;Template!K647,"Error",Template!K671=Template!K647,"Alert",Template!K671&lt;Template!K647,"")</f>
        <v/>
      </c>
      <c r="K155" s="58" t="str" cm="1">
        <f t="array" ref="K155">_xlfn.IFS(OR(Template!M647="",Template!M671=""),"",AND(Template!M647=0,Template!M671=0),"",Template!M671&gt;Template!M647,"Error",Template!M671=Template!M647,"Alert",Template!M671&lt;Template!M647,"")</f>
        <v/>
      </c>
      <c r="L155" s="58" t="str" cm="1">
        <f t="array" ref="L155">_xlfn.IFS(OR(Template!O647="",Template!O671=""),"",AND(Template!O647=0,Template!O671=0),"",Template!O671&gt;Template!O647,"Error",Template!O671=Template!O647,"Alert",Template!O671&lt;Template!O647,"")</f>
        <v/>
      </c>
      <c r="M155" s="58" t="str" cm="1">
        <f t="array" ref="M155">_xlfn.IFS(OR(Template!Q647="",Template!Q671=""),"",AND(Template!Q647=0,Template!Q671=0),"",Template!Q671&gt;Template!Q647,"Error",Template!Q671=Template!Q647,"Alert",Template!Q671&lt;Template!Q647,"")</f>
        <v/>
      </c>
      <c r="N155" s="58" t="str" cm="1">
        <f t="array" ref="N155">_xlfn.IFS(OR(Template!S647="",Template!S671=""),"",AND(Template!S647=0,Template!S671=0),"",Template!S671&gt;Template!S647,"Error",Template!S671=Template!S647,"Alert",Template!S671&lt;Template!S647,"")</f>
        <v/>
      </c>
      <c r="O155" s="58" t="str" cm="1">
        <f t="array" ref="O155">_xlfn.IFS(OR(Template!U647="",Template!U671=""),"",AND(Template!U647=0,Template!U671=0),"",Template!U671&gt;Template!U647,"Error",Template!U671=Template!U647,"Alert",Template!U671&lt;Template!U647,"")</f>
        <v/>
      </c>
      <c r="P155" s="58" t="str" cm="1">
        <f t="array" ref="P155">_xlfn.IFS(OR(Template!W647="",Template!W671=""),"",AND(Template!W647=0,Template!W671=0),"",Template!W671&gt;Template!W647,"Error",Template!W671=Template!W647,"Alert",Template!W671&lt;Template!W647,"")</f>
        <v/>
      </c>
      <c r="Q155" s="58" t="str" cm="1">
        <f t="array" ref="Q155">_xlfn.IFS(OR(Template!Y647="",Template!Y671=""),"",AND(Template!Y647=0,Template!Y671=0),"",Template!Y671&gt;Template!Y647,"Error",Template!Y671=Template!Y647,"Alert",Template!Y671&lt;Template!Y647,"")</f>
        <v/>
      </c>
      <c r="R155" s="155"/>
    </row>
    <row r="156" spans="1:18" x14ac:dyDescent="0.2">
      <c r="A156" s="484"/>
      <c r="B156" s="487"/>
      <c r="C156" s="480"/>
      <c r="D156" s="480"/>
      <c r="E156" s="69" t="s">
        <v>670</v>
      </c>
      <c r="F156" s="58" t="str" cm="1">
        <f t="array" ref="F156">IF(OR(G156:Q156="Error",G156:Q156="Alert"),1,"")</f>
        <v/>
      </c>
      <c r="G156" s="58" t="str" cm="1">
        <f t="array" ref="G156">_xlfn.IFS(OR(Template!E648="",Template!E672=""),"",AND(Template!E648=0,Template!E672=0),"",Template!E672&gt;Template!E648,"Error",Template!E672=Template!E648,"Alert",Template!E672&lt;Template!E648,"")</f>
        <v/>
      </c>
      <c r="H156" s="58" t="str" cm="1">
        <f t="array" ref="H156">_xlfn.IFS(OR(Template!G648="",Template!G672=""),"",AND(Template!G648=0,Template!G672=0),"",Template!G672&gt;Template!G648,"Error",Template!G672=Template!G648,"Alert",Template!G672&lt;Template!G648,"")</f>
        <v/>
      </c>
      <c r="I156" s="58" t="str" cm="1">
        <f t="array" ref="I156">_xlfn.IFS(OR(Template!I648="",Template!I672=""),"",AND(Template!I648=0,Template!I672=0),"",Template!I672&gt;Template!I648,"Error",Template!I672=Template!I648,"Alert",Template!I672&lt;Template!I648,"")</f>
        <v/>
      </c>
      <c r="J156" s="58" t="str" cm="1">
        <f t="array" ref="J156">_xlfn.IFS(OR(Template!K648="",Template!K672=""),"",AND(Template!K648=0,Template!K672=0),"",Template!K672&gt;Template!K648,"Error",Template!K672=Template!K648,"Alert",Template!K672&lt;Template!K648,"")</f>
        <v/>
      </c>
      <c r="K156" s="58" t="str" cm="1">
        <f t="array" ref="K156">_xlfn.IFS(OR(Template!M648="",Template!M672=""),"",AND(Template!M648=0,Template!M672=0),"",Template!M672&gt;Template!M648,"Error",Template!M672=Template!M648,"Alert",Template!M672&lt;Template!M648,"")</f>
        <v/>
      </c>
      <c r="L156" s="58" t="str" cm="1">
        <f t="array" ref="L156">_xlfn.IFS(OR(Template!O648="",Template!O672=""),"",AND(Template!O648=0,Template!O672=0),"",Template!O672&gt;Template!O648,"Error",Template!O672=Template!O648,"Alert",Template!O672&lt;Template!O648,"")</f>
        <v/>
      </c>
      <c r="M156" s="58" t="str" cm="1">
        <f t="array" ref="M156">_xlfn.IFS(OR(Template!Q648="",Template!Q672=""),"",AND(Template!Q648=0,Template!Q672=0),"",Template!Q672&gt;Template!Q648,"Error",Template!Q672=Template!Q648,"Alert",Template!Q672&lt;Template!Q648,"")</f>
        <v/>
      </c>
      <c r="N156" s="58" t="str" cm="1">
        <f t="array" ref="N156">_xlfn.IFS(OR(Template!S648="",Template!S672=""),"",AND(Template!S648=0,Template!S672=0),"",Template!S672&gt;Template!S648,"Error",Template!S672=Template!S648,"Alert",Template!S672&lt;Template!S648,"")</f>
        <v/>
      </c>
      <c r="O156" s="58" t="str" cm="1">
        <f t="array" ref="O156">_xlfn.IFS(OR(Template!U648="",Template!U672=""),"",AND(Template!U648=0,Template!U672=0),"",Template!U672&gt;Template!U648,"Error",Template!U672=Template!U648,"Alert",Template!U672&lt;Template!U648,"")</f>
        <v/>
      </c>
      <c r="P156" s="58" t="str" cm="1">
        <f t="array" ref="P156">_xlfn.IFS(OR(Template!W648="",Template!W672=""),"",AND(Template!W648=0,Template!W672=0),"",Template!W672&gt;Template!W648,"Error",Template!W672=Template!W648,"Alert",Template!W672&lt;Template!W648,"")</f>
        <v/>
      </c>
      <c r="Q156" s="58" t="str" cm="1">
        <f t="array" ref="Q156">_xlfn.IFS(OR(Template!Y648="",Template!Y672=""),"",AND(Template!Y648=0,Template!Y672=0),"",Template!Y672&gt;Template!Y648,"Error",Template!Y672=Template!Y648,"Alert",Template!Y672&lt;Template!Y648,"")</f>
        <v/>
      </c>
      <c r="R156" s="155"/>
    </row>
    <row r="157" spans="1:18" x14ac:dyDescent="0.2">
      <c r="A157" s="484"/>
      <c r="B157" s="487"/>
      <c r="C157" s="480"/>
      <c r="D157" s="480"/>
      <c r="E157" s="452" t="s">
        <v>671</v>
      </c>
      <c r="F157" s="453" t="str" cm="1">
        <f t="array" ref="F157">IF(OR(G157:Q157="Error",G157:Q157="Alert"),1,"")</f>
        <v/>
      </c>
      <c r="G157" s="453" t="str" cm="1">
        <f t="array" ref="G157">_xlfn.IFS(OR(Template!E649="",Template!E673=""),"",AND(Template!E649=0,Template!E673=0),"",Template!E673&gt;Template!E649,"Error",Template!E673=Template!E649,"Alert",Template!E673&lt;Template!E649,"")</f>
        <v/>
      </c>
      <c r="H157" s="453" t="str" cm="1">
        <f t="array" ref="H157">_xlfn.IFS(OR(Template!G649="",Template!G673=""),"",AND(Template!G649=0,Template!G673=0),"",Template!G673&gt;Template!G649,"Error",Template!G673=Template!G649,"Alert",Template!G673&lt;Template!G649,"")</f>
        <v/>
      </c>
      <c r="I157" s="453" t="str" cm="1">
        <f t="array" ref="I157">_xlfn.IFS(OR(Template!I649="",Template!I673=""),"",AND(Template!I649=0,Template!I673=0),"",Template!I673&gt;Template!I649,"Error",Template!I673=Template!I649,"Alert",Template!I673&lt;Template!I649,"")</f>
        <v/>
      </c>
      <c r="J157" s="453" t="str" cm="1">
        <f t="array" ref="J157">_xlfn.IFS(OR(Template!K649="",Template!K673=""),"",AND(Template!K649=0,Template!K673=0),"",Template!K673&gt;Template!K649,"Error",Template!K673=Template!K649,"Alert",Template!K673&lt;Template!K649,"")</f>
        <v/>
      </c>
      <c r="K157" s="453" t="str" cm="1">
        <f t="array" ref="K157">_xlfn.IFS(OR(Template!M649="",Template!M673=""),"",AND(Template!M649=0,Template!M673=0),"",Template!M673&gt;Template!M649,"Error",Template!M673=Template!M649,"Alert",Template!M673&lt;Template!M649,"")</f>
        <v/>
      </c>
      <c r="L157" s="453" t="str" cm="1">
        <f t="array" ref="L157">_xlfn.IFS(OR(Template!O649="",Template!O673=""),"",AND(Template!O649=0,Template!O673=0),"",Template!O673&gt;Template!O649,"Error",Template!O673=Template!O649,"Alert",Template!O673&lt;Template!O649,"")</f>
        <v/>
      </c>
      <c r="M157" s="453" t="str" cm="1">
        <f t="array" ref="M157">_xlfn.IFS(OR(Template!Q649="",Template!Q673=""),"",AND(Template!Q649=0,Template!Q673=0),"",Template!Q673&gt;Template!Q649,"Error",Template!Q673=Template!Q649,"Alert",Template!Q673&lt;Template!Q649,"")</f>
        <v/>
      </c>
      <c r="N157" s="453" t="str" cm="1">
        <f t="array" ref="N157">_xlfn.IFS(OR(Template!S649="",Template!S673=""),"",AND(Template!S649=0,Template!S673=0),"",Template!S673&gt;Template!S649,"Error",Template!S673=Template!S649,"Alert",Template!S673&lt;Template!S649,"")</f>
        <v/>
      </c>
      <c r="O157" s="453" t="str" cm="1">
        <f t="array" ref="O157">_xlfn.IFS(OR(Template!U649="",Template!U673=""),"",AND(Template!U649=0,Template!U673=0),"",Template!U673&gt;Template!U649,"Error",Template!U673=Template!U649,"Alert",Template!U673&lt;Template!U649,"")</f>
        <v/>
      </c>
      <c r="P157" s="453" t="str" cm="1">
        <f t="array" ref="P157">_xlfn.IFS(OR(Template!W649="",Template!W673=""),"",AND(Template!W649=0,Template!W673=0),"",Template!W673&gt;Template!W649,"Error",Template!W673=Template!W649,"Alert",Template!W673&lt;Template!W649,"")</f>
        <v/>
      </c>
      <c r="Q157" s="453" t="str" cm="1">
        <f t="array" ref="Q157">_xlfn.IFS(OR(Template!Y649="",Template!Y673=""),"",AND(Template!Y649=0,Template!Y673=0),"",Template!Y673&gt;Template!Y649,"Error",Template!Y673=Template!Y649,"Alert",Template!Y673&lt;Template!Y649,"")</f>
        <v/>
      </c>
      <c r="R157" s="454"/>
    </row>
    <row r="158" spans="1:18" ht="15.75" x14ac:dyDescent="0.2">
      <c r="A158" s="484"/>
      <c r="B158" s="487"/>
      <c r="C158" s="480"/>
      <c r="D158" s="480" t="s">
        <v>385</v>
      </c>
      <c r="E158" s="124" t="s">
        <v>653</v>
      </c>
      <c r="F158" s="58" t="str" cm="1">
        <f t="array" ref="F158">IF(OR(G158:Q158="Error",G158:Q158="Alert"),1,"")</f>
        <v/>
      </c>
      <c r="G158" s="58" t="str" cm="1">
        <f t="array" ref="G158">_xlfn.IFS(OR(Template!E698="",Template!E674="",Template!E698=0),"",Template!E698&gt;Template!E674,"Error",Template!E698=Template!E674,"Alert",Template!E698&lt;Template!E674,"")</f>
        <v/>
      </c>
      <c r="H158" s="58" t="str" cm="1">
        <f t="array" ref="H158">_xlfn.IFS(OR(Template!G698="",Template!G674="",Template!G698=0),"",Template!G698&gt;Template!G674,"Error",Template!G698=Template!G674,"Alert",Template!G698&lt;Template!G674,"")</f>
        <v/>
      </c>
      <c r="I158" s="58" t="str" cm="1">
        <f t="array" ref="I158">_xlfn.IFS(OR(Template!I698="",Template!I674="",Template!I698=0),"",Template!I698&gt;Template!I674,"Error",Template!I698=Template!I674,"Alert",Template!I698&lt;Template!I674,"")</f>
        <v/>
      </c>
      <c r="J158" s="58" t="str" cm="1">
        <f t="array" ref="J158">_xlfn.IFS(OR(Template!K698="",Template!K674="",Template!K698=0),"",Template!K698&gt;Template!K674,"Error",Template!K698=Template!K674,"Alert",Template!K698&lt;Template!K674,"")</f>
        <v/>
      </c>
      <c r="K158" s="58" t="str" cm="1">
        <f t="array" ref="K158">_xlfn.IFS(OR(Template!M698="",Template!M674="",Template!M698=0),"",Template!M698&gt;Template!M674,"Error",Template!M698=Template!M674,"Alert",Template!M698&lt;Template!M674,"")</f>
        <v/>
      </c>
      <c r="L158" s="58" t="str" cm="1">
        <f t="array" ref="L158">_xlfn.IFS(OR(Template!O698="",Template!O674="",Template!O698=0),"",Template!O698&gt;Template!O674,"Error",Template!O698=Template!O674,"Alert",Template!O698&lt;Template!O674,"")</f>
        <v/>
      </c>
      <c r="M158" s="58" t="str" cm="1">
        <f t="array" ref="M158">_xlfn.IFS(OR(Template!Q698="",Template!Q674="",Template!Q698=0),"",Template!Q698&gt;Template!Q674,"Error",Template!Q698=Template!Q674,"Alert",Template!Q698&lt;Template!Q674,"")</f>
        <v/>
      </c>
      <c r="N158" s="58" t="str" cm="1">
        <f t="array" ref="N158">_xlfn.IFS(OR(Template!S698="",Template!S674="",Template!S698=0),"",Template!S698&gt;Template!S674,"Error",Template!S698=Template!S674,"Alert",Template!S698&lt;Template!S674,"")</f>
        <v/>
      </c>
      <c r="O158" s="58" t="str" cm="1">
        <f t="array" ref="O158">_xlfn.IFS(OR(Template!U698="",Template!U674="",Template!U698=0),"",Template!U698&gt;Template!U674,"Error",Template!U698=Template!U674,"Alert",Template!U698&lt;Template!U674,"")</f>
        <v/>
      </c>
      <c r="P158" s="58" t="str" cm="1">
        <f t="array" ref="P158">_xlfn.IFS(OR(Template!W698="",Template!W674="",Template!W698=0),"",Template!W698&gt;Template!W674,"Error",Template!W698=Template!W674,"Alert",Template!W698&lt;Template!W674,"")</f>
        <v/>
      </c>
      <c r="Q158" s="58" t="str" cm="1">
        <f t="array" ref="Q158">_xlfn.IFS(OR(Template!Y698="",Template!Y674="",Template!Y698=0),"",Template!Y698&gt;Template!Y674,"Error",Template!Y698=Template!Y674,"Alert",Template!Y698&lt;Template!Y674,"")</f>
        <v/>
      </c>
      <c r="R158" s="155"/>
    </row>
    <row r="159" spans="1:18" x14ac:dyDescent="0.2">
      <c r="A159" s="484"/>
      <c r="B159" s="487"/>
      <c r="C159" s="480"/>
      <c r="D159" s="480"/>
      <c r="E159" s="128" t="s">
        <v>408</v>
      </c>
      <c r="F159" s="58" t="str" cm="1">
        <f t="array" ref="F159">IF(OR(G159:Q159="Error",G159:Q159="Alert"),1,"")</f>
        <v/>
      </c>
      <c r="G159" s="58" t="str" cm="1">
        <f t="array" ref="G159">_xlfn.IFS(OR(Template!E700="",Template!E676=""),"",AND(Template!E700=0,Template!E676=0),"",Template!E700&gt;Template!E676,"Error",Template!E700=Template!E676,"Alert",Template!E700&lt;Template!E676,"")</f>
        <v/>
      </c>
      <c r="H159" s="58" t="str" cm="1">
        <f t="array" ref="H159">_xlfn.IFS(OR(Template!G700="",Template!G676=""),"",AND(Template!G700=0,Template!G676=0),"",Template!G700&gt;Template!G676,"Error",Template!G700=Template!G676,"Alert",Template!G700&lt;Template!G676,"")</f>
        <v/>
      </c>
      <c r="I159" s="58" t="str" cm="1">
        <f t="array" ref="I159">_xlfn.IFS(OR(Template!I700="",Template!I676=""),"",AND(Template!I700=0,Template!I676=0),"",Template!I700&gt;Template!I676,"Error",Template!I700=Template!I676,"Alert",Template!I700&lt;Template!I676,"")</f>
        <v/>
      </c>
      <c r="J159" s="58" t="str" cm="1">
        <f t="array" ref="J159">_xlfn.IFS(OR(Template!K700="",Template!K676=""),"",AND(Template!K700=0,Template!K676=0),"",Template!K700&gt;Template!K676,"Error",Template!K700=Template!K676,"Alert",Template!K700&lt;Template!K676,"")</f>
        <v/>
      </c>
      <c r="K159" s="58" t="str" cm="1">
        <f t="array" ref="K159">_xlfn.IFS(OR(Template!M700="",Template!M676=""),"",AND(Template!M700=0,Template!M676=0),"",Template!M700&gt;Template!M676,"Error",Template!M700=Template!M676,"Alert",Template!M700&lt;Template!M676,"")</f>
        <v/>
      </c>
      <c r="L159" s="58" t="str" cm="1">
        <f t="array" ref="L159">_xlfn.IFS(OR(Template!O700="",Template!O676=""),"",AND(Template!O700=0,Template!O676=0),"",Template!O700&gt;Template!O676,"Error",Template!O700=Template!O676,"Alert",Template!O700&lt;Template!O676,"")</f>
        <v/>
      </c>
      <c r="M159" s="58" t="str" cm="1">
        <f t="array" ref="M159">_xlfn.IFS(OR(Template!Q700="",Template!Q676=""),"",AND(Template!Q700=0,Template!Q676=0),"",Template!Q700&gt;Template!Q676,"Error",Template!Q700=Template!Q676,"Alert",Template!Q700&lt;Template!Q676,"")</f>
        <v/>
      </c>
      <c r="N159" s="58" t="str" cm="1">
        <f t="array" ref="N159">_xlfn.IFS(OR(Template!S700="",Template!S676=""),"",AND(Template!S700=0,Template!S676=0),"",Template!S700&gt;Template!S676,"Error",Template!S700=Template!S676,"Alert",Template!S700&lt;Template!S676,"")</f>
        <v/>
      </c>
      <c r="O159" s="58" t="str" cm="1">
        <f t="array" ref="O159">_xlfn.IFS(OR(Template!U700="",Template!U676=""),"",AND(Template!U700=0,Template!U676=0),"",Template!U700&gt;Template!U676,"Error",Template!U700=Template!U676,"Alert",Template!U700&lt;Template!U676,"")</f>
        <v/>
      </c>
      <c r="P159" s="58" t="str" cm="1">
        <f t="array" ref="P159">_xlfn.IFS(OR(Template!W700="",Template!W676=""),"",AND(Template!W700=0,Template!W676=0),"",Template!W700&gt;Template!W676,"Error",Template!W700=Template!W676,"Alert",Template!W700&lt;Template!W676,"")</f>
        <v/>
      </c>
      <c r="Q159" s="58" t="str" cm="1">
        <f t="array" ref="Q159">_xlfn.IFS(OR(Template!Y700="",Template!Y676=""),"",AND(Template!Y700=0,Template!Y676=0),"",Template!Y700&gt;Template!Y676,"Error",Template!Y700=Template!Y676,"Alert",Template!Y700&lt;Template!Y676,"")</f>
        <v/>
      </c>
      <c r="R159" s="155"/>
    </row>
    <row r="160" spans="1:18" x14ac:dyDescent="0.2">
      <c r="A160" s="484"/>
      <c r="B160" s="487"/>
      <c r="C160" s="480"/>
      <c r="D160" s="480"/>
      <c r="E160" s="452" t="s">
        <v>409</v>
      </c>
      <c r="F160" s="453" t="str" cm="1">
        <f t="array" ref="F160">IF(OR(G160:Q160="Error",G160:Q160="Alert"),1,"")</f>
        <v/>
      </c>
      <c r="G160" s="453" t="str" cm="1">
        <f t="array" ref="G160">_xlfn.IFS(OR(Template!E701="",Template!E677=""),"",AND(Template!E701=0,Template!E677=0),"",Template!E701&gt;Template!E677,"Error",Template!E701=Template!E677,"Alert",Template!E701&lt;Template!E677,"")</f>
        <v/>
      </c>
      <c r="H160" s="453" t="str" cm="1">
        <f t="array" ref="H160">_xlfn.IFS(OR(Template!G701="",Template!G677=""),"",AND(Template!G701=0,Template!G677=0),"",Template!G701&gt;Template!G677,"Error",Template!G701=Template!G677,"Alert",Template!G701&lt;Template!G677,"")</f>
        <v/>
      </c>
      <c r="I160" s="453" t="str" cm="1">
        <f t="array" ref="I160">_xlfn.IFS(OR(Template!I701="",Template!I677=""),"",AND(Template!I701=0,Template!I677=0),"",Template!I701&gt;Template!I677,"Error",Template!I701=Template!I677,"Alert",Template!I701&lt;Template!I677,"")</f>
        <v/>
      </c>
      <c r="J160" s="453" t="str" cm="1">
        <f t="array" ref="J160">_xlfn.IFS(OR(Template!K701="",Template!K677=""),"",AND(Template!K701=0,Template!K677=0),"",Template!K701&gt;Template!K677,"Error",Template!K701=Template!K677,"Alert",Template!K701&lt;Template!K677,"")</f>
        <v/>
      </c>
      <c r="K160" s="453" t="str" cm="1">
        <f t="array" ref="K160">_xlfn.IFS(OR(Template!M701="",Template!M677=""),"",AND(Template!M701=0,Template!M677=0),"",Template!M701&gt;Template!M677,"Error",Template!M701=Template!M677,"Alert",Template!M701&lt;Template!M677,"")</f>
        <v/>
      </c>
      <c r="L160" s="453" t="str" cm="1">
        <f t="array" ref="L160">_xlfn.IFS(OR(Template!O701="",Template!O677=""),"",AND(Template!O701=0,Template!O677=0),"",Template!O701&gt;Template!O677,"Error",Template!O701=Template!O677,"Alert",Template!O701&lt;Template!O677,"")</f>
        <v/>
      </c>
      <c r="M160" s="453" t="str" cm="1">
        <f t="array" ref="M160">_xlfn.IFS(OR(Template!Q701="",Template!Q677=""),"",AND(Template!Q701=0,Template!Q677=0),"",Template!Q701&gt;Template!Q677,"Error",Template!Q701=Template!Q677,"Alert",Template!Q701&lt;Template!Q677,"")</f>
        <v/>
      </c>
      <c r="N160" s="453" t="str" cm="1">
        <f t="array" ref="N160">_xlfn.IFS(OR(Template!S701="",Template!S677=""),"",AND(Template!S701=0,Template!S677=0),"",Template!S701&gt;Template!S677,"Error",Template!S701=Template!S677,"Alert",Template!S701&lt;Template!S677,"")</f>
        <v/>
      </c>
      <c r="O160" s="453" t="str" cm="1">
        <f t="array" ref="O160">_xlfn.IFS(OR(Template!U701="",Template!U677=""),"",AND(Template!U701=0,Template!U677=0),"",Template!U701&gt;Template!U677,"Error",Template!U701=Template!U677,"Alert",Template!U701&lt;Template!U677,"")</f>
        <v/>
      </c>
      <c r="P160" s="453" t="str" cm="1">
        <f t="array" ref="P160">_xlfn.IFS(OR(Template!W701="",Template!W677=""),"",AND(Template!W701=0,Template!W677=0),"",Template!W701&gt;Template!W677,"Error",Template!W701=Template!W677,"Alert",Template!W701&lt;Template!W677,"")</f>
        <v/>
      </c>
      <c r="Q160" s="453" t="str" cm="1">
        <f t="array" ref="Q160">_xlfn.IFS(OR(Template!Y701="",Template!Y677=""),"",AND(Template!Y701=0,Template!Y677=0),"",Template!Y701&gt;Template!Y677,"Error",Template!Y701=Template!Y677,"Alert",Template!Y701&lt;Template!Y677,"")</f>
        <v/>
      </c>
      <c r="R160" s="454"/>
    </row>
    <row r="161" spans="1:18" x14ac:dyDescent="0.2">
      <c r="A161" s="484"/>
      <c r="B161" s="487"/>
      <c r="C161" s="480"/>
      <c r="D161" s="480"/>
      <c r="E161" s="69" t="s">
        <v>654</v>
      </c>
      <c r="F161" s="58" t="str" cm="1">
        <f t="array" ref="F161">IF(OR(G161:Q161="Error",G161:Q161="Alert"),1,"")</f>
        <v/>
      </c>
      <c r="G161" s="58" t="str" cm="1">
        <f t="array" ref="G161">_xlfn.IFS(OR(Template!E703="",Template!E679=""),"",AND(Template!E703=0,Template!E679=0),"",Template!E703&gt;Template!E679,"Error",Template!E703=Template!E679,"Alert",Template!E703&lt;Template!E679,"")</f>
        <v/>
      </c>
      <c r="H161" s="58" t="str" cm="1">
        <f t="array" ref="H161">_xlfn.IFS(OR(Template!G703="",Template!G679=""),"",AND(Template!G703=0,Template!G679=0),"",Template!G703&gt;Template!G679,"Error",Template!G703=Template!G679,"Alert",Template!G703&lt;Template!G679,"")</f>
        <v/>
      </c>
      <c r="I161" s="58" t="str" cm="1">
        <f t="array" ref="I161">_xlfn.IFS(OR(Template!I703="",Template!I679=""),"",AND(Template!I703=0,Template!I679=0),"",Template!I703&gt;Template!I679,"Error",Template!I703=Template!I679,"Alert",Template!I703&lt;Template!I679,"")</f>
        <v/>
      </c>
      <c r="J161" s="58" t="str" cm="1">
        <f t="array" ref="J161">_xlfn.IFS(OR(Template!K703="",Template!K679=""),"",AND(Template!K703=0,Template!K679=0),"",Template!K703&gt;Template!K679,"Error",Template!K703=Template!K679,"Alert",Template!K703&lt;Template!K679,"")</f>
        <v/>
      </c>
      <c r="K161" s="58" t="str" cm="1">
        <f t="array" ref="K161">_xlfn.IFS(OR(Template!M703="",Template!M679=""),"",AND(Template!M703=0,Template!M679=0),"",Template!M703&gt;Template!M679,"Error",Template!M703=Template!M679,"Alert",Template!M703&lt;Template!M679,"")</f>
        <v/>
      </c>
      <c r="L161" s="58" t="str" cm="1">
        <f t="array" ref="L161">_xlfn.IFS(OR(Template!O703="",Template!O679=""),"",AND(Template!O703=0,Template!O679=0),"",Template!O703&gt;Template!O679,"Error",Template!O703=Template!O679,"Alert",Template!O703&lt;Template!O679,"")</f>
        <v/>
      </c>
      <c r="M161" s="58" t="str" cm="1">
        <f t="array" ref="M161">_xlfn.IFS(OR(Template!Q703="",Template!Q679=""),"",AND(Template!Q703=0,Template!Q679=0),"",Template!Q703&gt;Template!Q679,"Error",Template!Q703=Template!Q679,"Alert",Template!Q703&lt;Template!Q679,"")</f>
        <v/>
      </c>
      <c r="N161" s="58" t="str" cm="1">
        <f t="array" ref="N161">_xlfn.IFS(OR(Template!S703="",Template!S679=""),"",AND(Template!S703=0,Template!S679=0),"",Template!S703&gt;Template!S679,"Error",Template!S703=Template!S679,"Alert",Template!S703&lt;Template!S679,"")</f>
        <v/>
      </c>
      <c r="O161" s="58" t="str" cm="1">
        <f t="array" ref="O161">_xlfn.IFS(OR(Template!U703="",Template!U679=""),"",AND(Template!U703=0,Template!U679=0),"",Template!U703&gt;Template!U679,"Error",Template!U703=Template!U679,"Alert",Template!U703&lt;Template!U679,"")</f>
        <v/>
      </c>
      <c r="P161" s="58" t="str" cm="1">
        <f t="array" ref="P161">_xlfn.IFS(OR(Template!W703="",Template!W679=""),"",AND(Template!W703=0,Template!W679=0),"",Template!W703&gt;Template!W679,"Error",Template!W703=Template!W679,"Alert",Template!W703&lt;Template!W679,"")</f>
        <v/>
      </c>
      <c r="Q161" s="58" t="str" cm="1">
        <f t="array" ref="Q161">_xlfn.IFS(OR(Template!Y703="",Template!Y679=""),"",AND(Template!Y703=0,Template!Y679=0),"",Template!Y703&gt;Template!Y679,"Error",Template!Y703=Template!Y679,"Alert",Template!Y703&lt;Template!Y679,"")</f>
        <v/>
      </c>
      <c r="R161" s="155"/>
    </row>
    <row r="162" spans="1:18" x14ac:dyDescent="0.2">
      <c r="A162" s="484"/>
      <c r="B162" s="487"/>
      <c r="C162" s="480"/>
      <c r="D162" s="480"/>
      <c r="E162" s="69" t="s">
        <v>655</v>
      </c>
      <c r="F162" s="58" t="str" cm="1">
        <f t="array" ref="F162">IF(OR(G162:Q162="Error",G162:Q162="Alert"),1,"")</f>
        <v/>
      </c>
      <c r="G162" s="58" t="str" cm="1">
        <f t="array" ref="G162">_xlfn.IFS(OR(Template!E704="",Template!E680=""),"",AND(Template!E704=0,Template!E680=0),"",Template!E704&gt;Template!E680,"Error",Template!E704=Template!E680,"Alert",Template!E704&lt;Template!E680,"")</f>
        <v/>
      </c>
      <c r="H162" s="58" t="str" cm="1">
        <f t="array" ref="H162">_xlfn.IFS(OR(Template!G704="",Template!G680=""),"",AND(Template!G704=0,Template!G680=0),"",Template!G704&gt;Template!G680,"Error",Template!G704=Template!G680,"Alert",Template!G704&lt;Template!G680,"")</f>
        <v/>
      </c>
      <c r="I162" s="58" t="str" cm="1">
        <f t="array" ref="I162">_xlfn.IFS(OR(Template!I704="",Template!I680=""),"",AND(Template!I704=0,Template!I680=0),"",Template!I704&gt;Template!I680,"Error",Template!I704=Template!I680,"Alert",Template!I704&lt;Template!I680,"")</f>
        <v/>
      </c>
      <c r="J162" s="58" t="str" cm="1">
        <f t="array" ref="J162">_xlfn.IFS(OR(Template!K704="",Template!K680=""),"",AND(Template!K704=0,Template!K680=0),"",Template!K704&gt;Template!K680,"Error",Template!K704=Template!K680,"Alert",Template!K704&lt;Template!K680,"")</f>
        <v/>
      </c>
      <c r="K162" s="58" t="str" cm="1">
        <f t="array" ref="K162">_xlfn.IFS(OR(Template!M704="",Template!M680=""),"",AND(Template!M704=0,Template!M680=0),"",Template!M704&gt;Template!M680,"Error",Template!M704=Template!M680,"Alert",Template!M704&lt;Template!M680,"")</f>
        <v/>
      </c>
      <c r="L162" s="58" t="str" cm="1">
        <f t="array" ref="L162">_xlfn.IFS(OR(Template!O704="",Template!O680=""),"",AND(Template!O704=0,Template!O680=0),"",Template!O704&gt;Template!O680,"Error",Template!O704=Template!O680,"Alert",Template!O704&lt;Template!O680,"")</f>
        <v/>
      </c>
      <c r="M162" s="58" t="str" cm="1">
        <f t="array" ref="M162">_xlfn.IFS(OR(Template!Q704="",Template!Q680=""),"",AND(Template!Q704=0,Template!Q680=0),"",Template!Q704&gt;Template!Q680,"Error",Template!Q704=Template!Q680,"Alert",Template!Q704&lt;Template!Q680,"")</f>
        <v/>
      </c>
      <c r="N162" s="58" t="str" cm="1">
        <f t="array" ref="N162">_xlfn.IFS(OR(Template!S704="",Template!S680=""),"",AND(Template!S704=0,Template!S680=0),"",Template!S704&gt;Template!S680,"Error",Template!S704=Template!S680,"Alert",Template!S704&lt;Template!S680,"")</f>
        <v/>
      </c>
      <c r="O162" s="58" t="str" cm="1">
        <f t="array" ref="O162">_xlfn.IFS(OR(Template!U704="",Template!U680=""),"",AND(Template!U704=0,Template!U680=0),"",Template!U704&gt;Template!U680,"Error",Template!U704=Template!U680,"Alert",Template!U704&lt;Template!U680,"")</f>
        <v/>
      </c>
      <c r="P162" s="58" t="str" cm="1">
        <f t="array" ref="P162">_xlfn.IFS(OR(Template!W704="",Template!W680=""),"",AND(Template!W704=0,Template!W680=0),"",Template!W704&gt;Template!W680,"Error",Template!W704=Template!W680,"Alert",Template!W704&lt;Template!W680,"")</f>
        <v/>
      </c>
      <c r="Q162" s="58" t="str" cm="1">
        <f t="array" ref="Q162">_xlfn.IFS(OR(Template!Y704="",Template!Y680=""),"",AND(Template!Y704=0,Template!Y680=0),"",Template!Y704&gt;Template!Y680,"Error",Template!Y704=Template!Y680,"Alert",Template!Y704&lt;Template!Y680,"")</f>
        <v/>
      </c>
      <c r="R162" s="155"/>
    </row>
    <row r="163" spans="1:18" x14ac:dyDescent="0.2">
      <c r="A163" s="484"/>
      <c r="B163" s="487"/>
      <c r="C163" s="480"/>
      <c r="D163" s="480"/>
      <c r="E163" s="69" t="s">
        <v>656</v>
      </c>
      <c r="F163" s="58" t="str" cm="1">
        <f t="array" ref="F163">IF(OR(G163:Q163="Error",G163:Q163="Alert"),1,"")</f>
        <v/>
      </c>
      <c r="G163" s="58" t="str" cm="1">
        <f t="array" ref="G163">_xlfn.IFS(OR(Template!E705="",Template!E681=""),"",AND(Template!E705=0,Template!E681=0),"",Template!E705&gt;Template!E681,"Error",Template!E705=Template!E681,"Alert",Template!E705&lt;Template!E681,"")</f>
        <v/>
      </c>
      <c r="H163" s="58" t="str" cm="1">
        <f t="array" ref="H163">_xlfn.IFS(OR(Template!G705="",Template!G681=""),"",AND(Template!G705=0,Template!G681=0),"",Template!G705&gt;Template!G681,"Error",Template!G705=Template!G681,"Alert",Template!G705&lt;Template!G681,"")</f>
        <v/>
      </c>
      <c r="I163" s="58" t="str" cm="1">
        <f t="array" ref="I163">_xlfn.IFS(OR(Template!I705="",Template!I681=""),"",AND(Template!I705=0,Template!I681=0),"",Template!I705&gt;Template!I681,"Error",Template!I705=Template!I681,"Alert",Template!I705&lt;Template!I681,"")</f>
        <v/>
      </c>
      <c r="J163" s="58" t="str" cm="1">
        <f t="array" ref="J163">_xlfn.IFS(OR(Template!K705="",Template!K681=""),"",AND(Template!K705=0,Template!K681=0),"",Template!K705&gt;Template!K681,"Error",Template!K705=Template!K681,"Alert",Template!K705&lt;Template!K681,"")</f>
        <v/>
      </c>
      <c r="K163" s="58" t="str" cm="1">
        <f t="array" ref="K163">_xlfn.IFS(OR(Template!M705="",Template!M681=""),"",AND(Template!M705=0,Template!M681=0),"",Template!M705&gt;Template!M681,"Error",Template!M705=Template!M681,"Alert",Template!M705&lt;Template!M681,"")</f>
        <v/>
      </c>
      <c r="L163" s="58" t="str" cm="1">
        <f t="array" ref="L163">_xlfn.IFS(OR(Template!O705="",Template!O681=""),"",AND(Template!O705=0,Template!O681=0),"",Template!O705&gt;Template!O681,"Error",Template!O705=Template!O681,"Alert",Template!O705&lt;Template!O681,"")</f>
        <v/>
      </c>
      <c r="M163" s="58" t="str" cm="1">
        <f t="array" ref="M163">_xlfn.IFS(OR(Template!Q705="",Template!Q681=""),"",AND(Template!Q705=0,Template!Q681=0),"",Template!Q705&gt;Template!Q681,"Error",Template!Q705=Template!Q681,"Alert",Template!Q705&lt;Template!Q681,"")</f>
        <v/>
      </c>
      <c r="N163" s="58" t="str" cm="1">
        <f t="array" ref="N163">_xlfn.IFS(OR(Template!S705="",Template!S681=""),"",AND(Template!S705=0,Template!S681=0),"",Template!S705&gt;Template!S681,"Error",Template!S705=Template!S681,"Alert",Template!S705&lt;Template!S681,"")</f>
        <v/>
      </c>
      <c r="O163" s="58" t="str" cm="1">
        <f t="array" ref="O163">_xlfn.IFS(OR(Template!U705="",Template!U681=""),"",AND(Template!U705=0,Template!U681=0),"",Template!U705&gt;Template!U681,"Error",Template!U705=Template!U681,"Alert",Template!U705&lt;Template!U681,"")</f>
        <v/>
      </c>
      <c r="P163" s="58" t="str" cm="1">
        <f t="array" ref="P163">_xlfn.IFS(OR(Template!W705="",Template!W681=""),"",AND(Template!W705=0,Template!W681=0),"",Template!W705&gt;Template!W681,"Error",Template!W705=Template!W681,"Alert",Template!W705&lt;Template!W681,"")</f>
        <v/>
      </c>
      <c r="Q163" s="58" t="str" cm="1">
        <f t="array" ref="Q163">_xlfn.IFS(OR(Template!Y705="",Template!Y681=""),"",AND(Template!Y705=0,Template!Y681=0),"",Template!Y705&gt;Template!Y681,"Error",Template!Y705=Template!Y681,"Alert",Template!Y705&lt;Template!Y681,"")</f>
        <v/>
      </c>
      <c r="R163" s="155"/>
    </row>
    <row r="164" spans="1:18" x14ac:dyDescent="0.2">
      <c r="A164" s="484"/>
      <c r="B164" s="487"/>
      <c r="C164" s="480"/>
      <c r="D164" s="480"/>
      <c r="E164" s="69" t="s">
        <v>657</v>
      </c>
      <c r="F164" s="58" t="str" cm="1">
        <f t="array" ref="F164">IF(OR(G164:Q164="Error",G164:Q164="Alert"),1,"")</f>
        <v/>
      </c>
      <c r="G164" s="58" t="str" cm="1">
        <f t="array" ref="G164">_xlfn.IFS(OR(Template!E706="",Template!E682=""),"",AND(Template!E706=0,Template!E682=0),"",Template!E706&gt;Template!E682,"Error",Template!E706=Template!E682,"Alert",Template!E706&lt;Template!E682,"")</f>
        <v/>
      </c>
      <c r="H164" s="58" t="str" cm="1">
        <f t="array" ref="H164">_xlfn.IFS(OR(Template!G706="",Template!G682=""),"",AND(Template!G706=0,Template!G682=0),"",Template!G706&gt;Template!G682,"Error",Template!G706=Template!G682,"Alert",Template!G706&lt;Template!G682,"")</f>
        <v/>
      </c>
      <c r="I164" s="58" t="str" cm="1">
        <f t="array" ref="I164">_xlfn.IFS(OR(Template!I706="",Template!I682=""),"",AND(Template!I706=0,Template!I682=0),"",Template!I706&gt;Template!I682,"Error",Template!I706=Template!I682,"Alert",Template!I706&lt;Template!I682,"")</f>
        <v/>
      </c>
      <c r="J164" s="58" t="str" cm="1">
        <f t="array" ref="J164">_xlfn.IFS(OR(Template!K706="",Template!K682=""),"",AND(Template!K706=0,Template!K682=0),"",Template!K706&gt;Template!K682,"Error",Template!K706=Template!K682,"Alert",Template!K706&lt;Template!K682,"")</f>
        <v/>
      </c>
      <c r="K164" s="58" t="str" cm="1">
        <f t="array" ref="K164">_xlfn.IFS(OR(Template!M706="",Template!M682=""),"",AND(Template!M706=0,Template!M682=0),"",Template!M706&gt;Template!M682,"Error",Template!M706=Template!M682,"Alert",Template!M706&lt;Template!M682,"")</f>
        <v/>
      </c>
      <c r="L164" s="58" t="str" cm="1">
        <f t="array" ref="L164">_xlfn.IFS(OR(Template!O706="",Template!O682=""),"",AND(Template!O706=0,Template!O682=0),"",Template!O706&gt;Template!O682,"Error",Template!O706=Template!O682,"Alert",Template!O706&lt;Template!O682,"")</f>
        <v/>
      </c>
      <c r="M164" s="58" t="str" cm="1">
        <f t="array" ref="M164">_xlfn.IFS(OR(Template!Q706="",Template!Q682=""),"",AND(Template!Q706=0,Template!Q682=0),"",Template!Q706&gt;Template!Q682,"Error",Template!Q706=Template!Q682,"Alert",Template!Q706&lt;Template!Q682,"")</f>
        <v/>
      </c>
      <c r="N164" s="58" t="str" cm="1">
        <f t="array" ref="N164">_xlfn.IFS(OR(Template!S706="",Template!S682=""),"",AND(Template!S706=0,Template!S682=0),"",Template!S706&gt;Template!S682,"Error",Template!S706=Template!S682,"Alert",Template!S706&lt;Template!S682,"")</f>
        <v/>
      </c>
      <c r="O164" s="58" t="str" cm="1">
        <f t="array" ref="O164">_xlfn.IFS(OR(Template!U706="",Template!U682=""),"",AND(Template!U706=0,Template!U682=0),"",Template!U706&gt;Template!U682,"Error",Template!U706=Template!U682,"Alert",Template!U706&lt;Template!U682,"")</f>
        <v/>
      </c>
      <c r="P164" s="58" t="str" cm="1">
        <f t="array" ref="P164">_xlfn.IFS(OR(Template!W706="",Template!W682=""),"",AND(Template!W706=0,Template!W682=0),"",Template!W706&gt;Template!W682,"Error",Template!W706=Template!W682,"Alert",Template!W706&lt;Template!W682,"")</f>
        <v/>
      </c>
      <c r="Q164" s="58" t="str" cm="1">
        <f t="array" ref="Q164">_xlfn.IFS(OR(Template!Y706="",Template!Y682=""),"",AND(Template!Y706=0,Template!Y682=0),"",Template!Y706&gt;Template!Y682,"Error",Template!Y706=Template!Y682,"Alert",Template!Y706&lt;Template!Y682,"")</f>
        <v/>
      </c>
      <c r="R164" s="155"/>
    </row>
    <row r="165" spans="1:18" x14ac:dyDescent="0.2">
      <c r="A165" s="484"/>
      <c r="B165" s="487"/>
      <c r="C165" s="480"/>
      <c r="D165" s="480"/>
      <c r="E165" s="69" t="s">
        <v>658</v>
      </c>
      <c r="F165" s="58" t="str" cm="1">
        <f t="array" ref="F165">IF(OR(G165:Q165="Error",G165:Q165="Alert"),1,"")</f>
        <v/>
      </c>
      <c r="G165" s="58" t="str" cm="1">
        <f t="array" ref="G165">_xlfn.IFS(OR(Template!E707="",Template!E683=""),"",AND(Template!E707=0,Template!E683=0),"",Template!E707&gt;Template!E683,"Error",Template!E707=Template!E683,"Alert",Template!E707&lt;Template!E683,"")</f>
        <v/>
      </c>
      <c r="H165" s="58" t="str" cm="1">
        <f t="array" ref="H165">_xlfn.IFS(OR(Template!G707="",Template!G683=""),"",AND(Template!G707=0,Template!G683=0),"",Template!G707&gt;Template!G683,"Error",Template!G707=Template!G683,"Alert",Template!G707&lt;Template!G683,"")</f>
        <v/>
      </c>
      <c r="I165" s="58" t="str" cm="1">
        <f t="array" ref="I165">_xlfn.IFS(OR(Template!I707="",Template!I683=""),"",AND(Template!I707=0,Template!I683=0),"",Template!I707&gt;Template!I683,"Error",Template!I707=Template!I683,"Alert",Template!I707&lt;Template!I683,"")</f>
        <v/>
      </c>
      <c r="J165" s="58" t="str" cm="1">
        <f t="array" ref="J165">_xlfn.IFS(OR(Template!K707="",Template!K683=""),"",AND(Template!K707=0,Template!K683=0),"",Template!K707&gt;Template!K683,"Error",Template!K707=Template!K683,"Alert",Template!K707&lt;Template!K683,"")</f>
        <v/>
      </c>
      <c r="K165" s="58" t="str" cm="1">
        <f t="array" ref="K165">_xlfn.IFS(OR(Template!M707="",Template!M683=""),"",AND(Template!M707=0,Template!M683=0),"",Template!M707&gt;Template!M683,"Error",Template!M707=Template!M683,"Alert",Template!M707&lt;Template!M683,"")</f>
        <v/>
      </c>
      <c r="L165" s="58" t="str" cm="1">
        <f t="array" ref="L165">_xlfn.IFS(OR(Template!O707="",Template!O683=""),"",AND(Template!O707=0,Template!O683=0),"",Template!O707&gt;Template!O683,"Error",Template!O707=Template!O683,"Alert",Template!O707&lt;Template!O683,"")</f>
        <v/>
      </c>
      <c r="M165" s="58" t="str" cm="1">
        <f t="array" ref="M165">_xlfn.IFS(OR(Template!Q707="",Template!Q683=""),"",AND(Template!Q707=0,Template!Q683=0),"",Template!Q707&gt;Template!Q683,"Error",Template!Q707=Template!Q683,"Alert",Template!Q707&lt;Template!Q683,"")</f>
        <v/>
      </c>
      <c r="N165" s="58" t="str" cm="1">
        <f t="array" ref="N165">_xlfn.IFS(OR(Template!S707="",Template!S683=""),"",AND(Template!S707=0,Template!S683=0),"",Template!S707&gt;Template!S683,"Error",Template!S707=Template!S683,"Alert",Template!S707&lt;Template!S683,"")</f>
        <v/>
      </c>
      <c r="O165" s="58" t="str" cm="1">
        <f t="array" ref="O165">_xlfn.IFS(OR(Template!U707="",Template!U683=""),"",AND(Template!U707=0,Template!U683=0),"",Template!U707&gt;Template!U683,"Error",Template!U707=Template!U683,"Alert",Template!U707&lt;Template!U683,"")</f>
        <v/>
      </c>
      <c r="P165" s="58" t="str" cm="1">
        <f t="array" ref="P165">_xlfn.IFS(OR(Template!W707="",Template!W683=""),"",AND(Template!W707=0,Template!W683=0),"",Template!W707&gt;Template!W683,"Error",Template!W707=Template!W683,"Alert",Template!W707&lt;Template!W683,"")</f>
        <v/>
      </c>
      <c r="Q165" s="58" t="str" cm="1">
        <f t="array" ref="Q165">_xlfn.IFS(OR(Template!Y707="",Template!Y683=""),"",AND(Template!Y707=0,Template!Y683=0),"",Template!Y707&gt;Template!Y683,"Error",Template!Y707=Template!Y683,"Alert",Template!Y707&lt;Template!Y683,"")</f>
        <v/>
      </c>
      <c r="R165" s="155"/>
    </row>
    <row r="166" spans="1:18" x14ac:dyDescent="0.2">
      <c r="A166" s="484"/>
      <c r="B166" s="487"/>
      <c r="C166" s="480"/>
      <c r="D166" s="480"/>
      <c r="E166" s="69" t="s">
        <v>659</v>
      </c>
      <c r="F166" s="58" t="str" cm="1">
        <f t="array" ref="F166">IF(OR(G166:Q166="Error",G166:Q166="Alert"),1,"")</f>
        <v/>
      </c>
      <c r="G166" s="58" t="str" cm="1">
        <f t="array" ref="G166">_xlfn.IFS(OR(Template!E708="",Template!E684=""),"",AND(Template!E708=0,Template!E684=0),"",Template!E708&gt;Template!E684,"Error",Template!E708=Template!E684,"Alert",Template!E708&lt;Template!E684,"")</f>
        <v/>
      </c>
      <c r="H166" s="58" t="str" cm="1">
        <f t="array" ref="H166">_xlfn.IFS(OR(Template!G708="",Template!G684=""),"",AND(Template!G708=0,Template!G684=0),"",Template!G708&gt;Template!G684,"Error",Template!G708=Template!G684,"Alert",Template!G708&lt;Template!G684,"")</f>
        <v/>
      </c>
      <c r="I166" s="58" t="str" cm="1">
        <f t="array" ref="I166">_xlfn.IFS(OR(Template!I708="",Template!I684=""),"",AND(Template!I708=0,Template!I684=0),"",Template!I708&gt;Template!I684,"Error",Template!I708=Template!I684,"Alert",Template!I708&lt;Template!I684,"")</f>
        <v/>
      </c>
      <c r="J166" s="58" t="str" cm="1">
        <f t="array" ref="J166">_xlfn.IFS(OR(Template!K708="",Template!K684=""),"",AND(Template!K708=0,Template!K684=0),"",Template!K708&gt;Template!K684,"Error",Template!K708=Template!K684,"Alert",Template!K708&lt;Template!K684,"")</f>
        <v/>
      </c>
      <c r="K166" s="58" t="str" cm="1">
        <f t="array" ref="K166">_xlfn.IFS(OR(Template!M708="",Template!M684=""),"",AND(Template!M708=0,Template!M684=0),"",Template!M708&gt;Template!M684,"Error",Template!M708=Template!M684,"Alert",Template!M708&lt;Template!M684,"")</f>
        <v/>
      </c>
      <c r="L166" s="58" t="str" cm="1">
        <f t="array" ref="L166">_xlfn.IFS(OR(Template!O708="",Template!O684=""),"",AND(Template!O708=0,Template!O684=0),"",Template!O708&gt;Template!O684,"Error",Template!O708=Template!O684,"Alert",Template!O708&lt;Template!O684,"")</f>
        <v/>
      </c>
      <c r="M166" s="58" t="str" cm="1">
        <f t="array" ref="M166">_xlfn.IFS(OR(Template!Q708="",Template!Q684=""),"",AND(Template!Q708=0,Template!Q684=0),"",Template!Q708&gt;Template!Q684,"Error",Template!Q708=Template!Q684,"Alert",Template!Q708&lt;Template!Q684,"")</f>
        <v/>
      </c>
      <c r="N166" s="58" t="str" cm="1">
        <f t="array" ref="N166">_xlfn.IFS(OR(Template!S708="",Template!S684=""),"",AND(Template!S708=0,Template!S684=0),"",Template!S708&gt;Template!S684,"Error",Template!S708=Template!S684,"Alert",Template!S708&lt;Template!S684,"")</f>
        <v/>
      </c>
      <c r="O166" s="58" t="str" cm="1">
        <f t="array" ref="O166">_xlfn.IFS(OR(Template!U708="",Template!U684=""),"",AND(Template!U708=0,Template!U684=0),"",Template!U708&gt;Template!U684,"Error",Template!U708=Template!U684,"Alert",Template!U708&lt;Template!U684,"")</f>
        <v/>
      </c>
      <c r="P166" s="58" t="str" cm="1">
        <f t="array" ref="P166">_xlfn.IFS(OR(Template!W708="",Template!W684=""),"",AND(Template!W708=0,Template!W684=0),"",Template!W708&gt;Template!W684,"Error",Template!W708=Template!W684,"Alert",Template!W708&lt;Template!W684,"")</f>
        <v/>
      </c>
      <c r="Q166" s="58" t="str" cm="1">
        <f t="array" ref="Q166">_xlfn.IFS(OR(Template!Y708="",Template!Y684=""),"",AND(Template!Y708=0,Template!Y684=0),"",Template!Y708&gt;Template!Y684,"Error",Template!Y708=Template!Y684,"Alert",Template!Y708&lt;Template!Y684,"")</f>
        <v/>
      </c>
      <c r="R166" s="155"/>
    </row>
    <row r="167" spans="1:18" x14ac:dyDescent="0.2">
      <c r="A167" s="484"/>
      <c r="B167" s="487"/>
      <c r="C167" s="480"/>
      <c r="D167" s="480"/>
      <c r="E167" s="69" t="s">
        <v>660</v>
      </c>
      <c r="F167" s="58" t="str" cm="1">
        <f t="array" ref="F167">IF(OR(G167:Q167="Error",G167:Q167="Alert"),1,"")</f>
        <v/>
      </c>
      <c r="G167" s="58" t="str" cm="1">
        <f t="array" ref="G167">_xlfn.IFS(OR(Template!E709="",Template!E685=""),"",AND(Template!E709=0,Template!E685=0),"",Template!E709&gt;Template!E685,"Error",Template!E709=Template!E685,"Alert",Template!E709&lt;Template!E685,"")</f>
        <v/>
      </c>
      <c r="H167" s="58" t="str" cm="1">
        <f t="array" ref="H167">_xlfn.IFS(OR(Template!G709="",Template!G685=""),"",AND(Template!G709=0,Template!G685=0),"",Template!G709&gt;Template!G685,"Error",Template!G709=Template!G685,"Alert",Template!G709&lt;Template!G685,"")</f>
        <v/>
      </c>
      <c r="I167" s="58" t="str" cm="1">
        <f t="array" ref="I167">_xlfn.IFS(OR(Template!I709="",Template!I685=""),"",AND(Template!I709=0,Template!I685=0),"",Template!I709&gt;Template!I685,"Error",Template!I709=Template!I685,"Alert",Template!I709&lt;Template!I685,"")</f>
        <v/>
      </c>
      <c r="J167" s="58" t="str" cm="1">
        <f t="array" ref="J167">_xlfn.IFS(OR(Template!K709="",Template!K685=""),"",AND(Template!K709=0,Template!K685=0),"",Template!K709&gt;Template!K685,"Error",Template!K709=Template!K685,"Alert",Template!K709&lt;Template!K685,"")</f>
        <v/>
      </c>
      <c r="K167" s="58" t="str" cm="1">
        <f t="array" ref="K167">_xlfn.IFS(OR(Template!M709="",Template!M685=""),"",AND(Template!M709=0,Template!M685=0),"",Template!M709&gt;Template!M685,"Error",Template!M709=Template!M685,"Alert",Template!M709&lt;Template!M685,"")</f>
        <v/>
      </c>
      <c r="L167" s="58" t="str" cm="1">
        <f t="array" ref="L167">_xlfn.IFS(OR(Template!O709="",Template!O685=""),"",AND(Template!O709=0,Template!O685=0),"",Template!O709&gt;Template!O685,"Error",Template!O709=Template!O685,"Alert",Template!O709&lt;Template!O685,"")</f>
        <v/>
      </c>
      <c r="M167" s="58" t="str" cm="1">
        <f t="array" ref="M167">_xlfn.IFS(OR(Template!Q709="",Template!Q685=""),"",AND(Template!Q709=0,Template!Q685=0),"",Template!Q709&gt;Template!Q685,"Error",Template!Q709=Template!Q685,"Alert",Template!Q709&lt;Template!Q685,"")</f>
        <v/>
      </c>
      <c r="N167" s="58" t="str" cm="1">
        <f t="array" ref="N167">_xlfn.IFS(OR(Template!S709="",Template!S685=""),"",AND(Template!S709=0,Template!S685=0),"",Template!S709&gt;Template!S685,"Error",Template!S709=Template!S685,"Alert",Template!S709&lt;Template!S685,"")</f>
        <v/>
      </c>
      <c r="O167" s="58" t="str" cm="1">
        <f t="array" ref="O167">_xlfn.IFS(OR(Template!U709="",Template!U685=""),"",AND(Template!U709=0,Template!U685=0),"",Template!U709&gt;Template!U685,"Error",Template!U709=Template!U685,"Alert",Template!U709&lt;Template!U685,"")</f>
        <v/>
      </c>
      <c r="P167" s="58" t="str" cm="1">
        <f t="array" ref="P167">_xlfn.IFS(OR(Template!W709="",Template!W685=""),"",AND(Template!W709=0,Template!W685=0),"",Template!W709&gt;Template!W685,"Error",Template!W709=Template!W685,"Alert",Template!W709&lt;Template!W685,"")</f>
        <v/>
      </c>
      <c r="Q167" s="58" t="str" cm="1">
        <f t="array" ref="Q167">_xlfn.IFS(OR(Template!Y709="",Template!Y685=""),"",AND(Template!Y709=0,Template!Y685=0),"",Template!Y709&gt;Template!Y685,"Error",Template!Y709=Template!Y685,"Alert",Template!Y709&lt;Template!Y685,"")</f>
        <v/>
      </c>
      <c r="R167" s="155"/>
    </row>
    <row r="168" spans="1:18" x14ac:dyDescent="0.2">
      <c r="A168" s="484"/>
      <c r="B168" s="487"/>
      <c r="C168" s="480"/>
      <c r="D168" s="480"/>
      <c r="E168" s="69" t="s">
        <v>661</v>
      </c>
      <c r="F168" s="58" t="str" cm="1">
        <f t="array" ref="F168">IF(OR(G168:Q168="Error",G168:Q168="Alert"),1,"")</f>
        <v/>
      </c>
      <c r="G168" s="58" t="str" cm="1">
        <f t="array" ref="G168">_xlfn.IFS(OR(Template!E710="",Template!E686=""),"",AND(Template!E710=0,Template!E686=0),"",Template!E710&gt;Template!E686,"Error",Template!E710=Template!E686,"Alert",Template!E710&lt;Template!E686,"")</f>
        <v/>
      </c>
      <c r="H168" s="58" t="str" cm="1">
        <f t="array" ref="H168">_xlfn.IFS(OR(Template!G710="",Template!G686=""),"",AND(Template!G710=0,Template!G686=0),"",Template!G710&gt;Template!G686,"Error",Template!G710=Template!G686,"Alert",Template!G710&lt;Template!G686,"")</f>
        <v/>
      </c>
      <c r="I168" s="58" t="str" cm="1">
        <f t="array" ref="I168">_xlfn.IFS(OR(Template!I710="",Template!I686=""),"",AND(Template!I710=0,Template!I686=0),"",Template!I710&gt;Template!I686,"Error",Template!I710=Template!I686,"Alert",Template!I710&lt;Template!I686,"")</f>
        <v/>
      </c>
      <c r="J168" s="58" t="str" cm="1">
        <f t="array" ref="J168">_xlfn.IFS(OR(Template!K710="",Template!K686=""),"",AND(Template!K710=0,Template!K686=0),"",Template!K710&gt;Template!K686,"Error",Template!K710=Template!K686,"Alert",Template!K710&lt;Template!K686,"")</f>
        <v/>
      </c>
      <c r="K168" s="58" t="str" cm="1">
        <f t="array" ref="K168">_xlfn.IFS(OR(Template!M710="",Template!M686=""),"",AND(Template!M710=0,Template!M686=0),"",Template!M710&gt;Template!M686,"Error",Template!M710=Template!M686,"Alert",Template!M710&lt;Template!M686,"")</f>
        <v/>
      </c>
      <c r="L168" s="58" t="str" cm="1">
        <f t="array" ref="L168">_xlfn.IFS(OR(Template!O710="",Template!O686=""),"",AND(Template!O710=0,Template!O686=0),"",Template!O710&gt;Template!O686,"Error",Template!O710=Template!O686,"Alert",Template!O710&lt;Template!O686,"")</f>
        <v/>
      </c>
      <c r="M168" s="58" t="str" cm="1">
        <f t="array" ref="M168">_xlfn.IFS(OR(Template!Q710="",Template!Q686=""),"",AND(Template!Q710=0,Template!Q686=0),"",Template!Q710&gt;Template!Q686,"Error",Template!Q710=Template!Q686,"Alert",Template!Q710&lt;Template!Q686,"")</f>
        <v/>
      </c>
      <c r="N168" s="58" t="str" cm="1">
        <f t="array" ref="N168">_xlfn.IFS(OR(Template!S710="",Template!S686=""),"",AND(Template!S710=0,Template!S686=0),"",Template!S710&gt;Template!S686,"Error",Template!S710=Template!S686,"Alert",Template!S710&lt;Template!S686,"")</f>
        <v/>
      </c>
      <c r="O168" s="58" t="str" cm="1">
        <f t="array" ref="O168">_xlfn.IFS(OR(Template!U710="",Template!U686=""),"",AND(Template!U710=0,Template!U686=0),"",Template!U710&gt;Template!U686,"Error",Template!U710=Template!U686,"Alert",Template!U710&lt;Template!U686,"")</f>
        <v/>
      </c>
      <c r="P168" s="58" t="str" cm="1">
        <f t="array" ref="P168">_xlfn.IFS(OR(Template!W710="",Template!W686=""),"",AND(Template!W710=0,Template!W686=0),"",Template!W710&gt;Template!W686,"Error",Template!W710=Template!W686,"Alert",Template!W710&lt;Template!W686,"")</f>
        <v/>
      </c>
      <c r="Q168" s="58" t="str" cm="1">
        <f t="array" ref="Q168">_xlfn.IFS(OR(Template!Y710="",Template!Y686=""),"",AND(Template!Y710=0,Template!Y686=0),"",Template!Y710&gt;Template!Y686,"Error",Template!Y710=Template!Y686,"Alert",Template!Y710&lt;Template!Y686,"")</f>
        <v/>
      </c>
      <c r="R168" s="155"/>
    </row>
    <row r="169" spans="1:18" x14ac:dyDescent="0.2">
      <c r="A169" s="484"/>
      <c r="B169" s="487"/>
      <c r="C169" s="480"/>
      <c r="D169" s="480"/>
      <c r="E169" s="69" t="s">
        <v>662</v>
      </c>
      <c r="F169" s="58" t="str" cm="1">
        <f t="array" ref="F169">IF(OR(G169:Q169="Error",G169:Q169="Alert"),1,"")</f>
        <v/>
      </c>
      <c r="G169" s="58" t="str" cm="1">
        <f t="array" ref="G169">_xlfn.IFS(OR(Template!E711="",Template!E687=""),"",AND(Template!E711=0,Template!E687=0),"",Template!E711&gt;Template!E687,"Error",Template!E711=Template!E687,"Alert",Template!E711&lt;Template!E687,"")</f>
        <v/>
      </c>
      <c r="H169" s="58" t="str" cm="1">
        <f t="array" ref="H169">_xlfn.IFS(OR(Template!G711="",Template!G687=""),"",AND(Template!G711=0,Template!G687=0),"",Template!G711&gt;Template!G687,"Error",Template!G711=Template!G687,"Alert",Template!G711&lt;Template!G687,"")</f>
        <v/>
      </c>
      <c r="I169" s="58" t="str" cm="1">
        <f t="array" ref="I169">_xlfn.IFS(OR(Template!I711="",Template!I687=""),"",AND(Template!I711=0,Template!I687=0),"",Template!I711&gt;Template!I687,"Error",Template!I711=Template!I687,"Alert",Template!I711&lt;Template!I687,"")</f>
        <v/>
      </c>
      <c r="J169" s="58" t="str" cm="1">
        <f t="array" ref="J169">_xlfn.IFS(OR(Template!K711="",Template!K687=""),"",AND(Template!K711=0,Template!K687=0),"",Template!K711&gt;Template!K687,"Error",Template!K711=Template!K687,"Alert",Template!K711&lt;Template!K687,"")</f>
        <v/>
      </c>
      <c r="K169" s="58" t="str" cm="1">
        <f t="array" ref="K169">_xlfn.IFS(OR(Template!M711="",Template!M687=""),"",AND(Template!M711=0,Template!M687=0),"",Template!M711&gt;Template!M687,"Error",Template!M711=Template!M687,"Alert",Template!M711&lt;Template!M687,"")</f>
        <v/>
      </c>
      <c r="L169" s="58" t="str" cm="1">
        <f t="array" ref="L169">_xlfn.IFS(OR(Template!O711="",Template!O687=""),"",AND(Template!O711=0,Template!O687=0),"",Template!O711&gt;Template!O687,"Error",Template!O711=Template!O687,"Alert",Template!O711&lt;Template!O687,"")</f>
        <v/>
      </c>
      <c r="M169" s="58" t="str" cm="1">
        <f t="array" ref="M169">_xlfn.IFS(OR(Template!Q711="",Template!Q687=""),"",AND(Template!Q711=0,Template!Q687=0),"",Template!Q711&gt;Template!Q687,"Error",Template!Q711=Template!Q687,"Alert",Template!Q711&lt;Template!Q687,"")</f>
        <v/>
      </c>
      <c r="N169" s="58" t="str" cm="1">
        <f t="array" ref="N169">_xlfn.IFS(OR(Template!S711="",Template!S687=""),"",AND(Template!S711=0,Template!S687=0),"",Template!S711&gt;Template!S687,"Error",Template!S711=Template!S687,"Alert",Template!S711&lt;Template!S687,"")</f>
        <v/>
      </c>
      <c r="O169" s="58" t="str" cm="1">
        <f t="array" ref="O169">_xlfn.IFS(OR(Template!U711="",Template!U687=""),"",AND(Template!U711=0,Template!U687=0),"",Template!U711&gt;Template!U687,"Error",Template!U711=Template!U687,"Alert",Template!U711&lt;Template!U687,"")</f>
        <v/>
      </c>
      <c r="P169" s="58" t="str" cm="1">
        <f t="array" ref="P169">_xlfn.IFS(OR(Template!W711="",Template!W687=""),"",AND(Template!W711=0,Template!W687=0),"",Template!W711&gt;Template!W687,"Error",Template!W711=Template!W687,"Alert",Template!W711&lt;Template!W687,"")</f>
        <v/>
      </c>
      <c r="Q169" s="58" t="str" cm="1">
        <f t="array" ref="Q169">_xlfn.IFS(OR(Template!Y711="",Template!Y687=""),"",AND(Template!Y711=0,Template!Y687=0),"",Template!Y711&gt;Template!Y687,"Error",Template!Y711=Template!Y687,"Alert",Template!Y711&lt;Template!Y687,"")</f>
        <v/>
      </c>
      <c r="R169" s="155"/>
    </row>
    <row r="170" spans="1:18" x14ac:dyDescent="0.2">
      <c r="A170" s="484"/>
      <c r="B170" s="487"/>
      <c r="C170" s="480"/>
      <c r="D170" s="480"/>
      <c r="E170" s="69" t="s">
        <v>663</v>
      </c>
      <c r="F170" s="58" cm="1">
        <f t="array" ref="F170">IF(OR(G170:Q170="Error",G170:Q170="Alert"),1,"")</f>
        <v>1</v>
      </c>
      <c r="G170" s="58" t="str" cm="1">
        <f t="array" ref="G170">_xlfn.IFS(OR(Template!E712="",Template!E688=""),"",AND(Template!E712=0,Template!E688=0),"",Template!E712&gt;Template!E688,"Error",Template!E712=Template!E688,"Alert",Template!E712&lt;Template!E688,"")</f>
        <v/>
      </c>
      <c r="H170" s="58" t="str" cm="1">
        <f t="array" ref="H170">_xlfn.IFS(OR(Template!G712="",Template!G688=""),"",AND(Template!G712=0,Template!G688=0),"",Template!G712&gt;Template!G688,"Error",Template!G712=Template!G688,"Alert",Template!G712&lt;Template!G688,"")</f>
        <v/>
      </c>
      <c r="I170" s="58" t="str" cm="1">
        <f t="array" ref="I170">_xlfn.IFS(OR(Template!I712="",Template!I688=""),"",AND(Template!I712=0,Template!I688=0),"",Template!I712&gt;Template!I688,"Error",Template!I712=Template!I688,"Alert",Template!I712&lt;Template!I688,"")</f>
        <v/>
      </c>
      <c r="J170" s="58" t="str" cm="1">
        <f t="array" ref="J170">_xlfn.IFS(OR(Template!K712="",Template!K688=""),"",AND(Template!K712=0,Template!K688=0),"",Template!K712&gt;Template!K688,"Error",Template!K712=Template!K688,"Alert",Template!K712&lt;Template!K688,"")</f>
        <v/>
      </c>
      <c r="K170" s="58" t="str" cm="1">
        <f t="array" ref="K170">_xlfn.IFS(OR(Template!M712="",Template!M688=""),"",AND(Template!M712=0,Template!M688=0),"",Template!M712&gt;Template!M688,"Error",Template!M712=Template!M688,"Alert",Template!M712&lt;Template!M688,"")</f>
        <v/>
      </c>
      <c r="L170" s="58" t="str" cm="1">
        <f t="array" ref="L170">_xlfn.IFS(OR(Template!O712="",Template!O688=""),"",AND(Template!O712=0,Template!O688=0),"",Template!O712&gt;Template!O688,"Error",Template!O712=Template!O688,"Alert",Template!O712&lt;Template!O688,"")</f>
        <v/>
      </c>
      <c r="M170" s="58" t="str" cm="1">
        <f t="array" ref="M170">_xlfn.IFS(OR(Template!Q712="",Template!Q688=""),"",AND(Template!Q712=0,Template!Q688=0),"",Template!Q712&gt;Template!Q688,"Error",Template!Q712=Template!Q688,"Alert",Template!Q712&lt;Template!Q688,"")</f>
        <v/>
      </c>
      <c r="N170" s="58" t="str" cm="1">
        <f t="array" ref="N170">_xlfn.IFS(OR(Template!S712="",Template!S688=""),"",AND(Template!S712=0,Template!S688=0),"",Template!S712&gt;Template!S688,"Error",Template!S712=Template!S688,"Alert",Template!S712&lt;Template!S688,"")</f>
        <v/>
      </c>
      <c r="O170" s="58" t="str" cm="1">
        <f t="array" ref="O170">_xlfn.IFS(OR(Template!U712="",Template!U688=""),"",AND(Template!U712=0,Template!U688=0),"",Template!U712&gt;Template!U688,"Error",Template!U712=Template!U688,"Alert",Template!U712&lt;Template!U688,"")</f>
        <v>Alert</v>
      </c>
      <c r="P170" s="58" t="str" cm="1">
        <f t="array" ref="P170">_xlfn.IFS(OR(Template!W712="",Template!W688=""),"",AND(Template!W712=0,Template!W688=0),"",Template!W712&gt;Template!W688,"Error",Template!W712=Template!W688,"Alert",Template!W712&lt;Template!W688,"")</f>
        <v/>
      </c>
      <c r="Q170" s="58" t="str" cm="1">
        <f t="array" ref="Q170">_xlfn.IFS(OR(Template!Y712="",Template!Y688=""),"",AND(Template!Y712=0,Template!Y688=0),"",Template!Y712&gt;Template!Y688,"Error",Template!Y712=Template!Y688,"Alert",Template!Y712&lt;Template!Y688,"")</f>
        <v/>
      </c>
      <c r="R170" s="155"/>
    </row>
    <row r="171" spans="1:18" x14ac:dyDescent="0.2">
      <c r="A171" s="484"/>
      <c r="B171" s="487"/>
      <c r="C171" s="480"/>
      <c r="D171" s="480"/>
      <c r="E171" s="69" t="s">
        <v>664</v>
      </c>
      <c r="F171" s="58" t="str" cm="1">
        <f t="array" ref="F171">IF(OR(G171:Q171="Error",G171:Q171="Alert"),1,"")</f>
        <v/>
      </c>
      <c r="G171" s="58" t="str" cm="1">
        <f t="array" ref="G171">_xlfn.IFS(OR(Template!E713="",Template!E689=""),"",AND(Template!E713=0,Template!E689=0),"",Template!E713&gt;Template!E689,"Error",Template!E713=Template!E689,"Alert",Template!E713&lt;Template!E689,"")</f>
        <v/>
      </c>
      <c r="H171" s="58" t="str" cm="1">
        <f t="array" ref="H171">_xlfn.IFS(OR(Template!G713="",Template!G689=""),"",AND(Template!G713=0,Template!G689=0),"",Template!G713&gt;Template!G689,"Error",Template!G713=Template!G689,"Alert",Template!G713&lt;Template!G689,"")</f>
        <v/>
      </c>
      <c r="I171" s="58" t="str" cm="1">
        <f t="array" ref="I171">_xlfn.IFS(OR(Template!I713="",Template!I689=""),"",AND(Template!I713=0,Template!I689=0),"",Template!I713&gt;Template!I689,"Error",Template!I713=Template!I689,"Alert",Template!I713&lt;Template!I689,"")</f>
        <v/>
      </c>
      <c r="J171" s="58" t="str" cm="1">
        <f t="array" ref="J171">_xlfn.IFS(OR(Template!K713="",Template!K689=""),"",AND(Template!K713=0,Template!K689=0),"",Template!K713&gt;Template!K689,"Error",Template!K713=Template!K689,"Alert",Template!K713&lt;Template!K689,"")</f>
        <v/>
      </c>
      <c r="K171" s="58" t="str" cm="1">
        <f t="array" ref="K171">_xlfn.IFS(OR(Template!M713="",Template!M689=""),"",AND(Template!M713=0,Template!M689=0),"",Template!M713&gt;Template!M689,"Error",Template!M713=Template!M689,"Alert",Template!M713&lt;Template!M689,"")</f>
        <v/>
      </c>
      <c r="L171" s="58" t="str" cm="1">
        <f t="array" ref="L171">_xlfn.IFS(OR(Template!O713="",Template!O689=""),"",AND(Template!O713=0,Template!O689=0),"",Template!O713&gt;Template!O689,"Error",Template!O713=Template!O689,"Alert",Template!O713&lt;Template!O689,"")</f>
        <v/>
      </c>
      <c r="M171" s="58" t="str" cm="1">
        <f t="array" ref="M171">_xlfn.IFS(OR(Template!Q713="",Template!Q689=""),"",AND(Template!Q713=0,Template!Q689=0),"",Template!Q713&gt;Template!Q689,"Error",Template!Q713=Template!Q689,"Alert",Template!Q713&lt;Template!Q689,"")</f>
        <v/>
      </c>
      <c r="N171" s="58" t="str" cm="1">
        <f t="array" ref="N171">_xlfn.IFS(OR(Template!S713="",Template!S689=""),"",AND(Template!S713=0,Template!S689=0),"",Template!S713&gt;Template!S689,"Error",Template!S713=Template!S689,"Alert",Template!S713&lt;Template!S689,"")</f>
        <v/>
      </c>
      <c r="O171" s="58" t="str" cm="1">
        <f t="array" ref="O171">_xlfn.IFS(OR(Template!U713="",Template!U689=""),"",AND(Template!U713=0,Template!U689=0),"",Template!U713&gt;Template!U689,"Error",Template!U713=Template!U689,"Alert",Template!U713&lt;Template!U689,"")</f>
        <v/>
      </c>
      <c r="P171" s="58" t="str" cm="1">
        <f t="array" ref="P171">_xlfn.IFS(OR(Template!W713="",Template!W689=""),"",AND(Template!W713=0,Template!W689=0),"",Template!W713&gt;Template!W689,"Error",Template!W713=Template!W689,"Alert",Template!W713&lt;Template!W689,"")</f>
        <v/>
      </c>
      <c r="Q171" s="58" t="str" cm="1">
        <f t="array" ref="Q171">_xlfn.IFS(OR(Template!Y713="",Template!Y689=""),"",AND(Template!Y713=0,Template!Y689=0),"",Template!Y713&gt;Template!Y689,"Error",Template!Y713=Template!Y689,"Alert",Template!Y713&lt;Template!Y689,"")</f>
        <v/>
      </c>
      <c r="R171" s="155"/>
    </row>
    <row r="172" spans="1:18" x14ac:dyDescent="0.2">
      <c r="A172" s="484"/>
      <c r="B172" s="487"/>
      <c r="C172" s="480"/>
      <c r="D172" s="480"/>
      <c r="E172" s="69" t="s">
        <v>665</v>
      </c>
      <c r="F172" s="58" t="str" cm="1">
        <f t="array" ref="F172">IF(OR(G172:Q172="Error",G172:Q172="Alert"),1,"")</f>
        <v/>
      </c>
      <c r="G172" s="58" t="str" cm="1">
        <f t="array" ref="G172">_xlfn.IFS(OR(Template!E714="",Template!E690=""),"",AND(Template!E714=0,Template!E690=0),"",Template!E714&gt;Template!E690,"Error",Template!E714=Template!E690,"Alert",Template!E714&lt;Template!E690,"")</f>
        <v/>
      </c>
      <c r="H172" s="58" t="str" cm="1">
        <f t="array" ref="H172">_xlfn.IFS(OR(Template!G714="",Template!G690=""),"",AND(Template!G714=0,Template!G690=0),"",Template!G714&gt;Template!G690,"Error",Template!G714=Template!G690,"Alert",Template!G714&lt;Template!G690,"")</f>
        <v/>
      </c>
      <c r="I172" s="58" t="str" cm="1">
        <f t="array" ref="I172">_xlfn.IFS(OR(Template!I714="",Template!I690=""),"",AND(Template!I714=0,Template!I690=0),"",Template!I714&gt;Template!I690,"Error",Template!I714=Template!I690,"Alert",Template!I714&lt;Template!I690,"")</f>
        <v/>
      </c>
      <c r="J172" s="58" t="str" cm="1">
        <f t="array" ref="J172">_xlfn.IFS(OR(Template!K714="",Template!K690=""),"",AND(Template!K714=0,Template!K690=0),"",Template!K714&gt;Template!K690,"Error",Template!K714=Template!K690,"Alert",Template!K714&lt;Template!K690,"")</f>
        <v/>
      </c>
      <c r="K172" s="58" t="str" cm="1">
        <f t="array" ref="K172">_xlfn.IFS(OR(Template!M714="",Template!M690=""),"",AND(Template!M714=0,Template!M690=0),"",Template!M714&gt;Template!M690,"Error",Template!M714=Template!M690,"Alert",Template!M714&lt;Template!M690,"")</f>
        <v/>
      </c>
      <c r="L172" s="58" t="str" cm="1">
        <f t="array" ref="L172">_xlfn.IFS(OR(Template!O714="",Template!O690=""),"",AND(Template!O714=0,Template!O690=0),"",Template!O714&gt;Template!O690,"Error",Template!O714=Template!O690,"Alert",Template!O714&lt;Template!O690,"")</f>
        <v/>
      </c>
      <c r="M172" s="58" t="str" cm="1">
        <f t="array" ref="M172">_xlfn.IFS(OR(Template!Q714="",Template!Q690=""),"",AND(Template!Q714=0,Template!Q690=0),"",Template!Q714&gt;Template!Q690,"Error",Template!Q714=Template!Q690,"Alert",Template!Q714&lt;Template!Q690,"")</f>
        <v/>
      </c>
      <c r="N172" s="58" t="str" cm="1">
        <f t="array" ref="N172">_xlfn.IFS(OR(Template!S714="",Template!S690=""),"",AND(Template!S714=0,Template!S690=0),"",Template!S714&gt;Template!S690,"Error",Template!S714=Template!S690,"Alert",Template!S714&lt;Template!S690,"")</f>
        <v/>
      </c>
      <c r="O172" s="58" t="str" cm="1">
        <f t="array" ref="O172">_xlfn.IFS(OR(Template!U714="",Template!U690=""),"",AND(Template!U714=0,Template!U690=0),"",Template!U714&gt;Template!U690,"Error",Template!U714=Template!U690,"Alert",Template!U714&lt;Template!U690,"")</f>
        <v/>
      </c>
      <c r="P172" s="58" t="str" cm="1">
        <f t="array" ref="P172">_xlfn.IFS(OR(Template!W714="",Template!W690=""),"",AND(Template!W714=0,Template!W690=0),"",Template!W714&gt;Template!W690,"Error",Template!W714=Template!W690,"Alert",Template!W714&lt;Template!W690,"")</f>
        <v/>
      </c>
      <c r="Q172" s="58" t="str" cm="1">
        <f t="array" ref="Q172">_xlfn.IFS(OR(Template!Y714="",Template!Y690=""),"",AND(Template!Y714=0,Template!Y690=0),"",Template!Y714&gt;Template!Y690,"Error",Template!Y714=Template!Y690,"Alert",Template!Y714&lt;Template!Y690,"")</f>
        <v/>
      </c>
      <c r="R172" s="155"/>
    </row>
    <row r="173" spans="1:18" x14ac:dyDescent="0.2">
      <c r="A173" s="484"/>
      <c r="B173" s="487"/>
      <c r="C173" s="480"/>
      <c r="D173" s="480"/>
      <c r="E173" s="69" t="s">
        <v>666</v>
      </c>
      <c r="F173" s="58" t="str" cm="1">
        <f t="array" ref="F173">IF(OR(G173:Q173="Error",G173:Q173="Alert"),1,"")</f>
        <v/>
      </c>
      <c r="G173" s="58" t="str" cm="1">
        <f t="array" ref="G173">_xlfn.IFS(OR(Template!E715="",Template!E691=""),"",AND(Template!E715=0,Template!E691=0),"",Template!E715&gt;Template!E691,"Error",Template!E715=Template!E691,"Alert",Template!E715&lt;Template!E691,"")</f>
        <v/>
      </c>
      <c r="H173" s="58" t="str" cm="1">
        <f t="array" ref="H173">_xlfn.IFS(OR(Template!G715="",Template!G691=""),"",AND(Template!G715=0,Template!G691=0),"",Template!G715&gt;Template!G691,"Error",Template!G715=Template!G691,"Alert",Template!G715&lt;Template!G691,"")</f>
        <v/>
      </c>
      <c r="I173" s="58" t="str" cm="1">
        <f t="array" ref="I173">_xlfn.IFS(OR(Template!I715="",Template!I691=""),"",AND(Template!I715=0,Template!I691=0),"",Template!I715&gt;Template!I691,"Error",Template!I715=Template!I691,"Alert",Template!I715&lt;Template!I691,"")</f>
        <v/>
      </c>
      <c r="J173" s="58" t="str" cm="1">
        <f t="array" ref="J173">_xlfn.IFS(OR(Template!K715="",Template!K691=""),"",AND(Template!K715=0,Template!K691=0),"",Template!K715&gt;Template!K691,"Error",Template!K715=Template!K691,"Alert",Template!K715&lt;Template!K691,"")</f>
        <v/>
      </c>
      <c r="K173" s="58" t="str" cm="1">
        <f t="array" ref="K173">_xlfn.IFS(OR(Template!M715="",Template!M691=""),"",AND(Template!M715=0,Template!M691=0),"",Template!M715&gt;Template!M691,"Error",Template!M715=Template!M691,"Alert",Template!M715&lt;Template!M691,"")</f>
        <v/>
      </c>
      <c r="L173" s="58" t="str" cm="1">
        <f t="array" ref="L173">_xlfn.IFS(OR(Template!O715="",Template!O691=""),"",AND(Template!O715=0,Template!O691=0),"",Template!O715&gt;Template!O691,"Error",Template!O715=Template!O691,"Alert",Template!O715&lt;Template!O691,"")</f>
        <v/>
      </c>
      <c r="M173" s="58" t="str" cm="1">
        <f t="array" ref="M173">_xlfn.IFS(OR(Template!Q715="",Template!Q691=""),"",AND(Template!Q715=0,Template!Q691=0),"",Template!Q715&gt;Template!Q691,"Error",Template!Q715=Template!Q691,"Alert",Template!Q715&lt;Template!Q691,"")</f>
        <v/>
      </c>
      <c r="N173" s="58" t="str" cm="1">
        <f t="array" ref="N173">_xlfn.IFS(OR(Template!S715="",Template!S691=""),"",AND(Template!S715=0,Template!S691=0),"",Template!S715&gt;Template!S691,"Error",Template!S715=Template!S691,"Alert",Template!S715&lt;Template!S691,"")</f>
        <v/>
      </c>
      <c r="O173" s="58" t="str" cm="1">
        <f t="array" ref="O173">_xlfn.IFS(OR(Template!U715="",Template!U691=""),"",AND(Template!U715=0,Template!U691=0),"",Template!U715&gt;Template!U691,"Error",Template!U715=Template!U691,"Alert",Template!U715&lt;Template!U691,"")</f>
        <v/>
      </c>
      <c r="P173" s="58" t="str" cm="1">
        <f t="array" ref="P173">_xlfn.IFS(OR(Template!W715="",Template!W691=""),"",AND(Template!W715=0,Template!W691=0),"",Template!W715&gt;Template!W691,"Error",Template!W715=Template!W691,"Alert",Template!W715&lt;Template!W691,"")</f>
        <v/>
      </c>
      <c r="Q173" s="58" t="str" cm="1">
        <f t="array" ref="Q173">_xlfn.IFS(OR(Template!Y715="",Template!Y691=""),"",AND(Template!Y715=0,Template!Y691=0),"",Template!Y715&gt;Template!Y691,"Error",Template!Y715=Template!Y691,"Alert",Template!Y715&lt;Template!Y691,"")</f>
        <v/>
      </c>
      <c r="R173" s="155"/>
    </row>
    <row r="174" spans="1:18" x14ac:dyDescent="0.2">
      <c r="A174" s="484"/>
      <c r="B174" s="487"/>
      <c r="C174" s="480"/>
      <c r="D174" s="480"/>
      <c r="E174" s="69" t="s">
        <v>667</v>
      </c>
      <c r="F174" s="58" t="str" cm="1">
        <f t="array" ref="F174">IF(OR(G174:Q174="Error",G174:Q174="Alert"),1,"")</f>
        <v/>
      </c>
      <c r="G174" s="58" t="str" cm="1">
        <f t="array" ref="G174">_xlfn.IFS(OR(Template!E716="",Template!E692=""),"",AND(Template!E716=0,Template!E692=0),"",Template!E716&gt;Template!E692,"Error",Template!E716=Template!E692,"Alert",Template!E716&lt;Template!E692,"")</f>
        <v/>
      </c>
      <c r="H174" s="58" t="str" cm="1">
        <f t="array" ref="H174">_xlfn.IFS(OR(Template!G716="",Template!G692=""),"",AND(Template!G716=0,Template!G692=0),"",Template!G716&gt;Template!G692,"Error",Template!G716=Template!G692,"Alert",Template!G716&lt;Template!G692,"")</f>
        <v/>
      </c>
      <c r="I174" s="58" t="str" cm="1">
        <f t="array" ref="I174">_xlfn.IFS(OR(Template!I716="",Template!I692=""),"",AND(Template!I716=0,Template!I692=0),"",Template!I716&gt;Template!I692,"Error",Template!I716=Template!I692,"Alert",Template!I716&lt;Template!I692,"")</f>
        <v/>
      </c>
      <c r="J174" s="58" t="str" cm="1">
        <f t="array" ref="J174">_xlfn.IFS(OR(Template!K716="",Template!K692=""),"",AND(Template!K716=0,Template!K692=0),"",Template!K716&gt;Template!K692,"Error",Template!K716=Template!K692,"Alert",Template!K716&lt;Template!K692,"")</f>
        <v/>
      </c>
      <c r="K174" s="58" t="str" cm="1">
        <f t="array" ref="K174">_xlfn.IFS(OR(Template!M716="",Template!M692=""),"",AND(Template!M716=0,Template!M692=0),"",Template!M716&gt;Template!M692,"Error",Template!M716=Template!M692,"Alert",Template!M716&lt;Template!M692,"")</f>
        <v/>
      </c>
      <c r="L174" s="58" t="str" cm="1">
        <f t="array" ref="L174">_xlfn.IFS(OR(Template!O716="",Template!O692=""),"",AND(Template!O716=0,Template!O692=0),"",Template!O716&gt;Template!O692,"Error",Template!O716=Template!O692,"Alert",Template!O716&lt;Template!O692,"")</f>
        <v/>
      </c>
      <c r="M174" s="58" t="str" cm="1">
        <f t="array" ref="M174">_xlfn.IFS(OR(Template!Q716="",Template!Q692=""),"",AND(Template!Q716=0,Template!Q692=0),"",Template!Q716&gt;Template!Q692,"Error",Template!Q716=Template!Q692,"Alert",Template!Q716&lt;Template!Q692,"")</f>
        <v/>
      </c>
      <c r="N174" s="58" t="str" cm="1">
        <f t="array" ref="N174">_xlfn.IFS(OR(Template!S716="",Template!S692=""),"",AND(Template!S716=0,Template!S692=0),"",Template!S716&gt;Template!S692,"Error",Template!S716=Template!S692,"Alert",Template!S716&lt;Template!S692,"")</f>
        <v/>
      </c>
      <c r="O174" s="58" t="str" cm="1">
        <f t="array" ref="O174">_xlfn.IFS(OR(Template!U716="",Template!U692=""),"",AND(Template!U716=0,Template!U692=0),"",Template!U716&gt;Template!U692,"Error",Template!U716=Template!U692,"Alert",Template!U716&lt;Template!U692,"")</f>
        <v/>
      </c>
      <c r="P174" s="58" t="str" cm="1">
        <f t="array" ref="P174">_xlfn.IFS(OR(Template!W716="",Template!W692=""),"",AND(Template!W716=0,Template!W692=0),"",Template!W716&gt;Template!W692,"Error",Template!W716=Template!W692,"Alert",Template!W716&lt;Template!W692,"")</f>
        <v/>
      </c>
      <c r="Q174" s="58" t="str" cm="1">
        <f t="array" ref="Q174">_xlfn.IFS(OR(Template!Y716="",Template!Y692=""),"",AND(Template!Y716=0,Template!Y692=0),"",Template!Y716&gt;Template!Y692,"Error",Template!Y716=Template!Y692,"Alert",Template!Y716&lt;Template!Y692,"")</f>
        <v/>
      </c>
      <c r="R174" s="155"/>
    </row>
    <row r="175" spans="1:18" x14ac:dyDescent="0.2">
      <c r="A175" s="484"/>
      <c r="B175" s="487"/>
      <c r="C175" s="480"/>
      <c r="D175" s="480"/>
      <c r="E175" s="69" t="s">
        <v>668</v>
      </c>
      <c r="F175" s="58" t="str" cm="1">
        <f t="array" ref="F175">IF(OR(G175:Q175="Error",G175:Q175="Alert"),1,"")</f>
        <v/>
      </c>
      <c r="G175" s="58" t="str" cm="1">
        <f t="array" ref="G175">_xlfn.IFS(OR(Template!E717="",Template!E693=""),"",AND(Template!E717=0,Template!E693=0),"",Template!E717&gt;Template!E693,"Error",Template!E717=Template!E693,"Alert",Template!E717&lt;Template!E693,"")</f>
        <v/>
      </c>
      <c r="H175" s="58" t="str" cm="1">
        <f t="array" ref="H175">_xlfn.IFS(OR(Template!G717="",Template!G693=""),"",AND(Template!G717=0,Template!G693=0),"",Template!G717&gt;Template!G693,"Error",Template!G717=Template!G693,"Alert",Template!G717&lt;Template!G693,"")</f>
        <v/>
      </c>
      <c r="I175" s="58" t="str" cm="1">
        <f t="array" ref="I175">_xlfn.IFS(OR(Template!I717="",Template!I693=""),"",AND(Template!I717=0,Template!I693=0),"",Template!I717&gt;Template!I693,"Error",Template!I717=Template!I693,"Alert",Template!I717&lt;Template!I693,"")</f>
        <v/>
      </c>
      <c r="J175" s="58" t="str" cm="1">
        <f t="array" ref="J175">_xlfn.IFS(OR(Template!K717="",Template!K693=""),"",AND(Template!K717=0,Template!K693=0),"",Template!K717&gt;Template!K693,"Error",Template!K717=Template!K693,"Alert",Template!K717&lt;Template!K693,"")</f>
        <v/>
      </c>
      <c r="K175" s="58" t="str" cm="1">
        <f t="array" ref="K175">_xlfn.IFS(OR(Template!M717="",Template!M693=""),"",AND(Template!M717=0,Template!M693=0),"",Template!M717&gt;Template!M693,"Error",Template!M717=Template!M693,"Alert",Template!M717&lt;Template!M693,"")</f>
        <v/>
      </c>
      <c r="L175" s="58" t="str" cm="1">
        <f t="array" ref="L175">_xlfn.IFS(OR(Template!O717="",Template!O693=""),"",AND(Template!O717=0,Template!O693=0),"",Template!O717&gt;Template!O693,"Error",Template!O717=Template!O693,"Alert",Template!O717&lt;Template!O693,"")</f>
        <v/>
      </c>
      <c r="M175" s="58" t="str" cm="1">
        <f t="array" ref="M175">_xlfn.IFS(OR(Template!Q717="",Template!Q693=""),"",AND(Template!Q717=0,Template!Q693=0),"",Template!Q717&gt;Template!Q693,"Error",Template!Q717=Template!Q693,"Alert",Template!Q717&lt;Template!Q693,"")</f>
        <v/>
      </c>
      <c r="N175" s="58" t="str" cm="1">
        <f t="array" ref="N175">_xlfn.IFS(OR(Template!S717="",Template!S693=""),"",AND(Template!S717=0,Template!S693=0),"",Template!S717&gt;Template!S693,"Error",Template!S717=Template!S693,"Alert",Template!S717&lt;Template!S693,"")</f>
        <v/>
      </c>
      <c r="O175" s="58" t="str" cm="1">
        <f t="array" ref="O175">_xlfn.IFS(OR(Template!U717="",Template!U693=""),"",AND(Template!U717=0,Template!U693=0),"",Template!U717&gt;Template!U693,"Error",Template!U717=Template!U693,"Alert",Template!U717&lt;Template!U693,"")</f>
        <v/>
      </c>
      <c r="P175" s="58" t="str" cm="1">
        <f t="array" ref="P175">_xlfn.IFS(OR(Template!W717="",Template!W693=""),"",AND(Template!W717=0,Template!W693=0),"",Template!W717&gt;Template!W693,"Error",Template!W717=Template!W693,"Alert",Template!W717&lt;Template!W693,"")</f>
        <v/>
      </c>
      <c r="Q175" s="58" t="str" cm="1">
        <f t="array" ref="Q175">_xlfn.IFS(OR(Template!Y717="",Template!Y693=""),"",AND(Template!Y717=0,Template!Y693=0),"",Template!Y717&gt;Template!Y693,"Error",Template!Y717=Template!Y693,"Alert",Template!Y717&lt;Template!Y693,"")</f>
        <v/>
      </c>
      <c r="R175" s="155"/>
    </row>
    <row r="176" spans="1:18" x14ac:dyDescent="0.2">
      <c r="A176" s="484"/>
      <c r="B176" s="487"/>
      <c r="C176" s="480"/>
      <c r="D176" s="480"/>
      <c r="E176" s="69" t="s">
        <v>669</v>
      </c>
      <c r="F176" s="58" t="str" cm="1">
        <f t="array" ref="F176">IF(OR(G176:Q176="Error",G176:Q176="Alert"),1,"")</f>
        <v/>
      </c>
      <c r="G176" s="58" t="str" cm="1">
        <f t="array" ref="G176">_xlfn.IFS(OR(Template!E718="",Template!E694=""),"",AND(Template!E718=0,Template!E694=0),"",Template!E718&gt;Template!E694,"Error",Template!E718=Template!E694,"Alert",Template!E718&lt;Template!E694,"")</f>
        <v/>
      </c>
      <c r="H176" s="58" t="str" cm="1">
        <f t="array" ref="H176">_xlfn.IFS(OR(Template!G718="",Template!G694=""),"",AND(Template!G718=0,Template!G694=0),"",Template!G718&gt;Template!G694,"Error",Template!G718=Template!G694,"Alert",Template!G718&lt;Template!G694,"")</f>
        <v/>
      </c>
      <c r="I176" s="58" t="str" cm="1">
        <f t="array" ref="I176">_xlfn.IFS(OR(Template!I718="",Template!I694=""),"",AND(Template!I718=0,Template!I694=0),"",Template!I718&gt;Template!I694,"Error",Template!I718=Template!I694,"Alert",Template!I718&lt;Template!I694,"")</f>
        <v/>
      </c>
      <c r="J176" s="58" t="str" cm="1">
        <f t="array" ref="J176">_xlfn.IFS(OR(Template!K718="",Template!K694=""),"",AND(Template!K718=0,Template!K694=0),"",Template!K718&gt;Template!K694,"Error",Template!K718=Template!K694,"Alert",Template!K718&lt;Template!K694,"")</f>
        <v/>
      </c>
      <c r="K176" s="58" t="str" cm="1">
        <f t="array" ref="K176">_xlfn.IFS(OR(Template!M718="",Template!M694=""),"",AND(Template!M718=0,Template!M694=0),"",Template!M718&gt;Template!M694,"Error",Template!M718=Template!M694,"Alert",Template!M718&lt;Template!M694,"")</f>
        <v/>
      </c>
      <c r="L176" s="58" t="str" cm="1">
        <f t="array" ref="L176">_xlfn.IFS(OR(Template!O718="",Template!O694=""),"",AND(Template!O718=0,Template!O694=0),"",Template!O718&gt;Template!O694,"Error",Template!O718=Template!O694,"Alert",Template!O718&lt;Template!O694,"")</f>
        <v/>
      </c>
      <c r="M176" s="58" t="str" cm="1">
        <f t="array" ref="M176">_xlfn.IFS(OR(Template!Q718="",Template!Q694=""),"",AND(Template!Q718=0,Template!Q694=0),"",Template!Q718&gt;Template!Q694,"Error",Template!Q718=Template!Q694,"Alert",Template!Q718&lt;Template!Q694,"")</f>
        <v/>
      </c>
      <c r="N176" s="58" t="str" cm="1">
        <f t="array" ref="N176">_xlfn.IFS(OR(Template!S718="",Template!S694=""),"",AND(Template!S718=0,Template!S694=0),"",Template!S718&gt;Template!S694,"Error",Template!S718=Template!S694,"Alert",Template!S718&lt;Template!S694,"")</f>
        <v/>
      </c>
      <c r="O176" s="58" t="str" cm="1">
        <f t="array" ref="O176">_xlfn.IFS(OR(Template!U718="",Template!U694=""),"",AND(Template!U718=0,Template!U694=0),"",Template!U718&gt;Template!U694,"Error",Template!U718=Template!U694,"Alert",Template!U718&lt;Template!U694,"")</f>
        <v/>
      </c>
      <c r="P176" s="58" t="str" cm="1">
        <f t="array" ref="P176">_xlfn.IFS(OR(Template!W718="",Template!W694=""),"",AND(Template!W718=0,Template!W694=0),"",Template!W718&gt;Template!W694,"Error",Template!W718=Template!W694,"Alert",Template!W718&lt;Template!W694,"")</f>
        <v/>
      </c>
      <c r="Q176" s="58" t="str" cm="1">
        <f t="array" ref="Q176">_xlfn.IFS(OR(Template!Y718="",Template!Y694=""),"",AND(Template!Y718=0,Template!Y694=0),"",Template!Y718&gt;Template!Y694,"Error",Template!Y718=Template!Y694,"Alert",Template!Y718&lt;Template!Y694,"")</f>
        <v/>
      </c>
      <c r="R176" s="155"/>
    </row>
    <row r="177" spans="1:18" x14ac:dyDescent="0.2">
      <c r="A177" s="484"/>
      <c r="B177" s="487"/>
      <c r="C177" s="480"/>
      <c r="D177" s="480"/>
      <c r="E177" s="69" t="s">
        <v>670</v>
      </c>
      <c r="F177" s="58" t="str" cm="1">
        <f t="array" ref="F177">IF(OR(G177:Q177="Error",G177:Q177="Alert"),1,"")</f>
        <v/>
      </c>
      <c r="G177" s="58" t="str" cm="1">
        <f t="array" ref="G177">_xlfn.IFS(OR(Template!E719="",Template!E695=""),"",AND(Template!E719=0,Template!E695=0),"",Template!E719&gt;Template!E695,"Error",Template!E719=Template!E695,"Alert",Template!E719&lt;Template!E695,"")</f>
        <v/>
      </c>
      <c r="H177" s="58" t="str" cm="1">
        <f t="array" ref="H177">_xlfn.IFS(OR(Template!G719="",Template!G695=""),"",AND(Template!G719=0,Template!G695=0),"",Template!G719&gt;Template!G695,"Error",Template!G719=Template!G695,"Alert",Template!G719&lt;Template!G695,"")</f>
        <v/>
      </c>
      <c r="I177" s="58" t="str" cm="1">
        <f t="array" ref="I177">_xlfn.IFS(OR(Template!I719="",Template!I695=""),"",AND(Template!I719=0,Template!I695=0),"",Template!I719&gt;Template!I695,"Error",Template!I719=Template!I695,"Alert",Template!I719&lt;Template!I695,"")</f>
        <v/>
      </c>
      <c r="J177" s="58" t="str" cm="1">
        <f t="array" ref="J177">_xlfn.IFS(OR(Template!K719="",Template!K695=""),"",AND(Template!K719=0,Template!K695=0),"",Template!K719&gt;Template!K695,"Error",Template!K719=Template!K695,"Alert",Template!K719&lt;Template!K695,"")</f>
        <v/>
      </c>
      <c r="K177" s="58" t="str" cm="1">
        <f t="array" ref="K177">_xlfn.IFS(OR(Template!M719="",Template!M695=""),"",AND(Template!M719=0,Template!M695=0),"",Template!M719&gt;Template!M695,"Error",Template!M719=Template!M695,"Alert",Template!M719&lt;Template!M695,"")</f>
        <v/>
      </c>
      <c r="L177" s="58" t="str" cm="1">
        <f t="array" ref="L177">_xlfn.IFS(OR(Template!O719="",Template!O695=""),"",AND(Template!O719=0,Template!O695=0),"",Template!O719&gt;Template!O695,"Error",Template!O719=Template!O695,"Alert",Template!O719&lt;Template!O695,"")</f>
        <v/>
      </c>
      <c r="M177" s="58" t="str" cm="1">
        <f t="array" ref="M177">_xlfn.IFS(OR(Template!Q719="",Template!Q695=""),"",AND(Template!Q719=0,Template!Q695=0),"",Template!Q719&gt;Template!Q695,"Error",Template!Q719=Template!Q695,"Alert",Template!Q719&lt;Template!Q695,"")</f>
        <v/>
      </c>
      <c r="N177" s="58" t="str" cm="1">
        <f t="array" ref="N177">_xlfn.IFS(OR(Template!S719="",Template!S695=""),"",AND(Template!S719=0,Template!S695=0),"",Template!S719&gt;Template!S695,"Error",Template!S719=Template!S695,"Alert",Template!S719&lt;Template!S695,"")</f>
        <v/>
      </c>
      <c r="O177" s="58" t="str" cm="1">
        <f t="array" ref="O177">_xlfn.IFS(OR(Template!U719="",Template!U695=""),"",AND(Template!U719=0,Template!U695=0),"",Template!U719&gt;Template!U695,"Error",Template!U719=Template!U695,"Alert",Template!U719&lt;Template!U695,"")</f>
        <v/>
      </c>
      <c r="P177" s="58" t="str" cm="1">
        <f t="array" ref="P177">_xlfn.IFS(OR(Template!W719="",Template!W695=""),"",AND(Template!W719=0,Template!W695=0),"",Template!W719&gt;Template!W695,"Error",Template!W719=Template!W695,"Alert",Template!W719&lt;Template!W695,"")</f>
        <v/>
      </c>
      <c r="Q177" s="58" t="str" cm="1">
        <f t="array" ref="Q177">_xlfn.IFS(OR(Template!Y719="",Template!Y695=""),"",AND(Template!Y719=0,Template!Y695=0),"",Template!Y719&gt;Template!Y695,"Error",Template!Y719=Template!Y695,"Alert",Template!Y719&lt;Template!Y695,"")</f>
        <v/>
      </c>
      <c r="R177" s="155"/>
    </row>
    <row r="178" spans="1:18" x14ac:dyDescent="0.2">
      <c r="A178" s="484"/>
      <c r="B178" s="487"/>
      <c r="C178" s="480"/>
      <c r="D178" s="480"/>
      <c r="E178" s="452" t="s">
        <v>671</v>
      </c>
      <c r="F178" s="453" t="str" cm="1">
        <f t="array" ref="F178">IF(OR(G178:Q178="Error",G178:Q178="Alert"),1,"")</f>
        <v/>
      </c>
      <c r="G178" s="453" t="str" cm="1">
        <f t="array" ref="G178">_xlfn.IFS(OR(Template!E720="",Template!E696=""),"",AND(Template!E720=0,Template!E696=0),"",Template!E720&gt;Template!E696,"Error",Template!E720=Template!E696,"Alert",Template!E720&lt;Template!E696,"")</f>
        <v/>
      </c>
      <c r="H178" s="453" t="str" cm="1">
        <f t="array" ref="H178">_xlfn.IFS(OR(Template!G720="",Template!G696=""),"",AND(Template!G720=0,Template!G696=0),"",Template!G720&gt;Template!G696,"Error",Template!G720=Template!G696,"Alert",Template!G720&lt;Template!G696,"")</f>
        <v/>
      </c>
      <c r="I178" s="453" t="str" cm="1">
        <f t="array" ref="I178">_xlfn.IFS(OR(Template!I720="",Template!I696=""),"",AND(Template!I720=0,Template!I696=0),"",Template!I720&gt;Template!I696,"Error",Template!I720=Template!I696,"Alert",Template!I720&lt;Template!I696,"")</f>
        <v/>
      </c>
      <c r="J178" s="453" t="str" cm="1">
        <f t="array" ref="J178">_xlfn.IFS(OR(Template!K720="",Template!K696=""),"",AND(Template!K720=0,Template!K696=0),"",Template!K720&gt;Template!K696,"Error",Template!K720=Template!K696,"Alert",Template!K720&lt;Template!K696,"")</f>
        <v/>
      </c>
      <c r="K178" s="453" t="str" cm="1">
        <f t="array" ref="K178">_xlfn.IFS(OR(Template!M720="",Template!M696=""),"",AND(Template!M720=0,Template!M696=0),"",Template!M720&gt;Template!M696,"Error",Template!M720=Template!M696,"Alert",Template!M720&lt;Template!M696,"")</f>
        <v/>
      </c>
      <c r="L178" s="453" t="str" cm="1">
        <f t="array" ref="L178">_xlfn.IFS(OR(Template!O720="",Template!O696=""),"",AND(Template!O720=0,Template!O696=0),"",Template!O720&gt;Template!O696,"Error",Template!O720=Template!O696,"Alert",Template!O720&lt;Template!O696,"")</f>
        <v/>
      </c>
      <c r="M178" s="453" t="str" cm="1">
        <f t="array" ref="M178">_xlfn.IFS(OR(Template!Q720="",Template!Q696=""),"",AND(Template!Q720=0,Template!Q696=0),"",Template!Q720&gt;Template!Q696,"Error",Template!Q720=Template!Q696,"Alert",Template!Q720&lt;Template!Q696,"")</f>
        <v/>
      </c>
      <c r="N178" s="453" t="str" cm="1">
        <f t="array" ref="N178">_xlfn.IFS(OR(Template!S720="",Template!S696=""),"",AND(Template!S720=0,Template!S696=0),"",Template!S720&gt;Template!S696,"Error",Template!S720=Template!S696,"Alert",Template!S720&lt;Template!S696,"")</f>
        <v/>
      </c>
      <c r="O178" s="453" t="str" cm="1">
        <f t="array" ref="O178">_xlfn.IFS(OR(Template!U720="",Template!U696=""),"",AND(Template!U720=0,Template!U696=0),"",Template!U720&gt;Template!U696,"Error",Template!U720=Template!U696,"Alert",Template!U720&lt;Template!U696,"")</f>
        <v/>
      </c>
      <c r="P178" s="453" t="str" cm="1">
        <f t="array" ref="P178">_xlfn.IFS(OR(Template!W720="",Template!W696=""),"",AND(Template!W720=0,Template!W696=0),"",Template!W720&gt;Template!W696,"Error",Template!W720=Template!W696,"Alert",Template!W720&lt;Template!W696,"")</f>
        <v/>
      </c>
      <c r="Q178" s="453" t="str" cm="1">
        <f t="array" ref="Q178">_xlfn.IFS(OR(Template!Y720="",Template!Y696=""),"",AND(Template!Y720=0,Template!Y696=0),"",Template!Y720&gt;Template!Y696,"Error",Template!Y720=Template!Y696,"Alert",Template!Y720&lt;Template!Y696,"")</f>
        <v/>
      </c>
      <c r="R178" s="454"/>
    </row>
    <row r="179" spans="1:18" ht="15.75" x14ac:dyDescent="0.2">
      <c r="A179" s="484"/>
      <c r="B179" s="487"/>
      <c r="C179" s="480"/>
      <c r="D179" s="480" t="s">
        <v>389</v>
      </c>
      <c r="E179" s="124" t="s">
        <v>653</v>
      </c>
      <c r="F179" s="58" cm="1">
        <f t="array" ref="F179">IF(OR(G179:Q179="Error",G179:Q179="Alert"),1,"")</f>
        <v>1</v>
      </c>
      <c r="G179" s="58" t="str" cm="1">
        <f t="array" ref="G179">_xlfn.IFS(OR(Template!E745="",Template!E721="",Template!E745=0),"",Template!E745&gt;Template!E721,"Error",Template!E745=Template!E721,"Alert",Template!E745&lt;Template!E721,"")</f>
        <v/>
      </c>
      <c r="H179" s="58" t="str" cm="1">
        <f t="array" ref="H179">_xlfn.IFS(OR(Template!G745="",Template!G721="",Template!G745=0),"",Template!G745&gt;Template!G721,"Error",Template!G745=Template!G721,"Alert",Template!G745&lt;Template!G721,"")</f>
        <v/>
      </c>
      <c r="I179" s="58" t="str" cm="1">
        <f t="array" ref="I179">_xlfn.IFS(OR(Template!I745="",Template!I721="",Template!I745=0),"",Template!I745&gt;Template!I721,"Error",Template!I745=Template!I721,"Alert",Template!I745&lt;Template!I721,"")</f>
        <v/>
      </c>
      <c r="J179" s="58" t="str" cm="1">
        <f t="array" ref="J179">_xlfn.IFS(OR(Template!K745="",Template!K721="",Template!K745=0),"",Template!K745&gt;Template!K721,"Error",Template!K745=Template!K721,"Alert",Template!K745&lt;Template!K721,"")</f>
        <v/>
      </c>
      <c r="K179" s="58" t="str" cm="1">
        <f t="array" ref="K179">_xlfn.IFS(OR(Template!M745="",Template!M721="",Template!M745=0),"",Template!M745&gt;Template!M721,"Error",Template!M745=Template!M721,"Alert",Template!M745&lt;Template!M721,"")</f>
        <v/>
      </c>
      <c r="L179" s="58" t="str" cm="1">
        <f t="array" ref="L179">_xlfn.IFS(OR(Template!O745="",Template!O721="",Template!O745=0),"",Template!O745&gt;Template!O721,"Error",Template!O745=Template!O721,"Alert",Template!O745&lt;Template!O721,"")</f>
        <v/>
      </c>
      <c r="M179" s="58" t="str" cm="1">
        <f t="array" ref="M179">_xlfn.IFS(OR(Template!Q745="",Template!Q721="",Template!Q745=0),"",Template!Q745&gt;Template!Q721,"Error",Template!Q745=Template!Q721,"Alert",Template!Q745&lt;Template!Q721,"")</f>
        <v/>
      </c>
      <c r="N179" s="58" t="str" cm="1">
        <f t="array" ref="N179">_xlfn.IFS(OR(Template!S745="",Template!S721="",Template!S745=0),"",Template!S745&gt;Template!S721,"Error",Template!S745=Template!S721,"Alert",Template!S745&lt;Template!S721,"")</f>
        <v/>
      </c>
      <c r="O179" s="58" t="str" cm="1">
        <f t="array" ref="O179">_xlfn.IFS(OR(Template!U745="",Template!U721="",Template!U745=0),"",Template!U745&gt;Template!U721,"Error",Template!U745=Template!U721,"Alert",Template!U745&lt;Template!U721,"")</f>
        <v>Alert</v>
      </c>
      <c r="P179" s="58" t="str" cm="1">
        <f t="array" ref="P179">_xlfn.IFS(OR(Template!W745="",Template!W721="",Template!W745=0),"",Template!W745&gt;Template!W721,"Error",Template!W745=Template!W721,"Alert",Template!W745&lt;Template!W721,"")</f>
        <v/>
      </c>
      <c r="Q179" s="58" t="str" cm="1">
        <f t="array" ref="Q179">_xlfn.IFS(OR(Template!Y745="",Template!Y721="",Template!Y745=0),"",Template!Y745&gt;Template!Y721,"Error",Template!Y745=Template!Y721,"Alert",Template!Y745&lt;Template!Y721,"")</f>
        <v/>
      </c>
      <c r="R179" s="155"/>
    </row>
    <row r="180" spans="1:18" x14ac:dyDescent="0.2">
      <c r="A180" s="484"/>
      <c r="B180" s="487"/>
      <c r="C180" s="480"/>
      <c r="D180" s="480"/>
      <c r="E180" s="128" t="s">
        <v>408</v>
      </c>
      <c r="F180" s="58" t="str" cm="1">
        <f t="array" ref="F180">IF(OR(G180:Q180="Error",G180:Q180="Alert"),1,"")</f>
        <v/>
      </c>
      <c r="G180" s="58" t="str" cm="1">
        <f t="array" ref="G180">_xlfn.IFS(OR(Template!E747="",Template!E723=""),"",AND(Template!E747=0,Template!E723=0),"",Template!E747&gt;Template!E723,"Error",Template!E747=Template!E723,"Alert",Template!E747&lt;Template!E723,"")</f>
        <v/>
      </c>
      <c r="H180" s="58" t="str" cm="1">
        <f t="array" ref="H180">_xlfn.IFS(OR(Template!G747="",Template!G723=""),"",AND(Template!G747=0,Template!G723=0),"",Template!G747&gt;Template!G723,"Error",Template!G747=Template!G723,"Alert",Template!G747&lt;Template!G723,"")</f>
        <v/>
      </c>
      <c r="I180" s="58" t="str" cm="1">
        <f t="array" ref="I180">_xlfn.IFS(OR(Template!I747="",Template!I723=""),"",AND(Template!I747=0,Template!I723=0),"",Template!I747&gt;Template!I723,"Error",Template!I747=Template!I723,"Alert",Template!I747&lt;Template!I723,"")</f>
        <v/>
      </c>
      <c r="J180" s="58" t="str" cm="1">
        <f t="array" ref="J180">_xlfn.IFS(OR(Template!K747="",Template!K723=""),"",AND(Template!K747=0,Template!K723=0),"",Template!K747&gt;Template!K723,"Error",Template!K747=Template!K723,"Alert",Template!K747&lt;Template!K723,"")</f>
        <v/>
      </c>
      <c r="K180" s="58" t="str" cm="1">
        <f t="array" ref="K180">_xlfn.IFS(OR(Template!M747="",Template!M723=""),"",AND(Template!M747=0,Template!M723=0),"",Template!M747&gt;Template!M723,"Error",Template!M747=Template!M723,"Alert",Template!M747&lt;Template!M723,"")</f>
        <v/>
      </c>
      <c r="L180" s="58" t="str" cm="1">
        <f t="array" ref="L180">_xlfn.IFS(OR(Template!O747="",Template!O723=""),"",AND(Template!O747=0,Template!O723=0),"",Template!O747&gt;Template!O723,"Error",Template!O747=Template!O723,"Alert",Template!O747&lt;Template!O723,"")</f>
        <v/>
      </c>
      <c r="M180" s="58" t="str" cm="1">
        <f t="array" ref="M180">_xlfn.IFS(OR(Template!Q747="",Template!Q723=""),"",AND(Template!Q747=0,Template!Q723=0),"",Template!Q747&gt;Template!Q723,"Error",Template!Q747=Template!Q723,"Alert",Template!Q747&lt;Template!Q723,"")</f>
        <v/>
      </c>
      <c r="N180" s="58" t="str" cm="1">
        <f t="array" ref="N180">_xlfn.IFS(OR(Template!S747="",Template!S723=""),"",AND(Template!S747=0,Template!S723=0),"",Template!S747&gt;Template!S723,"Error",Template!S747=Template!S723,"Alert",Template!S747&lt;Template!S723,"")</f>
        <v/>
      </c>
      <c r="O180" s="58" t="str" cm="1">
        <f t="array" ref="O180">_xlfn.IFS(OR(Template!U747="",Template!U723=""),"",AND(Template!U747=0,Template!U723=0),"",Template!U747&gt;Template!U723,"Error",Template!U747=Template!U723,"Alert",Template!U747&lt;Template!U723,"")</f>
        <v/>
      </c>
      <c r="P180" s="58" t="str" cm="1">
        <f t="array" ref="P180">_xlfn.IFS(OR(Template!W747="",Template!W723=""),"",AND(Template!W747=0,Template!W723=0),"",Template!W747&gt;Template!W723,"Error",Template!W747=Template!W723,"Alert",Template!W747&lt;Template!W723,"")</f>
        <v/>
      </c>
      <c r="Q180" s="58" t="str" cm="1">
        <f t="array" ref="Q180">_xlfn.IFS(OR(Template!Y747="",Template!Y723=""),"",AND(Template!Y747=0,Template!Y723=0),"",Template!Y747&gt;Template!Y723,"Error",Template!Y747=Template!Y723,"Alert",Template!Y747&lt;Template!Y723,"")</f>
        <v/>
      </c>
      <c r="R180" s="155"/>
    </row>
    <row r="181" spans="1:18" x14ac:dyDescent="0.2">
      <c r="A181" s="484"/>
      <c r="B181" s="487"/>
      <c r="C181" s="480"/>
      <c r="D181" s="480"/>
      <c r="E181" s="452" t="s">
        <v>409</v>
      </c>
      <c r="F181" s="453" cm="1">
        <f t="array" ref="F181">IF(OR(G181:Q181="Error",G181:Q181="Alert"),1,"")</f>
        <v>1</v>
      </c>
      <c r="G181" s="453" t="str" cm="1">
        <f t="array" ref="G181">_xlfn.IFS(OR(Template!E748="",Template!E724=""),"",AND(Template!E748=0,Template!E724=0),"",Template!E748&gt;Template!E724,"Error",Template!E748=Template!E724,"Alert",Template!E748&lt;Template!E724,"")</f>
        <v/>
      </c>
      <c r="H181" s="453" t="str" cm="1">
        <f t="array" ref="H181">_xlfn.IFS(OR(Template!G748="",Template!G724=""),"",AND(Template!G748=0,Template!G724=0),"",Template!G748&gt;Template!G724,"Error",Template!G748=Template!G724,"Alert",Template!G748&lt;Template!G724,"")</f>
        <v/>
      </c>
      <c r="I181" s="453" t="str" cm="1">
        <f t="array" ref="I181">_xlfn.IFS(OR(Template!I748="",Template!I724=""),"",AND(Template!I748=0,Template!I724=0),"",Template!I748&gt;Template!I724,"Error",Template!I748=Template!I724,"Alert",Template!I748&lt;Template!I724,"")</f>
        <v/>
      </c>
      <c r="J181" s="453" t="str" cm="1">
        <f t="array" ref="J181">_xlfn.IFS(OR(Template!K748="",Template!K724=""),"",AND(Template!K748=0,Template!K724=0),"",Template!K748&gt;Template!K724,"Error",Template!K748=Template!K724,"Alert",Template!K748&lt;Template!K724,"")</f>
        <v/>
      </c>
      <c r="K181" s="453" t="str" cm="1">
        <f t="array" ref="K181">_xlfn.IFS(OR(Template!M748="",Template!M724=""),"",AND(Template!M748=0,Template!M724=0),"",Template!M748&gt;Template!M724,"Error",Template!M748=Template!M724,"Alert",Template!M748&lt;Template!M724,"")</f>
        <v/>
      </c>
      <c r="L181" s="453" t="str" cm="1">
        <f t="array" ref="L181">_xlfn.IFS(OR(Template!O748="",Template!O724=""),"",AND(Template!O748=0,Template!O724=0),"",Template!O748&gt;Template!O724,"Error",Template!O748=Template!O724,"Alert",Template!O748&lt;Template!O724,"")</f>
        <v/>
      </c>
      <c r="M181" s="453" t="str" cm="1">
        <f t="array" ref="M181">_xlfn.IFS(OR(Template!Q748="",Template!Q724=""),"",AND(Template!Q748=0,Template!Q724=0),"",Template!Q748&gt;Template!Q724,"Error",Template!Q748=Template!Q724,"Alert",Template!Q748&lt;Template!Q724,"")</f>
        <v/>
      </c>
      <c r="N181" s="453" t="str" cm="1">
        <f t="array" ref="N181">_xlfn.IFS(OR(Template!S748="",Template!S724=""),"",AND(Template!S748=0,Template!S724=0),"",Template!S748&gt;Template!S724,"Error",Template!S748=Template!S724,"Alert",Template!S748&lt;Template!S724,"")</f>
        <v/>
      </c>
      <c r="O181" s="453" t="str" cm="1">
        <f t="array" ref="O181">_xlfn.IFS(OR(Template!U748="",Template!U724=""),"",AND(Template!U748=0,Template!U724=0),"",Template!U748&gt;Template!U724,"Error",Template!U748=Template!U724,"Alert",Template!U748&lt;Template!U724,"")</f>
        <v>Alert</v>
      </c>
      <c r="P181" s="453" t="str" cm="1">
        <f t="array" ref="P181">_xlfn.IFS(OR(Template!W748="",Template!W724=""),"",AND(Template!W748=0,Template!W724=0),"",Template!W748&gt;Template!W724,"Error",Template!W748=Template!W724,"Alert",Template!W748&lt;Template!W724,"")</f>
        <v/>
      </c>
      <c r="Q181" s="453" t="str" cm="1">
        <f t="array" ref="Q181">_xlfn.IFS(OR(Template!Y748="",Template!Y724=""),"",AND(Template!Y748=0,Template!Y724=0),"",Template!Y748&gt;Template!Y724,"Error",Template!Y748=Template!Y724,"Alert",Template!Y748&lt;Template!Y724,"")</f>
        <v/>
      </c>
      <c r="R181" s="454"/>
    </row>
    <row r="182" spans="1:18" x14ac:dyDescent="0.2">
      <c r="A182" s="484"/>
      <c r="B182" s="487"/>
      <c r="C182" s="480"/>
      <c r="D182" s="480"/>
      <c r="E182" s="69" t="s">
        <v>654</v>
      </c>
      <c r="F182" s="58" t="str" cm="1">
        <f t="array" ref="F182">IF(OR(G182:Q182="Error",G182:Q182="Alert"),1,"")</f>
        <v/>
      </c>
      <c r="G182" s="58" t="str" cm="1">
        <f t="array" ref="G182">_xlfn.IFS(OR(Template!E750="",Template!E726=""),"",AND(Template!E750=0,Template!E726=0),"",Template!E750&gt;Template!E726,"Error",Template!E750=Template!E726,"Alert",Template!E750&lt;Template!E726,"")</f>
        <v/>
      </c>
      <c r="H182" s="58" t="str" cm="1">
        <f t="array" ref="H182">_xlfn.IFS(OR(Template!G750="",Template!G726=""),"",AND(Template!G750=0,Template!G726=0),"",Template!G750&gt;Template!G726,"Error",Template!G750=Template!G726,"Alert",Template!G750&lt;Template!G726,"")</f>
        <v/>
      </c>
      <c r="I182" s="58" t="str" cm="1">
        <f t="array" ref="I182">_xlfn.IFS(OR(Template!I750="",Template!I726=""),"",AND(Template!I750=0,Template!I726=0),"",Template!I750&gt;Template!I726,"Error",Template!I750=Template!I726,"Alert",Template!I750&lt;Template!I726,"")</f>
        <v/>
      </c>
      <c r="J182" s="58" t="str" cm="1">
        <f t="array" ref="J182">_xlfn.IFS(OR(Template!K750="",Template!K726=""),"",AND(Template!K750=0,Template!K726=0),"",Template!K750&gt;Template!K726,"Error",Template!K750=Template!K726,"Alert",Template!K750&lt;Template!K726,"")</f>
        <v/>
      </c>
      <c r="K182" s="58" t="str" cm="1">
        <f t="array" ref="K182">_xlfn.IFS(OR(Template!M750="",Template!M726=""),"",AND(Template!M750=0,Template!M726=0),"",Template!M750&gt;Template!M726,"Error",Template!M750=Template!M726,"Alert",Template!M750&lt;Template!M726,"")</f>
        <v/>
      </c>
      <c r="L182" s="58" t="str" cm="1">
        <f t="array" ref="L182">_xlfn.IFS(OR(Template!O750="",Template!O726=""),"",AND(Template!O750=0,Template!O726=0),"",Template!O750&gt;Template!O726,"Error",Template!O750=Template!O726,"Alert",Template!O750&lt;Template!O726,"")</f>
        <v/>
      </c>
      <c r="M182" s="58" t="str" cm="1">
        <f t="array" ref="M182">_xlfn.IFS(OR(Template!Q750="",Template!Q726=""),"",AND(Template!Q750=0,Template!Q726=0),"",Template!Q750&gt;Template!Q726,"Error",Template!Q750=Template!Q726,"Alert",Template!Q750&lt;Template!Q726,"")</f>
        <v/>
      </c>
      <c r="N182" s="58" t="str" cm="1">
        <f t="array" ref="N182">_xlfn.IFS(OR(Template!S750="",Template!S726=""),"",AND(Template!S750=0,Template!S726=0),"",Template!S750&gt;Template!S726,"Error",Template!S750=Template!S726,"Alert",Template!S750&lt;Template!S726,"")</f>
        <v/>
      </c>
      <c r="O182" s="58" t="str" cm="1">
        <f t="array" ref="O182">_xlfn.IFS(OR(Template!U750="",Template!U726=""),"",AND(Template!U750=0,Template!U726=0),"",Template!U750&gt;Template!U726,"Error",Template!U750=Template!U726,"Alert",Template!U750&lt;Template!U726,"")</f>
        <v/>
      </c>
      <c r="P182" s="58" t="str" cm="1">
        <f t="array" ref="P182">_xlfn.IFS(OR(Template!W750="",Template!W726=""),"",AND(Template!W750=0,Template!W726=0),"",Template!W750&gt;Template!W726,"Error",Template!W750=Template!W726,"Alert",Template!W750&lt;Template!W726,"")</f>
        <v/>
      </c>
      <c r="Q182" s="58" t="str" cm="1">
        <f t="array" ref="Q182">_xlfn.IFS(OR(Template!Y750="",Template!Y726=""),"",AND(Template!Y750=0,Template!Y726=0),"",Template!Y750&gt;Template!Y726,"Error",Template!Y750=Template!Y726,"Alert",Template!Y750&lt;Template!Y726,"")</f>
        <v/>
      </c>
      <c r="R182" s="155"/>
    </row>
    <row r="183" spans="1:18" x14ac:dyDescent="0.2">
      <c r="A183" s="484"/>
      <c r="B183" s="487"/>
      <c r="C183" s="480"/>
      <c r="D183" s="480"/>
      <c r="E183" s="69" t="s">
        <v>655</v>
      </c>
      <c r="F183" s="58" t="str" cm="1">
        <f t="array" ref="F183">IF(OR(G183:Q183="Error",G183:Q183="Alert"),1,"")</f>
        <v/>
      </c>
      <c r="G183" s="58" t="str" cm="1">
        <f t="array" ref="G183">_xlfn.IFS(OR(Template!E751="",Template!E727=""),"",AND(Template!E751=0,Template!E727=0),"",Template!E751&gt;Template!E727,"Error",Template!E751=Template!E727,"Alert",Template!E751&lt;Template!E727,"")</f>
        <v/>
      </c>
      <c r="H183" s="58" t="str" cm="1">
        <f t="array" ref="H183">_xlfn.IFS(OR(Template!G751="",Template!G727=""),"",AND(Template!G751=0,Template!G727=0),"",Template!G751&gt;Template!G727,"Error",Template!G751=Template!G727,"Alert",Template!G751&lt;Template!G727,"")</f>
        <v/>
      </c>
      <c r="I183" s="58" t="str" cm="1">
        <f t="array" ref="I183">_xlfn.IFS(OR(Template!I751="",Template!I727=""),"",AND(Template!I751=0,Template!I727=0),"",Template!I751&gt;Template!I727,"Error",Template!I751=Template!I727,"Alert",Template!I751&lt;Template!I727,"")</f>
        <v/>
      </c>
      <c r="J183" s="58" t="str" cm="1">
        <f t="array" ref="J183">_xlfn.IFS(OR(Template!K751="",Template!K727=""),"",AND(Template!K751=0,Template!K727=0),"",Template!K751&gt;Template!K727,"Error",Template!K751=Template!K727,"Alert",Template!K751&lt;Template!K727,"")</f>
        <v/>
      </c>
      <c r="K183" s="58" t="str" cm="1">
        <f t="array" ref="K183">_xlfn.IFS(OR(Template!M751="",Template!M727=""),"",AND(Template!M751=0,Template!M727=0),"",Template!M751&gt;Template!M727,"Error",Template!M751=Template!M727,"Alert",Template!M751&lt;Template!M727,"")</f>
        <v/>
      </c>
      <c r="L183" s="58" t="str" cm="1">
        <f t="array" ref="L183">_xlfn.IFS(OR(Template!O751="",Template!O727=""),"",AND(Template!O751=0,Template!O727=0),"",Template!O751&gt;Template!O727,"Error",Template!O751=Template!O727,"Alert",Template!O751&lt;Template!O727,"")</f>
        <v/>
      </c>
      <c r="M183" s="58" t="str" cm="1">
        <f t="array" ref="M183">_xlfn.IFS(OR(Template!Q751="",Template!Q727=""),"",AND(Template!Q751=0,Template!Q727=0),"",Template!Q751&gt;Template!Q727,"Error",Template!Q751=Template!Q727,"Alert",Template!Q751&lt;Template!Q727,"")</f>
        <v/>
      </c>
      <c r="N183" s="58" t="str" cm="1">
        <f t="array" ref="N183">_xlfn.IFS(OR(Template!S751="",Template!S727=""),"",AND(Template!S751=0,Template!S727=0),"",Template!S751&gt;Template!S727,"Error",Template!S751=Template!S727,"Alert",Template!S751&lt;Template!S727,"")</f>
        <v/>
      </c>
      <c r="O183" s="58" t="str" cm="1">
        <f t="array" ref="O183">_xlfn.IFS(OR(Template!U751="",Template!U727=""),"",AND(Template!U751=0,Template!U727=0),"",Template!U751&gt;Template!U727,"Error",Template!U751=Template!U727,"Alert",Template!U751&lt;Template!U727,"")</f>
        <v/>
      </c>
      <c r="P183" s="58" t="str" cm="1">
        <f t="array" ref="P183">_xlfn.IFS(OR(Template!W751="",Template!W727=""),"",AND(Template!W751=0,Template!W727=0),"",Template!W751&gt;Template!W727,"Error",Template!W751=Template!W727,"Alert",Template!W751&lt;Template!W727,"")</f>
        <v/>
      </c>
      <c r="Q183" s="58" t="str" cm="1">
        <f t="array" ref="Q183">_xlfn.IFS(OR(Template!Y751="",Template!Y727=""),"",AND(Template!Y751=0,Template!Y727=0),"",Template!Y751&gt;Template!Y727,"Error",Template!Y751=Template!Y727,"Alert",Template!Y751&lt;Template!Y727,"")</f>
        <v/>
      </c>
      <c r="R183" s="155"/>
    </row>
    <row r="184" spans="1:18" x14ac:dyDescent="0.2">
      <c r="A184" s="484"/>
      <c r="B184" s="487"/>
      <c r="C184" s="480"/>
      <c r="D184" s="480"/>
      <c r="E184" s="69" t="s">
        <v>656</v>
      </c>
      <c r="F184" s="58" t="str" cm="1">
        <f t="array" ref="F184">IF(OR(G184:Q184="Error",G184:Q184="Alert"),1,"")</f>
        <v/>
      </c>
      <c r="G184" s="58" t="str" cm="1">
        <f t="array" ref="G184">_xlfn.IFS(OR(Template!E752="",Template!E728=""),"",AND(Template!E752=0,Template!E728=0),"",Template!E752&gt;Template!E728,"Error",Template!E752=Template!E728,"Alert",Template!E752&lt;Template!E728,"")</f>
        <v/>
      </c>
      <c r="H184" s="58" t="str" cm="1">
        <f t="array" ref="H184">_xlfn.IFS(OR(Template!G752="",Template!G728=""),"",AND(Template!G752=0,Template!G728=0),"",Template!G752&gt;Template!G728,"Error",Template!G752=Template!G728,"Alert",Template!G752&lt;Template!G728,"")</f>
        <v/>
      </c>
      <c r="I184" s="58" t="str" cm="1">
        <f t="array" ref="I184">_xlfn.IFS(OR(Template!I752="",Template!I728=""),"",AND(Template!I752=0,Template!I728=0),"",Template!I752&gt;Template!I728,"Error",Template!I752=Template!I728,"Alert",Template!I752&lt;Template!I728,"")</f>
        <v/>
      </c>
      <c r="J184" s="58" t="str" cm="1">
        <f t="array" ref="J184">_xlfn.IFS(OR(Template!K752="",Template!K728=""),"",AND(Template!K752=0,Template!K728=0),"",Template!K752&gt;Template!K728,"Error",Template!K752=Template!K728,"Alert",Template!K752&lt;Template!K728,"")</f>
        <v/>
      </c>
      <c r="K184" s="58" t="str" cm="1">
        <f t="array" ref="K184">_xlfn.IFS(OR(Template!M752="",Template!M728=""),"",AND(Template!M752=0,Template!M728=0),"",Template!M752&gt;Template!M728,"Error",Template!M752=Template!M728,"Alert",Template!M752&lt;Template!M728,"")</f>
        <v/>
      </c>
      <c r="L184" s="58" t="str" cm="1">
        <f t="array" ref="L184">_xlfn.IFS(OR(Template!O752="",Template!O728=""),"",AND(Template!O752=0,Template!O728=0),"",Template!O752&gt;Template!O728,"Error",Template!O752=Template!O728,"Alert",Template!O752&lt;Template!O728,"")</f>
        <v/>
      </c>
      <c r="M184" s="58" t="str" cm="1">
        <f t="array" ref="M184">_xlfn.IFS(OR(Template!Q752="",Template!Q728=""),"",AND(Template!Q752=0,Template!Q728=0),"",Template!Q752&gt;Template!Q728,"Error",Template!Q752=Template!Q728,"Alert",Template!Q752&lt;Template!Q728,"")</f>
        <v/>
      </c>
      <c r="N184" s="58" t="str" cm="1">
        <f t="array" ref="N184">_xlfn.IFS(OR(Template!S752="",Template!S728=""),"",AND(Template!S752=0,Template!S728=0),"",Template!S752&gt;Template!S728,"Error",Template!S752=Template!S728,"Alert",Template!S752&lt;Template!S728,"")</f>
        <v/>
      </c>
      <c r="O184" s="58" t="str" cm="1">
        <f t="array" ref="O184">_xlfn.IFS(OR(Template!U752="",Template!U728=""),"",AND(Template!U752=0,Template!U728=0),"",Template!U752&gt;Template!U728,"Error",Template!U752=Template!U728,"Alert",Template!U752&lt;Template!U728,"")</f>
        <v/>
      </c>
      <c r="P184" s="58" t="str" cm="1">
        <f t="array" ref="P184">_xlfn.IFS(OR(Template!W752="",Template!W728=""),"",AND(Template!W752=0,Template!W728=0),"",Template!W752&gt;Template!W728,"Error",Template!W752=Template!W728,"Alert",Template!W752&lt;Template!W728,"")</f>
        <v/>
      </c>
      <c r="Q184" s="58" t="str" cm="1">
        <f t="array" ref="Q184">_xlfn.IFS(OR(Template!Y752="",Template!Y728=""),"",AND(Template!Y752=0,Template!Y728=0),"",Template!Y752&gt;Template!Y728,"Error",Template!Y752=Template!Y728,"Alert",Template!Y752&lt;Template!Y728,"")</f>
        <v/>
      </c>
      <c r="R184" s="155"/>
    </row>
    <row r="185" spans="1:18" x14ac:dyDescent="0.2">
      <c r="A185" s="484"/>
      <c r="B185" s="487"/>
      <c r="C185" s="480"/>
      <c r="D185" s="480"/>
      <c r="E185" s="69" t="s">
        <v>657</v>
      </c>
      <c r="F185" s="58" t="str" cm="1">
        <f t="array" ref="F185">IF(OR(G185:Q185="Error",G185:Q185="Alert"),1,"")</f>
        <v/>
      </c>
      <c r="G185" s="58" t="str" cm="1">
        <f t="array" ref="G185">_xlfn.IFS(OR(Template!E753="",Template!E729=""),"",AND(Template!E753=0,Template!E729=0),"",Template!E753&gt;Template!E729,"Error",Template!E753=Template!E729,"Alert",Template!E753&lt;Template!E729,"")</f>
        <v/>
      </c>
      <c r="H185" s="58" t="str" cm="1">
        <f t="array" ref="H185">_xlfn.IFS(OR(Template!G753="",Template!G729=""),"",AND(Template!G753=0,Template!G729=0),"",Template!G753&gt;Template!G729,"Error",Template!G753=Template!G729,"Alert",Template!G753&lt;Template!G729,"")</f>
        <v/>
      </c>
      <c r="I185" s="58" t="str" cm="1">
        <f t="array" ref="I185">_xlfn.IFS(OR(Template!I753="",Template!I729=""),"",AND(Template!I753=0,Template!I729=0),"",Template!I753&gt;Template!I729,"Error",Template!I753=Template!I729,"Alert",Template!I753&lt;Template!I729,"")</f>
        <v/>
      </c>
      <c r="J185" s="58" t="str" cm="1">
        <f t="array" ref="J185">_xlfn.IFS(OR(Template!K753="",Template!K729=""),"",AND(Template!K753=0,Template!K729=0),"",Template!K753&gt;Template!K729,"Error",Template!K753=Template!K729,"Alert",Template!K753&lt;Template!K729,"")</f>
        <v/>
      </c>
      <c r="K185" s="58" t="str" cm="1">
        <f t="array" ref="K185">_xlfn.IFS(OR(Template!M753="",Template!M729=""),"",AND(Template!M753=0,Template!M729=0),"",Template!M753&gt;Template!M729,"Error",Template!M753=Template!M729,"Alert",Template!M753&lt;Template!M729,"")</f>
        <v/>
      </c>
      <c r="L185" s="58" t="str" cm="1">
        <f t="array" ref="L185">_xlfn.IFS(OR(Template!O753="",Template!O729=""),"",AND(Template!O753=0,Template!O729=0),"",Template!O753&gt;Template!O729,"Error",Template!O753=Template!O729,"Alert",Template!O753&lt;Template!O729,"")</f>
        <v/>
      </c>
      <c r="M185" s="58" t="str" cm="1">
        <f t="array" ref="M185">_xlfn.IFS(OR(Template!Q753="",Template!Q729=""),"",AND(Template!Q753=0,Template!Q729=0),"",Template!Q753&gt;Template!Q729,"Error",Template!Q753=Template!Q729,"Alert",Template!Q753&lt;Template!Q729,"")</f>
        <v/>
      </c>
      <c r="N185" s="58" t="str" cm="1">
        <f t="array" ref="N185">_xlfn.IFS(OR(Template!S753="",Template!S729=""),"",AND(Template!S753=0,Template!S729=0),"",Template!S753&gt;Template!S729,"Error",Template!S753=Template!S729,"Alert",Template!S753&lt;Template!S729,"")</f>
        <v/>
      </c>
      <c r="O185" s="58" t="str" cm="1">
        <f t="array" ref="O185">_xlfn.IFS(OR(Template!U753="",Template!U729=""),"",AND(Template!U753=0,Template!U729=0),"",Template!U753&gt;Template!U729,"Error",Template!U753=Template!U729,"Alert",Template!U753&lt;Template!U729,"")</f>
        <v/>
      </c>
      <c r="P185" s="58" t="str" cm="1">
        <f t="array" ref="P185">_xlfn.IFS(OR(Template!W753="",Template!W729=""),"",AND(Template!W753=0,Template!W729=0),"",Template!W753&gt;Template!W729,"Error",Template!W753=Template!W729,"Alert",Template!W753&lt;Template!W729,"")</f>
        <v/>
      </c>
      <c r="Q185" s="58" t="str" cm="1">
        <f t="array" ref="Q185">_xlfn.IFS(OR(Template!Y753="",Template!Y729=""),"",AND(Template!Y753=0,Template!Y729=0),"",Template!Y753&gt;Template!Y729,"Error",Template!Y753=Template!Y729,"Alert",Template!Y753&lt;Template!Y729,"")</f>
        <v/>
      </c>
      <c r="R185" s="155"/>
    </row>
    <row r="186" spans="1:18" x14ac:dyDescent="0.2">
      <c r="A186" s="484"/>
      <c r="B186" s="487"/>
      <c r="C186" s="480"/>
      <c r="D186" s="480"/>
      <c r="E186" s="69" t="s">
        <v>658</v>
      </c>
      <c r="F186" s="58" cm="1">
        <f t="array" ref="F186">IF(OR(G186:Q186="Error",G186:Q186="Alert"),1,"")</f>
        <v>1</v>
      </c>
      <c r="G186" s="58" t="str" cm="1">
        <f t="array" ref="G186">_xlfn.IFS(OR(Template!E754="",Template!E730=""),"",AND(Template!E754=0,Template!E730=0),"",Template!E754&gt;Template!E730,"Error",Template!E754=Template!E730,"Alert",Template!E754&lt;Template!E730,"")</f>
        <v/>
      </c>
      <c r="H186" s="58" t="str" cm="1">
        <f t="array" ref="H186">_xlfn.IFS(OR(Template!G754="",Template!G730=""),"",AND(Template!G754=0,Template!G730=0),"",Template!G754&gt;Template!G730,"Error",Template!G754=Template!G730,"Alert",Template!G754&lt;Template!G730,"")</f>
        <v/>
      </c>
      <c r="I186" s="58" t="str" cm="1">
        <f t="array" ref="I186">_xlfn.IFS(OR(Template!I754="",Template!I730=""),"",AND(Template!I754=0,Template!I730=0),"",Template!I754&gt;Template!I730,"Error",Template!I754=Template!I730,"Alert",Template!I754&lt;Template!I730,"")</f>
        <v/>
      </c>
      <c r="J186" s="58" t="str" cm="1">
        <f t="array" ref="J186">_xlfn.IFS(OR(Template!K754="",Template!K730=""),"",AND(Template!K754=0,Template!K730=0),"",Template!K754&gt;Template!K730,"Error",Template!K754=Template!K730,"Alert",Template!K754&lt;Template!K730,"")</f>
        <v/>
      </c>
      <c r="K186" s="58" t="str" cm="1">
        <f t="array" ref="K186">_xlfn.IFS(OR(Template!M754="",Template!M730=""),"",AND(Template!M754=0,Template!M730=0),"",Template!M754&gt;Template!M730,"Error",Template!M754=Template!M730,"Alert",Template!M754&lt;Template!M730,"")</f>
        <v/>
      </c>
      <c r="L186" s="58" t="str" cm="1">
        <f t="array" ref="L186">_xlfn.IFS(OR(Template!O754="",Template!O730=""),"",AND(Template!O754=0,Template!O730=0),"",Template!O754&gt;Template!O730,"Error",Template!O754=Template!O730,"Alert",Template!O754&lt;Template!O730,"")</f>
        <v/>
      </c>
      <c r="M186" s="58" t="str" cm="1">
        <f t="array" ref="M186">_xlfn.IFS(OR(Template!Q754="",Template!Q730=""),"",AND(Template!Q754=0,Template!Q730=0),"",Template!Q754&gt;Template!Q730,"Error",Template!Q754=Template!Q730,"Alert",Template!Q754&lt;Template!Q730,"")</f>
        <v/>
      </c>
      <c r="N186" s="58" t="str" cm="1">
        <f t="array" ref="N186">_xlfn.IFS(OR(Template!S754="",Template!S730=""),"",AND(Template!S754=0,Template!S730=0),"",Template!S754&gt;Template!S730,"Error",Template!S754=Template!S730,"Alert",Template!S754&lt;Template!S730,"")</f>
        <v/>
      </c>
      <c r="O186" s="58" t="str" cm="1">
        <f t="array" ref="O186">_xlfn.IFS(OR(Template!U754="",Template!U730=""),"",AND(Template!U754=0,Template!U730=0),"",Template!U754&gt;Template!U730,"Error",Template!U754=Template!U730,"Alert",Template!U754&lt;Template!U730,"")</f>
        <v>Alert</v>
      </c>
      <c r="P186" s="58" t="str" cm="1">
        <f t="array" ref="P186">_xlfn.IFS(OR(Template!W754="",Template!W730=""),"",AND(Template!W754=0,Template!W730=0),"",Template!W754&gt;Template!W730,"Error",Template!W754=Template!W730,"Alert",Template!W754&lt;Template!W730,"")</f>
        <v/>
      </c>
      <c r="Q186" s="58" t="str" cm="1">
        <f t="array" ref="Q186">_xlfn.IFS(OR(Template!Y754="",Template!Y730=""),"",AND(Template!Y754=0,Template!Y730=0),"",Template!Y754&gt;Template!Y730,"Error",Template!Y754=Template!Y730,"Alert",Template!Y754&lt;Template!Y730,"")</f>
        <v/>
      </c>
      <c r="R186" s="155"/>
    </row>
    <row r="187" spans="1:18" x14ac:dyDescent="0.2">
      <c r="A187" s="484"/>
      <c r="B187" s="487"/>
      <c r="C187" s="480"/>
      <c r="D187" s="480"/>
      <c r="E187" s="69" t="s">
        <v>659</v>
      </c>
      <c r="F187" s="58" t="str" cm="1">
        <f t="array" ref="F187">IF(OR(G187:Q187="Error",G187:Q187="Alert"),1,"")</f>
        <v/>
      </c>
      <c r="G187" s="58" t="str" cm="1">
        <f t="array" ref="G187">_xlfn.IFS(OR(Template!E755="",Template!E731=""),"",AND(Template!E755=0,Template!E731=0),"",Template!E755&gt;Template!E731,"Error",Template!E755=Template!E731,"Alert",Template!E755&lt;Template!E731,"")</f>
        <v/>
      </c>
      <c r="H187" s="58" t="str" cm="1">
        <f t="array" ref="H187">_xlfn.IFS(OR(Template!G755="",Template!G731=""),"",AND(Template!G755=0,Template!G731=0),"",Template!G755&gt;Template!G731,"Error",Template!G755=Template!G731,"Alert",Template!G755&lt;Template!G731,"")</f>
        <v/>
      </c>
      <c r="I187" s="58" t="str" cm="1">
        <f t="array" ref="I187">_xlfn.IFS(OR(Template!I755="",Template!I731=""),"",AND(Template!I755=0,Template!I731=0),"",Template!I755&gt;Template!I731,"Error",Template!I755=Template!I731,"Alert",Template!I755&lt;Template!I731,"")</f>
        <v/>
      </c>
      <c r="J187" s="58" t="str" cm="1">
        <f t="array" ref="J187">_xlfn.IFS(OR(Template!K755="",Template!K731=""),"",AND(Template!K755=0,Template!K731=0),"",Template!K755&gt;Template!K731,"Error",Template!K755=Template!K731,"Alert",Template!K755&lt;Template!K731,"")</f>
        <v/>
      </c>
      <c r="K187" s="58" t="str" cm="1">
        <f t="array" ref="K187">_xlfn.IFS(OR(Template!M755="",Template!M731=""),"",AND(Template!M755=0,Template!M731=0),"",Template!M755&gt;Template!M731,"Error",Template!M755=Template!M731,"Alert",Template!M755&lt;Template!M731,"")</f>
        <v/>
      </c>
      <c r="L187" s="58" t="str" cm="1">
        <f t="array" ref="L187">_xlfn.IFS(OR(Template!O755="",Template!O731=""),"",AND(Template!O755=0,Template!O731=0),"",Template!O755&gt;Template!O731,"Error",Template!O755=Template!O731,"Alert",Template!O755&lt;Template!O731,"")</f>
        <v/>
      </c>
      <c r="M187" s="58" t="str" cm="1">
        <f t="array" ref="M187">_xlfn.IFS(OR(Template!Q755="",Template!Q731=""),"",AND(Template!Q755=0,Template!Q731=0),"",Template!Q755&gt;Template!Q731,"Error",Template!Q755=Template!Q731,"Alert",Template!Q755&lt;Template!Q731,"")</f>
        <v/>
      </c>
      <c r="N187" s="58" t="str" cm="1">
        <f t="array" ref="N187">_xlfn.IFS(OR(Template!S755="",Template!S731=""),"",AND(Template!S755=0,Template!S731=0),"",Template!S755&gt;Template!S731,"Error",Template!S755=Template!S731,"Alert",Template!S755&lt;Template!S731,"")</f>
        <v/>
      </c>
      <c r="O187" s="58" t="str" cm="1">
        <f t="array" ref="O187">_xlfn.IFS(OR(Template!U755="",Template!U731=""),"",AND(Template!U755=0,Template!U731=0),"",Template!U755&gt;Template!U731,"Error",Template!U755=Template!U731,"Alert",Template!U755&lt;Template!U731,"")</f>
        <v/>
      </c>
      <c r="P187" s="58" t="str" cm="1">
        <f t="array" ref="P187">_xlfn.IFS(OR(Template!W755="",Template!W731=""),"",AND(Template!W755=0,Template!W731=0),"",Template!W755&gt;Template!W731,"Error",Template!W755=Template!W731,"Alert",Template!W755&lt;Template!W731,"")</f>
        <v/>
      </c>
      <c r="Q187" s="58" t="str" cm="1">
        <f t="array" ref="Q187">_xlfn.IFS(OR(Template!Y755="",Template!Y731=""),"",AND(Template!Y755=0,Template!Y731=0),"",Template!Y755&gt;Template!Y731,"Error",Template!Y755=Template!Y731,"Alert",Template!Y755&lt;Template!Y731,"")</f>
        <v/>
      </c>
      <c r="R187" s="155"/>
    </row>
    <row r="188" spans="1:18" x14ac:dyDescent="0.2">
      <c r="A188" s="484"/>
      <c r="B188" s="487"/>
      <c r="C188" s="480"/>
      <c r="D188" s="480"/>
      <c r="E188" s="69" t="s">
        <v>660</v>
      </c>
      <c r="F188" s="58" t="str" cm="1">
        <f t="array" ref="F188">IF(OR(G188:Q188="Error",G188:Q188="Alert"),1,"")</f>
        <v/>
      </c>
      <c r="G188" s="58" t="str" cm="1">
        <f t="array" ref="G188">_xlfn.IFS(OR(Template!E756="",Template!E732=""),"",AND(Template!E756=0,Template!E732=0),"",Template!E756&gt;Template!E732,"Error",Template!E756=Template!E732,"Alert",Template!E756&lt;Template!E732,"")</f>
        <v/>
      </c>
      <c r="H188" s="58" t="str" cm="1">
        <f t="array" ref="H188">_xlfn.IFS(OR(Template!G756="",Template!G732=""),"",AND(Template!G756=0,Template!G732=0),"",Template!G756&gt;Template!G732,"Error",Template!G756=Template!G732,"Alert",Template!G756&lt;Template!G732,"")</f>
        <v/>
      </c>
      <c r="I188" s="58" t="str" cm="1">
        <f t="array" ref="I188">_xlfn.IFS(OR(Template!I756="",Template!I732=""),"",AND(Template!I756=0,Template!I732=0),"",Template!I756&gt;Template!I732,"Error",Template!I756=Template!I732,"Alert",Template!I756&lt;Template!I732,"")</f>
        <v/>
      </c>
      <c r="J188" s="58" t="str" cm="1">
        <f t="array" ref="J188">_xlfn.IFS(OR(Template!K756="",Template!K732=""),"",AND(Template!K756=0,Template!K732=0),"",Template!K756&gt;Template!K732,"Error",Template!K756=Template!K732,"Alert",Template!K756&lt;Template!K732,"")</f>
        <v/>
      </c>
      <c r="K188" s="58" t="str" cm="1">
        <f t="array" ref="K188">_xlfn.IFS(OR(Template!M756="",Template!M732=""),"",AND(Template!M756=0,Template!M732=0),"",Template!M756&gt;Template!M732,"Error",Template!M756=Template!M732,"Alert",Template!M756&lt;Template!M732,"")</f>
        <v/>
      </c>
      <c r="L188" s="58" t="str" cm="1">
        <f t="array" ref="L188">_xlfn.IFS(OR(Template!O756="",Template!O732=""),"",AND(Template!O756=0,Template!O732=0),"",Template!O756&gt;Template!O732,"Error",Template!O756=Template!O732,"Alert",Template!O756&lt;Template!O732,"")</f>
        <v/>
      </c>
      <c r="M188" s="58" t="str" cm="1">
        <f t="array" ref="M188">_xlfn.IFS(OR(Template!Q756="",Template!Q732=""),"",AND(Template!Q756=0,Template!Q732=0),"",Template!Q756&gt;Template!Q732,"Error",Template!Q756=Template!Q732,"Alert",Template!Q756&lt;Template!Q732,"")</f>
        <v/>
      </c>
      <c r="N188" s="58" t="str" cm="1">
        <f t="array" ref="N188">_xlfn.IFS(OR(Template!S756="",Template!S732=""),"",AND(Template!S756=0,Template!S732=0),"",Template!S756&gt;Template!S732,"Error",Template!S756=Template!S732,"Alert",Template!S756&lt;Template!S732,"")</f>
        <v/>
      </c>
      <c r="O188" s="58" t="str" cm="1">
        <f t="array" ref="O188">_xlfn.IFS(OR(Template!U756="",Template!U732=""),"",AND(Template!U756=0,Template!U732=0),"",Template!U756&gt;Template!U732,"Error",Template!U756=Template!U732,"Alert",Template!U756&lt;Template!U732,"")</f>
        <v/>
      </c>
      <c r="P188" s="58" t="str" cm="1">
        <f t="array" ref="P188">_xlfn.IFS(OR(Template!W756="",Template!W732=""),"",AND(Template!W756=0,Template!W732=0),"",Template!W756&gt;Template!W732,"Error",Template!W756=Template!W732,"Alert",Template!W756&lt;Template!W732,"")</f>
        <v/>
      </c>
      <c r="Q188" s="58" t="str" cm="1">
        <f t="array" ref="Q188">_xlfn.IFS(OR(Template!Y756="",Template!Y732=""),"",AND(Template!Y756=0,Template!Y732=0),"",Template!Y756&gt;Template!Y732,"Error",Template!Y756=Template!Y732,"Alert",Template!Y756&lt;Template!Y732,"")</f>
        <v/>
      </c>
      <c r="R188" s="155"/>
    </row>
    <row r="189" spans="1:18" x14ac:dyDescent="0.2">
      <c r="A189" s="484"/>
      <c r="B189" s="487"/>
      <c r="C189" s="480"/>
      <c r="D189" s="480"/>
      <c r="E189" s="69" t="s">
        <v>661</v>
      </c>
      <c r="F189" s="58" t="str" cm="1">
        <f t="array" ref="F189">IF(OR(G189:Q189="Error",G189:Q189="Alert"),1,"")</f>
        <v/>
      </c>
      <c r="G189" s="58" t="str" cm="1">
        <f t="array" ref="G189">_xlfn.IFS(OR(Template!E757="",Template!E733=""),"",AND(Template!E757=0,Template!E733=0),"",Template!E757&gt;Template!E733,"Error",Template!E757=Template!E733,"Alert",Template!E757&lt;Template!E733,"")</f>
        <v/>
      </c>
      <c r="H189" s="58" t="str" cm="1">
        <f t="array" ref="H189">_xlfn.IFS(OR(Template!G757="",Template!G733=""),"",AND(Template!G757=0,Template!G733=0),"",Template!G757&gt;Template!G733,"Error",Template!G757=Template!G733,"Alert",Template!G757&lt;Template!G733,"")</f>
        <v/>
      </c>
      <c r="I189" s="58" t="str" cm="1">
        <f t="array" ref="I189">_xlfn.IFS(OR(Template!I757="",Template!I733=""),"",AND(Template!I757=0,Template!I733=0),"",Template!I757&gt;Template!I733,"Error",Template!I757=Template!I733,"Alert",Template!I757&lt;Template!I733,"")</f>
        <v/>
      </c>
      <c r="J189" s="58" t="str" cm="1">
        <f t="array" ref="J189">_xlfn.IFS(OR(Template!K757="",Template!K733=""),"",AND(Template!K757=0,Template!K733=0),"",Template!K757&gt;Template!K733,"Error",Template!K757=Template!K733,"Alert",Template!K757&lt;Template!K733,"")</f>
        <v/>
      </c>
      <c r="K189" s="58" t="str" cm="1">
        <f t="array" ref="K189">_xlfn.IFS(OR(Template!M757="",Template!M733=""),"",AND(Template!M757=0,Template!M733=0),"",Template!M757&gt;Template!M733,"Error",Template!M757=Template!M733,"Alert",Template!M757&lt;Template!M733,"")</f>
        <v/>
      </c>
      <c r="L189" s="58" t="str" cm="1">
        <f t="array" ref="L189">_xlfn.IFS(OR(Template!O757="",Template!O733=""),"",AND(Template!O757=0,Template!O733=0),"",Template!O757&gt;Template!O733,"Error",Template!O757=Template!O733,"Alert",Template!O757&lt;Template!O733,"")</f>
        <v/>
      </c>
      <c r="M189" s="58" t="str" cm="1">
        <f t="array" ref="M189">_xlfn.IFS(OR(Template!Q757="",Template!Q733=""),"",AND(Template!Q757=0,Template!Q733=0),"",Template!Q757&gt;Template!Q733,"Error",Template!Q757=Template!Q733,"Alert",Template!Q757&lt;Template!Q733,"")</f>
        <v/>
      </c>
      <c r="N189" s="58" t="str" cm="1">
        <f t="array" ref="N189">_xlfn.IFS(OR(Template!S757="",Template!S733=""),"",AND(Template!S757=0,Template!S733=0),"",Template!S757&gt;Template!S733,"Error",Template!S757=Template!S733,"Alert",Template!S757&lt;Template!S733,"")</f>
        <v/>
      </c>
      <c r="O189" s="58" t="str" cm="1">
        <f t="array" ref="O189">_xlfn.IFS(OR(Template!U757="",Template!U733=""),"",AND(Template!U757=0,Template!U733=0),"",Template!U757&gt;Template!U733,"Error",Template!U757=Template!U733,"Alert",Template!U757&lt;Template!U733,"")</f>
        <v/>
      </c>
      <c r="P189" s="58" t="str" cm="1">
        <f t="array" ref="P189">_xlfn.IFS(OR(Template!W757="",Template!W733=""),"",AND(Template!W757=0,Template!W733=0),"",Template!W757&gt;Template!W733,"Error",Template!W757=Template!W733,"Alert",Template!W757&lt;Template!W733,"")</f>
        <v/>
      </c>
      <c r="Q189" s="58" t="str" cm="1">
        <f t="array" ref="Q189">_xlfn.IFS(OR(Template!Y757="",Template!Y733=""),"",AND(Template!Y757=0,Template!Y733=0),"",Template!Y757&gt;Template!Y733,"Error",Template!Y757=Template!Y733,"Alert",Template!Y757&lt;Template!Y733,"")</f>
        <v/>
      </c>
      <c r="R189" s="155"/>
    </row>
    <row r="190" spans="1:18" x14ac:dyDescent="0.2">
      <c r="A190" s="484"/>
      <c r="B190" s="487"/>
      <c r="C190" s="480"/>
      <c r="D190" s="480"/>
      <c r="E190" s="69" t="s">
        <v>662</v>
      </c>
      <c r="F190" s="58" t="str" cm="1">
        <f t="array" ref="F190">IF(OR(G190:Q190="Error",G190:Q190="Alert"),1,"")</f>
        <v/>
      </c>
      <c r="G190" s="58" t="str" cm="1">
        <f t="array" ref="G190">_xlfn.IFS(OR(Template!E758="",Template!E734=""),"",AND(Template!E758=0,Template!E734=0),"",Template!E758&gt;Template!E734,"Error",Template!E758=Template!E734,"Alert",Template!E758&lt;Template!E734,"")</f>
        <v/>
      </c>
      <c r="H190" s="58" t="str" cm="1">
        <f t="array" ref="H190">_xlfn.IFS(OR(Template!G758="",Template!G734=""),"",AND(Template!G758=0,Template!G734=0),"",Template!G758&gt;Template!G734,"Error",Template!G758=Template!G734,"Alert",Template!G758&lt;Template!G734,"")</f>
        <v/>
      </c>
      <c r="I190" s="58" t="str" cm="1">
        <f t="array" ref="I190">_xlfn.IFS(OR(Template!I758="",Template!I734=""),"",AND(Template!I758=0,Template!I734=0),"",Template!I758&gt;Template!I734,"Error",Template!I758=Template!I734,"Alert",Template!I758&lt;Template!I734,"")</f>
        <v/>
      </c>
      <c r="J190" s="58" t="str" cm="1">
        <f t="array" ref="J190">_xlfn.IFS(OR(Template!K758="",Template!K734=""),"",AND(Template!K758=0,Template!K734=0),"",Template!K758&gt;Template!K734,"Error",Template!K758=Template!K734,"Alert",Template!K758&lt;Template!K734,"")</f>
        <v/>
      </c>
      <c r="K190" s="58" t="str" cm="1">
        <f t="array" ref="K190">_xlfn.IFS(OR(Template!M758="",Template!M734=""),"",AND(Template!M758=0,Template!M734=0),"",Template!M758&gt;Template!M734,"Error",Template!M758=Template!M734,"Alert",Template!M758&lt;Template!M734,"")</f>
        <v/>
      </c>
      <c r="L190" s="58" t="str" cm="1">
        <f t="array" ref="L190">_xlfn.IFS(OR(Template!O758="",Template!O734=""),"",AND(Template!O758=0,Template!O734=0),"",Template!O758&gt;Template!O734,"Error",Template!O758=Template!O734,"Alert",Template!O758&lt;Template!O734,"")</f>
        <v/>
      </c>
      <c r="M190" s="58" t="str" cm="1">
        <f t="array" ref="M190">_xlfn.IFS(OR(Template!Q758="",Template!Q734=""),"",AND(Template!Q758=0,Template!Q734=0),"",Template!Q758&gt;Template!Q734,"Error",Template!Q758=Template!Q734,"Alert",Template!Q758&lt;Template!Q734,"")</f>
        <v/>
      </c>
      <c r="N190" s="58" t="str" cm="1">
        <f t="array" ref="N190">_xlfn.IFS(OR(Template!S758="",Template!S734=""),"",AND(Template!S758=0,Template!S734=0),"",Template!S758&gt;Template!S734,"Error",Template!S758=Template!S734,"Alert",Template!S758&lt;Template!S734,"")</f>
        <v/>
      </c>
      <c r="O190" s="58" t="str" cm="1">
        <f t="array" ref="O190">_xlfn.IFS(OR(Template!U758="",Template!U734=""),"",AND(Template!U758=0,Template!U734=0),"",Template!U758&gt;Template!U734,"Error",Template!U758=Template!U734,"Alert",Template!U758&lt;Template!U734,"")</f>
        <v/>
      </c>
      <c r="P190" s="58" t="str" cm="1">
        <f t="array" ref="P190">_xlfn.IFS(OR(Template!W758="",Template!W734=""),"",AND(Template!W758=0,Template!W734=0),"",Template!W758&gt;Template!W734,"Error",Template!W758=Template!W734,"Alert",Template!W758&lt;Template!W734,"")</f>
        <v/>
      </c>
      <c r="Q190" s="58" t="str" cm="1">
        <f t="array" ref="Q190">_xlfn.IFS(OR(Template!Y758="",Template!Y734=""),"",AND(Template!Y758=0,Template!Y734=0),"",Template!Y758&gt;Template!Y734,"Error",Template!Y758=Template!Y734,"Alert",Template!Y758&lt;Template!Y734,"")</f>
        <v/>
      </c>
      <c r="R190" s="155"/>
    </row>
    <row r="191" spans="1:18" x14ac:dyDescent="0.2">
      <c r="A191" s="484"/>
      <c r="B191" s="487"/>
      <c r="C191" s="480"/>
      <c r="D191" s="480"/>
      <c r="E191" s="69" t="s">
        <v>663</v>
      </c>
      <c r="F191" s="58" t="str" cm="1">
        <f t="array" ref="F191">IF(OR(G191:Q191="Error",G191:Q191="Alert"),1,"")</f>
        <v/>
      </c>
      <c r="G191" s="58" t="str" cm="1">
        <f t="array" ref="G191">_xlfn.IFS(OR(Template!E759="",Template!E735=""),"",AND(Template!E759=0,Template!E735=0),"",Template!E759&gt;Template!E735,"Error",Template!E759=Template!E735,"Alert",Template!E759&lt;Template!E735,"")</f>
        <v/>
      </c>
      <c r="H191" s="58" t="str" cm="1">
        <f t="array" ref="H191">_xlfn.IFS(OR(Template!G759="",Template!G735=""),"",AND(Template!G759=0,Template!G735=0),"",Template!G759&gt;Template!G735,"Error",Template!G759=Template!G735,"Alert",Template!G759&lt;Template!G735,"")</f>
        <v/>
      </c>
      <c r="I191" s="58" t="str" cm="1">
        <f t="array" ref="I191">_xlfn.IFS(OR(Template!I759="",Template!I735=""),"",AND(Template!I759=0,Template!I735=0),"",Template!I759&gt;Template!I735,"Error",Template!I759=Template!I735,"Alert",Template!I759&lt;Template!I735,"")</f>
        <v/>
      </c>
      <c r="J191" s="58" t="str" cm="1">
        <f t="array" ref="J191">_xlfn.IFS(OR(Template!K759="",Template!K735=""),"",AND(Template!K759=0,Template!K735=0),"",Template!K759&gt;Template!K735,"Error",Template!K759=Template!K735,"Alert",Template!K759&lt;Template!K735,"")</f>
        <v/>
      </c>
      <c r="K191" s="58" t="str" cm="1">
        <f t="array" ref="K191">_xlfn.IFS(OR(Template!M759="",Template!M735=""),"",AND(Template!M759=0,Template!M735=0),"",Template!M759&gt;Template!M735,"Error",Template!M759=Template!M735,"Alert",Template!M759&lt;Template!M735,"")</f>
        <v/>
      </c>
      <c r="L191" s="58" t="str" cm="1">
        <f t="array" ref="L191">_xlfn.IFS(OR(Template!O759="",Template!O735=""),"",AND(Template!O759=0,Template!O735=0),"",Template!O759&gt;Template!O735,"Error",Template!O759=Template!O735,"Alert",Template!O759&lt;Template!O735,"")</f>
        <v/>
      </c>
      <c r="M191" s="58" t="str" cm="1">
        <f t="array" ref="M191">_xlfn.IFS(OR(Template!Q759="",Template!Q735=""),"",AND(Template!Q759=0,Template!Q735=0),"",Template!Q759&gt;Template!Q735,"Error",Template!Q759=Template!Q735,"Alert",Template!Q759&lt;Template!Q735,"")</f>
        <v/>
      </c>
      <c r="N191" s="58" t="str" cm="1">
        <f t="array" ref="N191">_xlfn.IFS(OR(Template!S759="",Template!S735=""),"",AND(Template!S759=0,Template!S735=0),"",Template!S759&gt;Template!S735,"Error",Template!S759=Template!S735,"Alert",Template!S759&lt;Template!S735,"")</f>
        <v/>
      </c>
      <c r="O191" s="58" t="str" cm="1">
        <f t="array" ref="O191">_xlfn.IFS(OR(Template!U759="",Template!U735=""),"",AND(Template!U759=0,Template!U735=0),"",Template!U759&gt;Template!U735,"Error",Template!U759=Template!U735,"Alert",Template!U759&lt;Template!U735,"")</f>
        <v/>
      </c>
      <c r="P191" s="58" t="str" cm="1">
        <f t="array" ref="P191">_xlfn.IFS(OR(Template!W759="",Template!W735=""),"",AND(Template!W759=0,Template!W735=0),"",Template!W759&gt;Template!W735,"Error",Template!W759=Template!W735,"Alert",Template!W759&lt;Template!W735,"")</f>
        <v/>
      </c>
      <c r="Q191" s="58" t="str" cm="1">
        <f t="array" ref="Q191">_xlfn.IFS(OR(Template!Y759="",Template!Y735=""),"",AND(Template!Y759=0,Template!Y735=0),"",Template!Y759&gt;Template!Y735,"Error",Template!Y759=Template!Y735,"Alert",Template!Y759&lt;Template!Y735,"")</f>
        <v/>
      </c>
      <c r="R191" s="155"/>
    </row>
    <row r="192" spans="1:18" x14ac:dyDescent="0.2">
      <c r="A192" s="484"/>
      <c r="B192" s="487"/>
      <c r="C192" s="480"/>
      <c r="D192" s="480"/>
      <c r="E192" s="69" t="s">
        <v>664</v>
      </c>
      <c r="F192" s="58" t="str" cm="1">
        <f t="array" ref="F192">IF(OR(G192:Q192="Error",G192:Q192="Alert"),1,"")</f>
        <v/>
      </c>
      <c r="G192" s="58" t="str" cm="1">
        <f t="array" ref="G192">_xlfn.IFS(OR(Template!E760="",Template!E736=""),"",AND(Template!E760=0,Template!E736=0),"",Template!E760&gt;Template!E736,"Error",Template!E760=Template!E736,"Alert",Template!E760&lt;Template!E736,"")</f>
        <v/>
      </c>
      <c r="H192" s="58" t="str" cm="1">
        <f t="array" ref="H192">_xlfn.IFS(OR(Template!G760="",Template!G736=""),"",AND(Template!G760=0,Template!G736=0),"",Template!G760&gt;Template!G736,"Error",Template!G760=Template!G736,"Alert",Template!G760&lt;Template!G736,"")</f>
        <v/>
      </c>
      <c r="I192" s="58" t="str" cm="1">
        <f t="array" ref="I192">_xlfn.IFS(OR(Template!I760="",Template!I736=""),"",AND(Template!I760=0,Template!I736=0),"",Template!I760&gt;Template!I736,"Error",Template!I760=Template!I736,"Alert",Template!I760&lt;Template!I736,"")</f>
        <v/>
      </c>
      <c r="J192" s="58" t="str" cm="1">
        <f t="array" ref="J192">_xlfn.IFS(OR(Template!K760="",Template!K736=""),"",AND(Template!K760=0,Template!K736=0),"",Template!K760&gt;Template!K736,"Error",Template!K760=Template!K736,"Alert",Template!K760&lt;Template!K736,"")</f>
        <v/>
      </c>
      <c r="K192" s="58" t="str" cm="1">
        <f t="array" ref="K192">_xlfn.IFS(OR(Template!M760="",Template!M736=""),"",AND(Template!M760=0,Template!M736=0),"",Template!M760&gt;Template!M736,"Error",Template!M760=Template!M736,"Alert",Template!M760&lt;Template!M736,"")</f>
        <v/>
      </c>
      <c r="L192" s="58" t="str" cm="1">
        <f t="array" ref="L192">_xlfn.IFS(OR(Template!O760="",Template!O736=""),"",AND(Template!O760=0,Template!O736=0),"",Template!O760&gt;Template!O736,"Error",Template!O760=Template!O736,"Alert",Template!O760&lt;Template!O736,"")</f>
        <v/>
      </c>
      <c r="M192" s="58" t="str" cm="1">
        <f t="array" ref="M192">_xlfn.IFS(OR(Template!Q760="",Template!Q736=""),"",AND(Template!Q760=0,Template!Q736=0),"",Template!Q760&gt;Template!Q736,"Error",Template!Q760=Template!Q736,"Alert",Template!Q760&lt;Template!Q736,"")</f>
        <v/>
      </c>
      <c r="N192" s="58" t="str" cm="1">
        <f t="array" ref="N192">_xlfn.IFS(OR(Template!S760="",Template!S736=""),"",AND(Template!S760=0,Template!S736=0),"",Template!S760&gt;Template!S736,"Error",Template!S760=Template!S736,"Alert",Template!S760&lt;Template!S736,"")</f>
        <v/>
      </c>
      <c r="O192" s="58" t="str" cm="1">
        <f t="array" ref="O192">_xlfn.IFS(OR(Template!U760="",Template!U736=""),"",AND(Template!U760=0,Template!U736=0),"",Template!U760&gt;Template!U736,"Error",Template!U760=Template!U736,"Alert",Template!U760&lt;Template!U736,"")</f>
        <v/>
      </c>
      <c r="P192" s="58" t="str" cm="1">
        <f t="array" ref="P192">_xlfn.IFS(OR(Template!W760="",Template!W736=""),"",AND(Template!W760=0,Template!W736=0),"",Template!W760&gt;Template!W736,"Error",Template!W760=Template!W736,"Alert",Template!W760&lt;Template!W736,"")</f>
        <v/>
      </c>
      <c r="Q192" s="58" t="str" cm="1">
        <f t="array" ref="Q192">_xlfn.IFS(OR(Template!Y760="",Template!Y736=""),"",AND(Template!Y760=0,Template!Y736=0),"",Template!Y760&gt;Template!Y736,"Error",Template!Y760=Template!Y736,"Alert",Template!Y760&lt;Template!Y736,"")</f>
        <v/>
      </c>
      <c r="R192" s="155"/>
    </row>
    <row r="193" spans="1:18" x14ac:dyDescent="0.2">
      <c r="A193" s="484"/>
      <c r="B193" s="487"/>
      <c r="C193" s="480"/>
      <c r="D193" s="480"/>
      <c r="E193" s="69" t="s">
        <v>665</v>
      </c>
      <c r="F193" s="58" t="str" cm="1">
        <f t="array" ref="F193">IF(OR(G193:Q193="Error",G193:Q193="Alert"),1,"")</f>
        <v/>
      </c>
      <c r="G193" s="58" t="str" cm="1">
        <f t="array" ref="G193">_xlfn.IFS(OR(Template!E761="",Template!E737=""),"",AND(Template!E761=0,Template!E737=0),"",Template!E761&gt;Template!E737,"Error",Template!E761=Template!E737,"Alert",Template!E761&lt;Template!E737,"")</f>
        <v/>
      </c>
      <c r="H193" s="58" t="str" cm="1">
        <f t="array" ref="H193">_xlfn.IFS(OR(Template!G761="",Template!G737=""),"",AND(Template!G761=0,Template!G737=0),"",Template!G761&gt;Template!G737,"Error",Template!G761=Template!G737,"Alert",Template!G761&lt;Template!G737,"")</f>
        <v/>
      </c>
      <c r="I193" s="58" t="str" cm="1">
        <f t="array" ref="I193">_xlfn.IFS(OR(Template!I761="",Template!I737=""),"",AND(Template!I761=0,Template!I737=0),"",Template!I761&gt;Template!I737,"Error",Template!I761=Template!I737,"Alert",Template!I761&lt;Template!I737,"")</f>
        <v/>
      </c>
      <c r="J193" s="58" t="str" cm="1">
        <f t="array" ref="J193">_xlfn.IFS(OR(Template!K761="",Template!K737=""),"",AND(Template!K761=0,Template!K737=0),"",Template!K761&gt;Template!K737,"Error",Template!K761=Template!K737,"Alert",Template!K761&lt;Template!K737,"")</f>
        <v/>
      </c>
      <c r="K193" s="58" t="str" cm="1">
        <f t="array" ref="K193">_xlfn.IFS(OR(Template!M761="",Template!M737=""),"",AND(Template!M761=0,Template!M737=0),"",Template!M761&gt;Template!M737,"Error",Template!M761=Template!M737,"Alert",Template!M761&lt;Template!M737,"")</f>
        <v/>
      </c>
      <c r="L193" s="58" t="str" cm="1">
        <f t="array" ref="L193">_xlfn.IFS(OR(Template!O761="",Template!O737=""),"",AND(Template!O761=0,Template!O737=0),"",Template!O761&gt;Template!O737,"Error",Template!O761=Template!O737,"Alert",Template!O761&lt;Template!O737,"")</f>
        <v/>
      </c>
      <c r="M193" s="58" t="str" cm="1">
        <f t="array" ref="M193">_xlfn.IFS(OR(Template!Q761="",Template!Q737=""),"",AND(Template!Q761=0,Template!Q737=0),"",Template!Q761&gt;Template!Q737,"Error",Template!Q761=Template!Q737,"Alert",Template!Q761&lt;Template!Q737,"")</f>
        <v/>
      </c>
      <c r="N193" s="58" t="str" cm="1">
        <f t="array" ref="N193">_xlfn.IFS(OR(Template!S761="",Template!S737=""),"",AND(Template!S761=0,Template!S737=0),"",Template!S761&gt;Template!S737,"Error",Template!S761=Template!S737,"Alert",Template!S761&lt;Template!S737,"")</f>
        <v/>
      </c>
      <c r="O193" s="58" t="str" cm="1">
        <f t="array" ref="O193">_xlfn.IFS(OR(Template!U761="",Template!U737=""),"",AND(Template!U761=0,Template!U737=0),"",Template!U761&gt;Template!U737,"Error",Template!U761=Template!U737,"Alert",Template!U761&lt;Template!U737,"")</f>
        <v/>
      </c>
      <c r="P193" s="58" t="str" cm="1">
        <f t="array" ref="P193">_xlfn.IFS(OR(Template!W761="",Template!W737=""),"",AND(Template!W761=0,Template!W737=0),"",Template!W761&gt;Template!W737,"Error",Template!W761=Template!W737,"Alert",Template!W761&lt;Template!W737,"")</f>
        <v/>
      </c>
      <c r="Q193" s="58" t="str" cm="1">
        <f t="array" ref="Q193">_xlfn.IFS(OR(Template!Y761="",Template!Y737=""),"",AND(Template!Y761=0,Template!Y737=0),"",Template!Y761&gt;Template!Y737,"Error",Template!Y761=Template!Y737,"Alert",Template!Y761&lt;Template!Y737,"")</f>
        <v/>
      </c>
      <c r="R193" s="155"/>
    </row>
    <row r="194" spans="1:18" x14ac:dyDescent="0.2">
      <c r="A194" s="484"/>
      <c r="B194" s="487"/>
      <c r="C194" s="480"/>
      <c r="D194" s="480"/>
      <c r="E194" s="69" t="s">
        <v>666</v>
      </c>
      <c r="F194" s="58" t="str" cm="1">
        <f t="array" ref="F194">IF(OR(G194:Q194="Error",G194:Q194="Alert"),1,"")</f>
        <v/>
      </c>
      <c r="G194" s="58" t="str" cm="1">
        <f t="array" ref="G194">_xlfn.IFS(OR(Template!E762="",Template!E738=""),"",AND(Template!E762=0,Template!E738=0),"",Template!E762&gt;Template!E738,"Error",Template!E762=Template!E738,"Alert",Template!E762&lt;Template!E738,"")</f>
        <v/>
      </c>
      <c r="H194" s="58" t="str" cm="1">
        <f t="array" ref="H194">_xlfn.IFS(OR(Template!G762="",Template!G738=""),"",AND(Template!G762=0,Template!G738=0),"",Template!G762&gt;Template!G738,"Error",Template!G762=Template!G738,"Alert",Template!G762&lt;Template!G738,"")</f>
        <v/>
      </c>
      <c r="I194" s="58" t="str" cm="1">
        <f t="array" ref="I194">_xlfn.IFS(OR(Template!I762="",Template!I738=""),"",AND(Template!I762=0,Template!I738=0),"",Template!I762&gt;Template!I738,"Error",Template!I762=Template!I738,"Alert",Template!I762&lt;Template!I738,"")</f>
        <v/>
      </c>
      <c r="J194" s="58" t="str" cm="1">
        <f t="array" ref="J194">_xlfn.IFS(OR(Template!K762="",Template!K738=""),"",AND(Template!K762=0,Template!K738=0),"",Template!K762&gt;Template!K738,"Error",Template!K762=Template!K738,"Alert",Template!K762&lt;Template!K738,"")</f>
        <v/>
      </c>
      <c r="K194" s="58" t="str" cm="1">
        <f t="array" ref="K194">_xlfn.IFS(OR(Template!M762="",Template!M738=""),"",AND(Template!M762=0,Template!M738=0),"",Template!M762&gt;Template!M738,"Error",Template!M762=Template!M738,"Alert",Template!M762&lt;Template!M738,"")</f>
        <v/>
      </c>
      <c r="L194" s="58" t="str" cm="1">
        <f t="array" ref="L194">_xlfn.IFS(OR(Template!O762="",Template!O738=""),"",AND(Template!O762=0,Template!O738=0),"",Template!O762&gt;Template!O738,"Error",Template!O762=Template!O738,"Alert",Template!O762&lt;Template!O738,"")</f>
        <v/>
      </c>
      <c r="M194" s="58" t="str" cm="1">
        <f t="array" ref="M194">_xlfn.IFS(OR(Template!Q762="",Template!Q738=""),"",AND(Template!Q762=0,Template!Q738=0),"",Template!Q762&gt;Template!Q738,"Error",Template!Q762=Template!Q738,"Alert",Template!Q762&lt;Template!Q738,"")</f>
        <v/>
      </c>
      <c r="N194" s="58" t="str" cm="1">
        <f t="array" ref="N194">_xlfn.IFS(OR(Template!S762="",Template!S738=""),"",AND(Template!S762=0,Template!S738=0),"",Template!S762&gt;Template!S738,"Error",Template!S762=Template!S738,"Alert",Template!S762&lt;Template!S738,"")</f>
        <v/>
      </c>
      <c r="O194" s="58" t="str" cm="1">
        <f t="array" ref="O194">_xlfn.IFS(OR(Template!U762="",Template!U738=""),"",AND(Template!U762=0,Template!U738=0),"",Template!U762&gt;Template!U738,"Error",Template!U762=Template!U738,"Alert",Template!U762&lt;Template!U738,"")</f>
        <v/>
      </c>
      <c r="P194" s="58" t="str" cm="1">
        <f t="array" ref="P194">_xlfn.IFS(OR(Template!W762="",Template!W738=""),"",AND(Template!W762=0,Template!W738=0),"",Template!W762&gt;Template!W738,"Error",Template!W762=Template!W738,"Alert",Template!W762&lt;Template!W738,"")</f>
        <v/>
      </c>
      <c r="Q194" s="58" t="str" cm="1">
        <f t="array" ref="Q194">_xlfn.IFS(OR(Template!Y762="",Template!Y738=""),"",AND(Template!Y762=0,Template!Y738=0),"",Template!Y762&gt;Template!Y738,"Error",Template!Y762=Template!Y738,"Alert",Template!Y762&lt;Template!Y738,"")</f>
        <v/>
      </c>
      <c r="R194" s="155"/>
    </row>
    <row r="195" spans="1:18" x14ac:dyDescent="0.2">
      <c r="A195" s="484"/>
      <c r="B195" s="487"/>
      <c r="C195" s="480"/>
      <c r="D195" s="480"/>
      <c r="E195" s="69" t="s">
        <v>667</v>
      </c>
      <c r="F195" s="58" t="str" cm="1">
        <f t="array" ref="F195">IF(OR(G195:Q195="Error",G195:Q195="Alert"),1,"")</f>
        <v/>
      </c>
      <c r="G195" s="58" t="str" cm="1">
        <f t="array" ref="G195">_xlfn.IFS(OR(Template!E763="",Template!E739=""),"",AND(Template!E763=0,Template!E739=0),"",Template!E763&gt;Template!E739,"Error",Template!E763=Template!E739,"Alert",Template!E763&lt;Template!E739,"")</f>
        <v/>
      </c>
      <c r="H195" s="58" t="str" cm="1">
        <f t="array" ref="H195">_xlfn.IFS(OR(Template!G763="",Template!G739=""),"",AND(Template!G763=0,Template!G739=0),"",Template!G763&gt;Template!G739,"Error",Template!G763=Template!G739,"Alert",Template!G763&lt;Template!G739,"")</f>
        <v/>
      </c>
      <c r="I195" s="58" t="str" cm="1">
        <f t="array" ref="I195">_xlfn.IFS(OR(Template!I763="",Template!I739=""),"",AND(Template!I763=0,Template!I739=0),"",Template!I763&gt;Template!I739,"Error",Template!I763=Template!I739,"Alert",Template!I763&lt;Template!I739,"")</f>
        <v/>
      </c>
      <c r="J195" s="58" t="str" cm="1">
        <f t="array" ref="J195">_xlfn.IFS(OR(Template!K763="",Template!K739=""),"",AND(Template!K763=0,Template!K739=0),"",Template!K763&gt;Template!K739,"Error",Template!K763=Template!K739,"Alert",Template!K763&lt;Template!K739,"")</f>
        <v/>
      </c>
      <c r="K195" s="58" t="str" cm="1">
        <f t="array" ref="K195">_xlfn.IFS(OR(Template!M763="",Template!M739=""),"",AND(Template!M763=0,Template!M739=0),"",Template!M763&gt;Template!M739,"Error",Template!M763=Template!M739,"Alert",Template!M763&lt;Template!M739,"")</f>
        <v/>
      </c>
      <c r="L195" s="58" t="str" cm="1">
        <f t="array" ref="L195">_xlfn.IFS(OR(Template!O763="",Template!O739=""),"",AND(Template!O763=0,Template!O739=0),"",Template!O763&gt;Template!O739,"Error",Template!O763=Template!O739,"Alert",Template!O763&lt;Template!O739,"")</f>
        <v/>
      </c>
      <c r="M195" s="58" t="str" cm="1">
        <f t="array" ref="M195">_xlfn.IFS(OR(Template!Q763="",Template!Q739=""),"",AND(Template!Q763=0,Template!Q739=0),"",Template!Q763&gt;Template!Q739,"Error",Template!Q763=Template!Q739,"Alert",Template!Q763&lt;Template!Q739,"")</f>
        <v/>
      </c>
      <c r="N195" s="58" t="str" cm="1">
        <f t="array" ref="N195">_xlfn.IFS(OR(Template!S763="",Template!S739=""),"",AND(Template!S763=0,Template!S739=0),"",Template!S763&gt;Template!S739,"Error",Template!S763=Template!S739,"Alert",Template!S763&lt;Template!S739,"")</f>
        <v/>
      </c>
      <c r="O195" s="58" t="str" cm="1">
        <f t="array" ref="O195">_xlfn.IFS(OR(Template!U763="",Template!U739=""),"",AND(Template!U763=0,Template!U739=0),"",Template!U763&gt;Template!U739,"Error",Template!U763=Template!U739,"Alert",Template!U763&lt;Template!U739,"")</f>
        <v/>
      </c>
      <c r="P195" s="58" t="str" cm="1">
        <f t="array" ref="P195">_xlfn.IFS(OR(Template!W763="",Template!W739=""),"",AND(Template!W763=0,Template!W739=0),"",Template!W763&gt;Template!W739,"Error",Template!W763=Template!W739,"Alert",Template!W763&lt;Template!W739,"")</f>
        <v/>
      </c>
      <c r="Q195" s="58" t="str" cm="1">
        <f t="array" ref="Q195">_xlfn.IFS(OR(Template!Y763="",Template!Y739=""),"",AND(Template!Y763=0,Template!Y739=0),"",Template!Y763&gt;Template!Y739,"Error",Template!Y763=Template!Y739,"Alert",Template!Y763&lt;Template!Y739,"")</f>
        <v/>
      </c>
      <c r="R195" s="155"/>
    </row>
    <row r="196" spans="1:18" x14ac:dyDescent="0.2">
      <c r="A196" s="484"/>
      <c r="B196" s="487"/>
      <c r="C196" s="480"/>
      <c r="D196" s="480"/>
      <c r="E196" s="69" t="s">
        <v>668</v>
      </c>
      <c r="F196" s="58" t="str" cm="1">
        <f t="array" ref="F196">IF(OR(G196:Q196="Error",G196:Q196="Alert"),1,"")</f>
        <v/>
      </c>
      <c r="G196" s="58" t="str" cm="1">
        <f t="array" ref="G196">_xlfn.IFS(OR(Template!E764="",Template!E740=""),"",AND(Template!E764=0,Template!E740=0),"",Template!E764&gt;Template!E740,"Error",Template!E764=Template!E740,"Alert",Template!E764&lt;Template!E740,"")</f>
        <v/>
      </c>
      <c r="H196" s="58" t="str" cm="1">
        <f t="array" ref="H196">_xlfn.IFS(OR(Template!G764="",Template!G740=""),"",AND(Template!G764=0,Template!G740=0),"",Template!G764&gt;Template!G740,"Error",Template!G764=Template!G740,"Alert",Template!G764&lt;Template!G740,"")</f>
        <v/>
      </c>
      <c r="I196" s="58" t="str" cm="1">
        <f t="array" ref="I196">_xlfn.IFS(OR(Template!I764="",Template!I740=""),"",AND(Template!I764=0,Template!I740=0),"",Template!I764&gt;Template!I740,"Error",Template!I764=Template!I740,"Alert",Template!I764&lt;Template!I740,"")</f>
        <v/>
      </c>
      <c r="J196" s="58" t="str" cm="1">
        <f t="array" ref="J196">_xlfn.IFS(OR(Template!K764="",Template!K740=""),"",AND(Template!K764=0,Template!K740=0),"",Template!K764&gt;Template!K740,"Error",Template!K764=Template!K740,"Alert",Template!K764&lt;Template!K740,"")</f>
        <v/>
      </c>
      <c r="K196" s="58" t="str" cm="1">
        <f t="array" ref="K196">_xlfn.IFS(OR(Template!M764="",Template!M740=""),"",AND(Template!M764=0,Template!M740=0),"",Template!M764&gt;Template!M740,"Error",Template!M764=Template!M740,"Alert",Template!M764&lt;Template!M740,"")</f>
        <v/>
      </c>
      <c r="L196" s="58" t="str" cm="1">
        <f t="array" ref="L196">_xlfn.IFS(OR(Template!O764="",Template!O740=""),"",AND(Template!O764=0,Template!O740=0),"",Template!O764&gt;Template!O740,"Error",Template!O764=Template!O740,"Alert",Template!O764&lt;Template!O740,"")</f>
        <v/>
      </c>
      <c r="M196" s="58" t="str" cm="1">
        <f t="array" ref="M196">_xlfn.IFS(OR(Template!Q764="",Template!Q740=""),"",AND(Template!Q764=0,Template!Q740=0),"",Template!Q764&gt;Template!Q740,"Error",Template!Q764=Template!Q740,"Alert",Template!Q764&lt;Template!Q740,"")</f>
        <v/>
      </c>
      <c r="N196" s="58" t="str" cm="1">
        <f t="array" ref="N196">_xlfn.IFS(OR(Template!S764="",Template!S740=""),"",AND(Template!S764=0,Template!S740=0),"",Template!S764&gt;Template!S740,"Error",Template!S764=Template!S740,"Alert",Template!S764&lt;Template!S740,"")</f>
        <v/>
      </c>
      <c r="O196" s="58" t="str" cm="1">
        <f t="array" ref="O196">_xlfn.IFS(OR(Template!U764="",Template!U740=""),"",AND(Template!U764=0,Template!U740=0),"",Template!U764&gt;Template!U740,"Error",Template!U764=Template!U740,"Alert",Template!U764&lt;Template!U740,"")</f>
        <v/>
      </c>
      <c r="P196" s="58" t="str" cm="1">
        <f t="array" ref="P196">_xlfn.IFS(OR(Template!W764="",Template!W740=""),"",AND(Template!W764=0,Template!W740=0),"",Template!W764&gt;Template!W740,"Error",Template!W764=Template!W740,"Alert",Template!W764&lt;Template!W740,"")</f>
        <v/>
      </c>
      <c r="Q196" s="58" t="str" cm="1">
        <f t="array" ref="Q196">_xlfn.IFS(OR(Template!Y764="",Template!Y740=""),"",AND(Template!Y764=0,Template!Y740=0),"",Template!Y764&gt;Template!Y740,"Error",Template!Y764=Template!Y740,"Alert",Template!Y764&lt;Template!Y740,"")</f>
        <v/>
      </c>
      <c r="R196" s="155"/>
    </row>
    <row r="197" spans="1:18" x14ac:dyDescent="0.2">
      <c r="A197" s="484"/>
      <c r="B197" s="487"/>
      <c r="C197" s="480"/>
      <c r="D197" s="480"/>
      <c r="E197" s="69" t="s">
        <v>669</v>
      </c>
      <c r="F197" s="58" t="str" cm="1">
        <f t="array" ref="F197">IF(OR(G197:Q197="Error",G197:Q197="Alert"),1,"")</f>
        <v/>
      </c>
      <c r="G197" s="58" t="str" cm="1">
        <f t="array" ref="G197">_xlfn.IFS(OR(Template!E765="",Template!E741=""),"",AND(Template!E765=0,Template!E741=0),"",Template!E765&gt;Template!E741,"Error",Template!E765=Template!E741,"Alert",Template!E765&lt;Template!E741,"")</f>
        <v/>
      </c>
      <c r="H197" s="58" t="str" cm="1">
        <f t="array" ref="H197">_xlfn.IFS(OR(Template!G765="",Template!G741=""),"",AND(Template!G765=0,Template!G741=0),"",Template!G765&gt;Template!G741,"Error",Template!G765=Template!G741,"Alert",Template!G765&lt;Template!G741,"")</f>
        <v/>
      </c>
      <c r="I197" s="58" t="str" cm="1">
        <f t="array" ref="I197">_xlfn.IFS(OR(Template!I765="",Template!I741=""),"",AND(Template!I765=0,Template!I741=0),"",Template!I765&gt;Template!I741,"Error",Template!I765=Template!I741,"Alert",Template!I765&lt;Template!I741,"")</f>
        <v/>
      </c>
      <c r="J197" s="58" t="str" cm="1">
        <f t="array" ref="J197">_xlfn.IFS(OR(Template!K765="",Template!K741=""),"",AND(Template!K765=0,Template!K741=0),"",Template!K765&gt;Template!K741,"Error",Template!K765=Template!K741,"Alert",Template!K765&lt;Template!K741,"")</f>
        <v/>
      </c>
      <c r="K197" s="58" t="str" cm="1">
        <f t="array" ref="K197">_xlfn.IFS(OR(Template!M765="",Template!M741=""),"",AND(Template!M765=0,Template!M741=0),"",Template!M765&gt;Template!M741,"Error",Template!M765=Template!M741,"Alert",Template!M765&lt;Template!M741,"")</f>
        <v/>
      </c>
      <c r="L197" s="58" t="str" cm="1">
        <f t="array" ref="L197">_xlfn.IFS(OR(Template!O765="",Template!O741=""),"",AND(Template!O765=0,Template!O741=0),"",Template!O765&gt;Template!O741,"Error",Template!O765=Template!O741,"Alert",Template!O765&lt;Template!O741,"")</f>
        <v/>
      </c>
      <c r="M197" s="58" t="str" cm="1">
        <f t="array" ref="M197">_xlfn.IFS(OR(Template!Q765="",Template!Q741=""),"",AND(Template!Q765=0,Template!Q741=0),"",Template!Q765&gt;Template!Q741,"Error",Template!Q765=Template!Q741,"Alert",Template!Q765&lt;Template!Q741,"")</f>
        <v/>
      </c>
      <c r="N197" s="58" t="str" cm="1">
        <f t="array" ref="N197">_xlfn.IFS(OR(Template!S765="",Template!S741=""),"",AND(Template!S765=0,Template!S741=0),"",Template!S765&gt;Template!S741,"Error",Template!S765=Template!S741,"Alert",Template!S765&lt;Template!S741,"")</f>
        <v/>
      </c>
      <c r="O197" s="58" t="str" cm="1">
        <f t="array" ref="O197">_xlfn.IFS(OR(Template!U765="",Template!U741=""),"",AND(Template!U765=0,Template!U741=0),"",Template!U765&gt;Template!U741,"Error",Template!U765=Template!U741,"Alert",Template!U765&lt;Template!U741,"")</f>
        <v/>
      </c>
      <c r="P197" s="58" t="str" cm="1">
        <f t="array" ref="P197">_xlfn.IFS(OR(Template!W765="",Template!W741=""),"",AND(Template!W765=0,Template!W741=0),"",Template!W765&gt;Template!W741,"Error",Template!W765=Template!W741,"Alert",Template!W765&lt;Template!W741,"")</f>
        <v/>
      </c>
      <c r="Q197" s="58" t="str" cm="1">
        <f t="array" ref="Q197">_xlfn.IFS(OR(Template!Y765="",Template!Y741=""),"",AND(Template!Y765=0,Template!Y741=0),"",Template!Y765&gt;Template!Y741,"Error",Template!Y765=Template!Y741,"Alert",Template!Y765&lt;Template!Y741,"")</f>
        <v/>
      </c>
      <c r="R197" s="155"/>
    </row>
    <row r="198" spans="1:18" x14ac:dyDescent="0.2">
      <c r="A198" s="484"/>
      <c r="B198" s="487"/>
      <c r="C198" s="480"/>
      <c r="D198" s="480"/>
      <c r="E198" s="69" t="s">
        <v>670</v>
      </c>
      <c r="F198" s="58" t="str" cm="1">
        <f t="array" ref="F198">IF(OR(G198:Q198="Error",G198:Q198="Alert"),1,"")</f>
        <v/>
      </c>
      <c r="G198" s="58" t="str" cm="1">
        <f t="array" ref="G198">_xlfn.IFS(OR(Template!E766="",Template!E742=""),"",AND(Template!E766=0,Template!E742=0),"",Template!E766&gt;Template!E742,"Error",Template!E766=Template!E742,"Alert",Template!E766&lt;Template!E742,"")</f>
        <v/>
      </c>
      <c r="H198" s="58" t="str" cm="1">
        <f t="array" ref="H198">_xlfn.IFS(OR(Template!G766="",Template!G742=""),"",AND(Template!G766=0,Template!G742=0),"",Template!G766&gt;Template!G742,"Error",Template!G766=Template!G742,"Alert",Template!G766&lt;Template!G742,"")</f>
        <v/>
      </c>
      <c r="I198" s="58" t="str" cm="1">
        <f t="array" ref="I198">_xlfn.IFS(OR(Template!I766="",Template!I742=""),"",AND(Template!I766=0,Template!I742=0),"",Template!I766&gt;Template!I742,"Error",Template!I766=Template!I742,"Alert",Template!I766&lt;Template!I742,"")</f>
        <v/>
      </c>
      <c r="J198" s="58" t="str" cm="1">
        <f t="array" ref="J198">_xlfn.IFS(OR(Template!K766="",Template!K742=""),"",AND(Template!K766=0,Template!K742=0),"",Template!K766&gt;Template!K742,"Error",Template!K766=Template!K742,"Alert",Template!K766&lt;Template!K742,"")</f>
        <v/>
      </c>
      <c r="K198" s="58" t="str" cm="1">
        <f t="array" ref="K198">_xlfn.IFS(OR(Template!M766="",Template!M742=""),"",AND(Template!M766=0,Template!M742=0),"",Template!M766&gt;Template!M742,"Error",Template!M766=Template!M742,"Alert",Template!M766&lt;Template!M742,"")</f>
        <v/>
      </c>
      <c r="L198" s="58" t="str" cm="1">
        <f t="array" ref="L198">_xlfn.IFS(OR(Template!O766="",Template!O742=""),"",AND(Template!O766=0,Template!O742=0),"",Template!O766&gt;Template!O742,"Error",Template!O766=Template!O742,"Alert",Template!O766&lt;Template!O742,"")</f>
        <v/>
      </c>
      <c r="M198" s="58" t="str" cm="1">
        <f t="array" ref="M198">_xlfn.IFS(OR(Template!Q766="",Template!Q742=""),"",AND(Template!Q766=0,Template!Q742=0),"",Template!Q766&gt;Template!Q742,"Error",Template!Q766=Template!Q742,"Alert",Template!Q766&lt;Template!Q742,"")</f>
        <v/>
      </c>
      <c r="N198" s="58" t="str" cm="1">
        <f t="array" ref="N198">_xlfn.IFS(OR(Template!S766="",Template!S742=""),"",AND(Template!S766=0,Template!S742=0),"",Template!S766&gt;Template!S742,"Error",Template!S766=Template!S742,"Alert",Template!S766&lt;Template!S742,"")</f>
        <v/>
      </c>
      <c r="O198" s="58" t="str" cm="1">
        <f t="array" ref="O198">_xlfn.IFS(OR(Template!U766="",Template!U742=""),"",AND(Template!U766=0,Template!U742=0),"",Template!U766&gt;Template!U742,"Error",Template!U766=Template!U742,"Alert",Template!U766&lt;Template!U742,"")</f>
        <v/>
      </c>
      <c r="P198" s="58" t="str" cm="1">
        <f t="array" ref="P198">_xlfn.IFS(OR(Template!W766="",Template!W742=""),"",AND(Template!W766=0,Template!W742=0),"",Template!W766&gt;Template!W742,"Error",Template!W766=Template!W742,"Alert",Template!W766&lt;Template!W742,"")</f>
        <v/>
      </c>
      <c r="Q198" s="58" t="str" cm="1">
        <f t="array" ref="Q198">_xlfn.IFS(OR(Template!Y766="",Template!Y742=""),"",AND(Template!Y766=0,Template!Y742=0),"",Template!Y766&gt;Template!Y742,"Error",Template!Y766=Template!Y742,"Alert",Template!Y766&lt;Template!Y742,"")</f>
        <v/>
      </c>
      <c r="R198" s="155"/>
    </row>
    <row r="199" spans="1:18" ht="15.75" thickBot="1" x14ac:dyDescent="0.25">
      <c r="A199" s="485"/>
      <c r="B199" s="488"/>
      <c r="C199" s="489"/>
      <c r="D199" s="489"/>
      <c r="E199" s="455" t="s">
        <v>671</v>
      </c>
      <c r="F199" s="453" t="str" cm="1">
        <f t="array" ref="F199">IF(OR(G199:Q199="Error",G199:Q199="Alert"),1,"")</f>
        <v/>
      </c>
      <c r="G199" s="453" t="str" cm="1">
        <f t="array" ref="G199">_xlfn.IFS(OR(Template!E767="",Template!E743=""),"",AND(Template!E767=0,Template!E743=0),"",Template!E767&gt;Template!E743,"Error",Template!E767=Template!E743,"Alert",Template!E767&lt;Template!E743,"")</f>
        <v/>
      </c>
      <c r="H199" s="453" t="str" cm="1">
        <f t="array" ref="H199">_xlfn.IFS(OR(Template!G767="",Template!G743=""),"",AND(Template!G767=0,Template!G743=0),"",Template!G767&gt;Template!G743,"Error",Template!G767=Template!G743,"Alert",Template!G767&lt;Template!G743,"")</f>
        <v/>
      </c>
      <c r="I199" s="453" t="str" cm="1">
        <f t="array" ref="I199">_xlfn.IFS(OR(Template!I767="",Template!I743=""),"",AND(Template!I767=0,Template!I743=0),"",Template!I767&gt;Template!I743,"Error",Template!I767=Template!I743,"Alert",Template!I767&lt;Template!I743,"")</f>
        <v/>
      </c>
      <c r="J199" s="453" t="str" cm="1">
        <f t="array" ref="J199">_xlfn.IFS(OR(Template!K767="",Template!K743=""),"",AND(Template!K767=0,Template!K743=0),"",Template!K767&gt;Template!K743,"Error",Template!K767=Template!K743,"Alert",Template!K767&lt;Template!K743,"")</f>
        <v/>
      </c>
      <c r="K199" s="453" t="str" cm="1">
        <f t="array" ref="K199">_xlfn.IFS(OR(Template!M767="",Template!M743=""),"",AND(Template!M767=0,Template!M743=0),"",Template!M767&gt;Template!M743,"Error",Template!M767=Template!M743,"Alert",Template!M767&lt;Template!M743,"")</f>
        <v/>
      </c>
      <c r="L199" s="453" t="str" cm="1">
        <f t="array" ref="L199">_xlfn.IFS(OR(Template!O767="",Template!O743=""),"",AND(Template!O767=0,Template!O743=0),"",Template!O767&gt;Template!O743,"Error",Template!O767=Template!O743,"Alert",Template!O767&lt;Template!O743,"")</f>
        <v/>
      </c>
      <c r="M199" s="453" t="str" cm="1">
        <f t="array" ref="M199">_xlfn.IFS(OR(Template!Q767="",Template!Q743=""),"",AND(Template!Q767=0,Template!Q743=0),"",Template!Q767&gt;Template!Q743,"Error",Template!Q767=Template!Q743,"Alert",Template!Q767&lt;Template!Q743,"")</f>
        <v/>
      </c>
      <c r="N199" s="453" t="str" cm="1">
        <f t="array" ref="N199">_xlfn.IFS(OR(Template!S767="",Template!S743=""),"",AND(Template!S767=0,Template!S743=0),"",Template!S767&gt;Template!S743,"Error",Template!S767=Template!S743,"Alert",Template!S767&lt;Template!S743,"")</f>
        <v/>
      </c>
      <c r="O199" s="453" t="str" cm="1">
        <f t="array" ref="O199">_xlfn.IFS(OR(Template!U767="",Template!U743=""),"",AND(Template!U767=0,Template!U743=0),"",Template!U767&gt;Template!U743,"Error",Template!U767=Template!U743,"Alert",Template!U767&lt;Template!U743,"")</f>
        <v/>
      </c>
      <c r="P199" s="453" t="str" cm="1">
        <f t="array" ref="P199">_xlfn.IFS(OR(Template!W767="",Template!W743=""),"",AND(Template!W767=0,Template!W743=0),"",Template!W767&gt;Template!W743,"Error",Template!W767=Template!W743,"Alert",Template!W767&lt;Template!W743,"")</f>
        <v/>
      </c>
      <c r="Q199" s="453" t="str" cm="1">
        <f t="array" ref="Q199">_xlfn.IFS(OR(Template!Y767="",Template!Y743=""),"",AND(Template!Y767=0,Template!Y743=0),"",Template!Y767&gt;Template!Y743,"Error",Template!Y767=Template!Y743,"Alert",Template!Y767&lt;Template!Y743,"")</f>
        <v/>
      </c>
      <c r="R199" s="454"/>
    </row>
    <row r="200" spans="1:18" ht="27.75" customHeight="1" x14ac:dyDescent="0.2">
      <c r="A200" s="490" t="s">
        <v>672</v>
      </c>
      <c r="B200" s="486" t="s">
        <v>673</v>
      </c>
      <c r="C200" s="486" t="s">
        <v>674</v>
      </c>
      <c r="D200" s="479" t="s">
        <v>89</v>
      </c>
      <c r="E200" s="71" t="s">
        <v>653</v>
      </c>
      <c r="F200" s="85" t="str" cm="1">
        <f t="array" ref="F200">IF(OR(G200:Q200="Error",G200:Q200="Alert"),1,"")</f>
        <v/>
      </c>
      <c r="G200" s="85" t="str" cm="1">
        <f t="array" ref="G200">_xlfn.IFS(OR(Template!E77="",Template!E23=""),"",AND(Template!E77=0,Template!E23=0),"",Template!E77=Template!E23,"Alert",Template!E77&lt;&gt;Template!E23,"")</f>
        <v/>
      </c>
      <c r="H200" s="85" t="str" cm="1">
        <f t="array" ref="H200">_xlfn.IFS(OR(Template!G77="",Template!G23=""),"",AND(Template!G77=0,Template!G23=0),"",Template!G77=Template!G23,"Alert",Template!G77&lt;&gt;Template!G23,"")</f>
        <v/>
      </c>
      <c r="I200" s="85" t="str" cm="1">
        <f t="array" ref="I200">_xlfn.IFS(OR(Template!I77="",Template!I23=""),"",AND(Template!I77=0,Template!I23=0),"",Template!I77=Template!I23,"Alert",Template!I77&lt;&gt;Template!I23,"")</f>
        <v/>
      </c>
      <c r="J200" s="85" t="str" cm="1">
        <f t="array" ref="J200">_xlfn.IFS(OR(Template!K77="",Template!K23=""),"",AND(Template!K77=0,Template!K23=0),"",Template!K77=Template!K23,"Alert",Template!K77&lt;&gt;Template!K23,"")</f>
        <v/>
      </c>
      <c r="K200" s="85" t="str" cm="1">
        <f t="array" ref="K200">_xlfn.IFS(OR(Template!M77="",Template!M23=""),"",AND(Template!M77=0,Template!M23=0),"",Template!M77=Template!M23,"Alert",Template!M77&lt;&gt;Template!M23,"")</f>
        <v/>
      </c>
      <c r="L200" s="85" t="str" cm="1">
        <f t="array" ref="L200">_xlfn.IFS(OR(Template!O77="",Template!O23=""),"",AND(Template!O77=0,Template!O23=0),"",Template!O77=Template!O23,"Alert",Template!O77&lt;&gt;Template!O23,"")</f>
        <v/>
      </c>
      <c r="M200" s="85" t="str" cm="1">
        <f t="array" ref="M200">_xlfn.IFS(OR(Template!Q77="",Template!Q23=""),"",AND(Template!Q77=0,Template!Q23=0),"",Template!Q77=Template!Q23,"Alert",Template!Q77&lt;&gt;Template!Q23,"")</f>
        <v/>
      </c>
      <c r="N200" s="85" t="str" cm="1">
        <f t="array" ref="N200">_xlfn.IFS(OR(Template!S77="",Template!S23=""),"",AND(Template!S77=0,Template!S23=0),"",Template!S77=Template!S23,"Alert",Template!S77&lt;&gt;Template!S23,"")</f>
        <v/>
      </c>
      <c r="O200" s="85" t="str" cm="1">
        <f t="array" ref="O200">_xlfn.IFS(OR(Template!U77="",Template!U23=""),"",AND(Template!U77=0,Template!U23=0),"",Template!U77=Template!U23,"Alert",Template!U77&lt;&gt;Template!U23,"")</f>
        <v/>
      </c>
      <c r="P200" s="85" t="str" cm="1">
        <f t="array" ref="P200">_xlfn.IFS(OR(Template!W77="",Template!W23=""),"",AND(Template!W77=0,Template!W23=0),"",Template!W77=Template!W23,"Alert",Template!W77&lt;&gt;Template!W23,"")</f>
        <v/>
      </c>
      <c r="Q200" s="85" t="str" cm="1">
        <f t="array" ref="Q200">_xlfn.IFS(OR(Template!Y77="",Template!Y23=""),"",AND(Template!Y77=0,Template!Y23=0),"",Template!Y77=Template!Y23,"Alert",Template!Y77&lt;&gt;Template!Y23,"")</f>
        <v/>
      </c>
      <c r="R200" s="157"/>
    </row>
    <row r="201" spans="1:18" ht="27.75" customHeight="1" x14ac:dyDescent="0.2">
      <c r="A201" s="491"/>
      <c r="B201" s="487"/>
      <c r="C201" s="487"/>
      <c r="D201" s="480"/>
      <c r="E201" s="69" t="s">
        <v>408</v>
      </c>
      <c r="F201" s="58" t="str" cm="1">
        <f t="array" ref="F201">IF(OR(G201:Q201="Error",G201:Q201="Alert"),1,"")</f>
        <v/>
      </c>
      <c r="G201" s="58" t="str" cm="1">
        <f t="array" ref="G201">_xlfn.IFS(OR(Template!E79="",Template!E25=""),"",AND(Template!E79=0,Template!E25=0),"",Template!E79=Template!E25,"Alert",Template!E79&lt;&gt;Template!E25,"")</f>
        <v/>
      </c>
      <c r="H201" s="58" t="str" cm="1">
        <f t="array" ref="H201">_xlfn.IFS(OR(Template!G79="",Template!G25=""),"",AND(Template!G79=0,Template!G25=0),"",Template!G79=Template!G25,"Alert",Template!G79&lt;&gt;Template!G25,"")</f>
        <v/>
      </c>
      <c r="I201" s="58" t="str" cm="1">
        <f t="array" ref="I201">_xlfn.IFS(OR(Template!I79="",Template!I25=""),"",AND(Template!I79=0,Template!I25=0),"",Template!I79=Template!I25,"Alert",Template!I79&lt;&gt;Template!I25,"")</f>
        <v/>
      </c>
      <c r="J201" s="58" t="str" cm="1">
        <f t="array" ref="J201">_xlfn.IFS(OR(Template!K79="",Template!K25=""),"",AND(Template!K79=0,Template!K25=0),"",Template!K79=Template!K25,"Alert",Template!K79&lt;&gt;Template!K25,"")</f>
        <v/>
      </c>
      <c r="K201" s="58" t="str" cm="1">
        <f t="array" ref="K201">_xlfn.IFS(OR(Template!M79="",Template!M25=""),"",AND(Template!M79=0,Template!M25=0),"",Template!M79=Template!M25,"Alert",Template!M79&lt;&gt;Template!M25,"")</f>
        <v/>
      </c>
      <c r="L201" s="58" t="str" cm="1">
        <f t="array" ref="L201">_xlfn.IFS(OR(Template!O79="",Template!O25=""),"",AND(Template!O79=0,Template!O25=0),"",Template!O79=Template!O25,"Alert",Template!O79&lt;&gt;Template!O25,"")</f>
        <v/>
      </c>
      <c r="M201" s="58" t="str" cm="1">
        <f t="array" ref="M201">_xlfn.IFS(OR(Template!Q79="",Template!Q25=""),"",AND(Template!Q79=0,Template!Q25=0),"",Template!Q79=Template!Q25,"Alert",Template!Q79&lt;&gt;Template!Q25,"")</f>
        <v/>
      </c>
      <c r="N201" s="58" t="str" cm="1">
        <f t="array" ref="N201">_xlfn.IFS(OR(Template!S79="",Template!S25=""),"",AND(Template!S79=0,Template!S25=0),"",Template!S79=Template!S25,"Alert",Template!S79&lt;&gt;Template!S25,"")</f>
        <v/>
      </c>
      <c r="O201" s="58" t="str" cm="1">
        <f t="array" ref="O201">_xlfn.IFS(OR(Template!U79="",Template!U25=""),"",AND(Template!U79=0,Template!U25=0),"",Template!U79=Template!U25,"Alert",Template!U79&lt;&gt;Template!U25,"")</f>
        <v/>
      </c>
      <c r="P201" s="58" t="str" cm="1">
        <f t="array" ref="P201">_xlfn.IFS(OR(Template!W79="",Template!W25=""),"",AND(Template!W79=0,Template!W25=0),"",Template!W79=Template!W25,"Alert",Template!W79&lt;&gt;Template!W25,"")</f>
        <v/>
      </c>
      <c r="Q201" s="58" t="str" cm="1">
        <f t="array" ref="Q201">_xlfn.IFS(OR(Template!Y79="",Template!Y25=""),"",AND(Template!Y79=0,Template!Y25=0),"",Template!Y79=Template!Y25,"Alert",Template!Y79&lt;&gt;Template!Y25,"")</f>
        <v/>
      </c>
      <c r="R201" s="158"/>
    </row>
    <row r="202" spans="1:18" ht="27.75" customHeight="1" x14ac:dyDescent="0.2">
      <c r="A202" s="491"/>
      <c r="B202" s="487"/>
      <c r="C202" s="487"/>
      <c r="D202" s="480"/>
      <c r="E202" s="455" t="s">
        <v>409</v>
      </c>
      <c r="F202" s="58" t="str" cm="1">
        <f t="array" ref="F202">IF(OR(G202:Q202="Error",G202:Q202="Alert"),1,"")</f>
        <v/>
      </c>
      <c r="G202" s="58" t="str" cm="1">
        <f t="array" ref="G202">_xlfn.IFS(OR(Template!E80="",Template!E26=""),"",AND(Template!E80=0,Template!E26=0),"",Template!E80=Template!E26,"Alert",Template!E80&lt;&gt;Template!E26,"")</f>
        <v/>
      </c>
      <c r="H202" s="58" t="str" cm="1">
        <f t="array" ref="H202">_xlfn.IFS(OR(Template!G80="",Template!G26=""),"",AND(Template!G80=0,Template!G26=0),"",Template!G80=Template!G26,"Alert",Template!G80&lt;&gt;Template!G26,"")</f>
        <v/>
      </c>
      <c r="I202" s="58" t="str" cm="1">
        <f t="array" ref="I202">_xlfn.IFS(OR(Template!I80="",Template!I26=""),"",AND(Template!I80=0,Template!I26=0),"",Template!I80=Template!I26,"Alert",Template!I80&lt;&gt;Template!I26,"")</f>
        <v/>
      </c>
      <c r="J202" s="58" t="str" cm="1">
        <f t="array" ref="J202">_xlfn.IFS(OR(Template!K80="",Template!K26=""),"",AND(Template!K80=0,Template!K26=0),"",Template!K80=Template!K26,"Alert",Template!K80&lt;&gt;Template!K26,"")</f>
        <v/>
      </c>
      <c r="K202" s="58" t="str" cm="1">
        <f t="array" ref="K202">_xlfn.IFS(OR(Template!M80="",Template!M26=""),"",AND(Template!M80=0,Template!M26=0),"",Template!M80=Template!M26,"Alert",Template!M80&lt;&gt;Template!M26,"")</f>
        <v/>
      </c>
      <c r="L202" s="58" t="str" cm="1">
        <f t="array" ref="L202">_xlfn.IFS(OR(Template!O80="",Template!O26=""),"",AND(Template!O80=0,Template!O26=0),"",Template!O80=Template!O26,"Alert",Template!O80&lt;&gt;Template!O26,"")</f>
        <v/>
      </c>
      <c r="M202" s="58" t="str" cm="1">
        <f t="array" ref="M202">_xlfn.IFS(OR(Template!Q80="",Template!Q26=""),"",AND(Template!Q80=0,Template!Q26=0),"",Template!Q80=Template!Q26,"Alert",Template!Q80&lt;&gt;Template!Q26,"")</f>
        <v/>
      </c>
      <c r="N202" s="58" t="str" cm="1">
        <f t="array" ref="N202">_xlfn.IFS(OR(Template!S80="",Template!S26=""),"",AND(Template!S80=0,Template!S26=0),"",Template!S80=Template!S26,"Alert",Template!S80&lt;&gt;Template!S26,"")</f>
        <v/>
      </c>
      <c r="O202" s="58" t="str" cm="1">
        <f t="array" ref="O202">_xlfn.IFS(OR(Template!U80="",Template!U26=""),"",AND(Template!U80=0,Template!U26=0),"",Template!U80=Template!U26,"Alert",Template!U80&lt;&gt;Template!U26,"")</f>
        <v/>
      </c>
      <c r="P202" s="58" t="str" cm="1">
        <f t="array" ref="P202">_xlfn.IFS(OR(Template!W80="",Template!W26=""),"",AND(Template!W80=0,Template!W26=0),"",Template!W80=Template!W26,"Alert",Template!W80&lt;&gt;Template!W26,"")</f>
        <v/>
      </c>
      <c r="Q202" s="58" t="str" cm="1">
        <f t="array" ref="Q202">_xlfn.IFS(OR(Template!Y80="",Template!Y26=""),"",AND(Template!Y80=0,Template!Y26=0),"",Template!Y80=Template!Y26,"Alert",Template!Y80&lt;&gt;Template!Y26,"")</f>
        <v/>
      </c>
      <c r="R202" s="456"/>
    </row>
    <row r="203" spans="1:18" ht="27.75" customHeight="1" x14ac:dyDescent="0.2">
      <c r="A203" s="491"/>
      <c r="B203" s="487"/>
      <c r="C203" s="487"/>
      <c r="D203" s="480" t="s">
        <v>90</v>
      </c>
      <c r="E203" s="227" t="s">
        <v>653</v>
      </c>
      <c r="F203" s="228" t="str" cm="1">
        <f t="array" ref="F203">IF(OR(G203:Q203="Error",G203:Q203="Alert"),1,"")</f>
        <v/>
      </c>
      <c r="G203" s="228" t="str" cm="1">
        <f t="array" ref="G203">_xlfn.IFS(OR(Template!E102="",Template!E47=""),"",AND(Template!E102=0,Template!E47=0),"",Template!E102=Template!E47,"Alert",Template!E102&lt;&gt;Template!E47,"")</f>
        <v/>
      </c>
      <c r="H203" s="228" t="str" cm="1">
        <f t="array" ref="H203">_xlfn.IFS(OR(Template!G102="",Template!G47=""),"",AND(Template!G102=0,Template!G47=0),"",Template!G102=Template!G47,"Alert",Template!G102&lt;&gt;Template!G47,"")</f>
        <v/>
      </c>
      <c r="I203" s="228" t="str" cm="1">
        <f t="array" ref="I203">_xlfn.IFS(OR(Template!I102="",Template!I47=""),"",AND(Template!I102=0,Template!I47=0),"",Template!I102=Template!I47,"Alert",Template!I102&lt;&gt;Template!I47,"")</f>
        <v/>
      </c>
      <c r="J203" s="228" t="str" cm="1">
        <f t="array" ref="J203">_xlfn.IFS(OR(Template!K102="",Template!K47=""),"",AND(Template!K102=0,Template!K47=0),"",Template!K102=Template!K47,"Alert",Template!K102&lt;&gt;Template!K47,"")</f>
        <v/>
      </c>
      <c r="K203" s="228" t="str" cm="1">
        <f t="array" ref="K203">_xlfn.IFS(OR(Template!M102="",Template!M47=""),"",AND(Template!M102=0,Template!M47=0),"",Template!M102=Template!M47,"Alert",Template!M102&lt;&gt;Template!M47,"")</f>
        <v/>
      </c>
      <c r="L203" s="228" t="str" cm="1">
        <f t="array" ref="L203">_xlfn.IFS(OR(Template!O102="",Template!O47=""),"",AND(Template!O102=0,Template!O47=0),"",Template!O102=Template!O47,"Alert",Template!O102&lt;&gt;Template!O47,"")</f>
        <v/>
      </c>
      <c r="M203" s="228" t="str" cm="1">
        <f t="array" ref="M203">_xlfn.IFS(OR(Template!Q102="",Template!Q47=""),"",AND(Template!Q102=0,Template!Q47=0),"",Template!Q102=Template!Q47,"Alert",Template!Q102&lt;&gt;Template!Q47,"")</f>
        <v/>
      </c>
      <c r="N203" s="228" t="str" cm="1">
        <f t="array" ref="N203">_xlfn.IFS(OR(Template!S102="",Template!S47=""),"",AND(Template!S102=0,Template!S47=0),"",Template!S102=Template!S47,"Alert",Template!S102&lt;&gt;Template!S47,"")</f>
        <v/>
      </c>
      <c r="O203" s="228" t="str" cm="1">
        <f t="array" ref="O203">_xlfn.IFS(OR(Template!U102="",Template!U47=""),"",AND(Template!U102=0,Template!U47=0),"",Template!U102=Template!U47,"Alert",Template!U102&lt;&gt;Template!U47,"")</f>
        <v/>
      </c>
      <c r="P203" s="228" t="str" cm="1">
        <f t="array" ref="P203">_xlfn.IFS(OR(Template!W102="",Template!W47=""),"",AND(Template!W102=0,Template!W47=0),"",Template!W102=Template!W47,"Alert",Template!W102&lt;&gt;Template!W47,"")</f>
        <v/>
      </c>
      <c r="Q203" s="228" t="str" cm="1">
        <f t="array" ref="Q203">_xlfn.IFS(OR(Template!Y102="",Template!Y47=""),"",AND(Template!Y102=0,Template!Y47=0),"",Template!Y102=Template!Y47,"Alert",Template!Y102&lt;&gt;Template!Y47,"")</f>
        <v/>
      </c>
      <c r="R203" s="229"/>
    </row>
    <row r="204" spans="1:18" ht="27.75" customHeight="1" x14ac:dyDescent="0.2">
      <c r="A204" s="491"/>
      <c r="B204" s="487"/>
      <c r="C204" s="487"/>
      <c r="D204" s="480"/>
      <c r="E204" s="69" t="s">
        <v>408</v>
      </c>
      <c r="F204" s="58" t="str" cm="1">
        <f t="array" ref="F204">IF(OR(G204:Q204="Error",G204:Q204="Alert"),1,"")</f>
        <v/>
      </c>
      <c r="G204" s="58" t="str" cm="1">
        <f t="array" ref="G204">_xlfn.IFS(OR(Template!E104="",Template!E49=""),"",AND(Template!E104=0,Template!E49=0),"",Template!E104=Template!E49,"Alert",Template!E104&lt;&gt;Template!E49,"")</f>
        <v/>
      </c>
      <c r="H204" s="58" t="str" cm="1">
        <f t="array" ref="H204">_xlfn.IFS(OR(Template!G104="",Template!G49=""),"",AND(Template!G104=0,Template!G49=0),"",Template!G104=Template!G49,"Alert",Template!G104&lt;&gt;Template!G49,"")</f>
        <v/>
      </c>
      <c r="I204" s="58" t="str" cm="1">
        <f t="array" ref="I204">_xlfn.IFS(OR(Template!I104="",Template!I49=""),"",AND(Template!I104=0,Template!I49=0),"",Template!I104=Template!I49,"Alert",Template!I104&lt;&gt;Template!I49,"")</f>
        <v/>
      </c>
      <c r="J204" s="58" t="str" cm="1">
        <f t="array" ref="J204">_xlfn.IFS(OR(Template!K104="",Template!K49=""),"",AND(Template!K104=0,Template!K49=0),"",Template!K104=Template!K49,"Alert",Template!K104&lt;&gt;Template!K49,"")</f>
        <v/>
      </c>
      <c r="K204" s="58" t="str" cm="1">
        <f t="array" ref="K204">_xlfn.IFS(OR(Template!M104="",Template!M49=""),"",AND(Template!M104=0,Template!M49=0),"",Template!M104=Template!M49,"Alert",Template!M104&lt;&gt;Template!M49,"")</f>
        <v/>
      </c>
      <c r="L204" s="58" t="str" cm="1">
        <f t="array" ref="L204">_xlfn.IFS(OR(Template!O104="",Template!O49=""),"",AND(Template!O104=0,Template!O49=0),"",Template!O104=Template!O49,"Alert",Template!O104&lt;&gt;Template!O49,"")</f>
        <v/>
      </c>
      <c r="M204" s="58" t="str" cm="1">
        <f t="array" ref="M204">_xlfn.IFS(OR(Template!Q104="",Template!Q49=""),"",AND(Template!Q104=0,Template!Q49=0),"",Template!Q104=Template!Q49,"Alert",Template!Q104&lt;&gt;Template!Q49,"")</f>
        <v/>
      </c>
      <c r="N204" s="58" t="str" cm="1">
        <f t="array" ref="N204">_xlfn.IFS(OR(Template!S104="",Template!S49=""),"",AND(Template!S104=0,Template!S49=0),"",Template!S104=Template!S49,"Alert",Template!S104&lt;&gt;Template!S49,"")</f>
        <v/>
      </c>
      <c r="O204" s="58" t="str" cm="1">
        <f t="array" ref="O204">_xlfn.IFS(OR(Template!U104="",Template!U49=""),"",AND(Template!U104=0,Template!U49=0),"",Template!U104=Template!U49,"Alert",Template!U104&lt;&gt;Template!U49,"")</f>
        <v/>
      </c>
      <c r="P204" s="58" t="str" cm="1">
        <f t="array" ref="P204">_xlfn.IFS(OR(Template!W104="",Template!W49=""),"",AND(Template!W104=0,Template!W49=0),"",Template!W104=Template!W49,"Alert",Template!W104&lt;&gt;Template!W49,"")</f>
        <v/>
      </c>
      <c r="Q204" s="58" t="str" cm="1">
        <f t="array" ref="Q204">_xlfn.IFS(OR(Template!Y104="",Template!Y49=""),"",AND(Template!Y104=0,Template!Y49=0),"",Template!Y104=Template!Y49,"Alert",Template!Y104&lt;&gt;Template!Y49,"")</f>
        <v/>
      </c>
      <c r="R204" s="158"/>
    </row>
    <row r="205" spans="1:18" ht="27.75" customHeight="1" x14ac:dyDescent="0.2">
      <c r="A205" s="491"/>
      <c r="B205" s="487"/>
      <c r="C205" s="487"/>
      <c r="D205" s="480"/>
      <c r="E205" s="455" t="s">
        <v>409</v>
      </c>
      <c r="F205" s="58" t="str" cm="1">
        <f t="array" ref="F205">IF(OR(G205:Q205="Error",G205:Q205="Alert"),1,"")</f>
        <v/>
      </c>
      <c r="G205" s="58" t="str" cm="1">
        <f t="array" ref="G205">_xlfn.IFS(OR(Template!E105="",Template!E50=""),"",AND(Template!E105=0,Template!E50=0),"",Template!E105=Template!E50,"Alert",Template!E105&lt;&gt;Template!E50,"")</f>
        <v/>
      </c>
      <c r="H205" s="58" t="str" cm="1">
        <f t="array" ref="H205">_xlfn.IFS(OR(Template!G105="",Template!G50=""),"",AND(Template!G105=0,Template!G50=0),"",Template!G105=Template!G50,"Alert",Template!G105&lt;&gt;Template!G50,"")</f>
        <v/>
      </c>
      <c r="I205" s="58" t="str" cm="1">
        <f t="array" ref="I205">_xlfn.IFS(OR(Template!I105="",Template!I50=""),"",AND(Template!I105=0,Template!I50=0),"",Template!I105=Template!I50,"Alert",Template!I105&lt;&gt;Template!I50,"")</f>
        <v/>
      </c>
      <c r="J205" s="58" t="str" cm="1">
        <f t="array" ref="J205">_xlfn.IFS(OR(Template!K105="",Template!K50=""),"",AND(Template!K105=0,Template!K50=0),"",Template!K105=Template!K50,"Alert",Template!K105&lt;&gt;Template!K50,"")</f>
        <v/>
      </c>
      <c r="K205" s="58" t="str" cm="1">
        <f t="array" ref="K205">_xlfn.IFS(OR(Template!M105="",Template!M50=""),"",AND(Template!M105=0,Template!M50=0),"",Template!M105=Template!M50,"Alert",Template!M105&lt;&gt;Template!M50,"")</f>
        <v/>
      </c>
      <c r="L205" s="58" t="str" cm="1">
        <f t="array" ref="L205">_xlfn.IFS(OR(Template!O105="",Template!O50=""),"",AND(Template!O105=0,Template!O50=0),"",Template!O105=Template!O50,"Alert",Template!O105&lt;&gt;Template!O50,"")</f>
        <v/>
      </c>
      <c r="M205" s="58" t="str" cm="1">
        <f t="array" ref="M205">_xlfn.IFS(OR(Template!Q105="",Template!Q50=""),"",AND(Template!Q105=0,Template!Q50=0),"",Template!Q105=Template!Q50,"Alert",Template!Q105&lt;&gt;Template!Q50,"")</f>
        <v/>
      </c>
      <c r="N205" s="58" t="str" cm="1">
        <f t="array" ref="N205">_xlfn.IFS(OR(Template!S105="",Template!S50=""),"",AND(Template!S105=0,Template!S50=0),"",Template!S105=Template!S50,"Alert",Template!S105&lt;&gt;Template!S50,"")</f>
        <v/>
      </c>
      <c r="O205" s="58" t="str" cm="1">
        <f t="array" ref="O205">_xlfn.IFS(OR(Template!U105="",Template!U50=""),"",AND(Template!U105=0,Template!U50=0),"",Template!U105=Template!U50,"Alert",Template!U105&lt;&gt;Template!U50,"")</f>
        <v/>
      </c>
      <c r="P205" s="58" t="str" cm="1">
        <f t="array" ref="P205">_xlfn.IFS(OR(Template!W105="",Template!W50=""),"",AND(Template!W105=0,Template!W50=0),"",Template!W105=Template!W50,"Alert",Template!W105&lt;&gt;Template!W50,"")</f>
        <v/>
      </c>
      <c r="Q205" s="58" t="str" cm="1">
        <f t="array" ref="Q205">_xlfn.IFS(OR(Template!Y105="",Template!Y50=""),"",AND(Template!Y105=0,Template!Y50=0),"",Template!Y105=Template!Y50,"Alert",Template!Y105&lt;&gt;Template!Y50,"")</f>
        <v/>
      </c>
      <c r="R205" s="456"/>
    </row>
    <row r="206" spans="1:18" ht="27.75" customHeight="1" x14ac:dyDescent="0.2">
      <c r="A206" s="491"/>
      <c r="B206" s="487"/>
      <c r="C206" s="487"/>
      <c r="D206" s="480" t="s">
        <v>91</v>
      </c>
      <c r="E206" s="227" t="s">
        <v>653</v>
      </c>
      <c r="F206" s="228" t="str" cm="1">
        <f t="array" ref="F206">IF(OR(G206:Q206="Error",G206:Q206="Alert"),1,"")</f>
        <v/>
      </c>
      <c r="G206" s="228" t="str" cm="1">
        <f t="array" ref="G206">_xlfn.IFS(Template!E23="","",Template!E127="","",Template!E127=Template!E23,"Alert",Template!E127&lt;&gt;Template!E23,"")</f>
        <v/>
      </c>
      <c r="H206" s="228" t="str" cm="1">
        <f t="array" ref="H206">_xlfn.IFS(Template!G23="","",Template!G127="","",Template!G127=Template!G23,"Alert",Template!G127&lt;&gt;Template!G23,"")</f>
        <v/>
      </c>
      <c r="I206" s="228" t="str" cm="1">
        <f t="array" ref="I206">_xlfn.IFS(Template!I23="","",Template!I127="","",Template!I127=Template!I23,"Alert",Template!I127&lt;&gt;Template!I23,"")</f>
        <v/>
      </c>
      <c r="J206" s="228" t="str" cm="1">
        <f t="array" ref="J206">_xlfn.IFS(Template!K23="","",Template!K127="","",Template!K127=Template!K23,"Alert",Template!K127&lt;&gt;Template!K23,"")</f>
        <v/>
      </c>
      <c r="K206" s="228" t="str" cm="1">
        <f t="array" ref="K206">_xlfn.IFS(Template!M23="","",Template!M127="","",Template!M127=Template!M23,"Alert",Template!M127&lt;&gt;Template!M23,"")</f>
        <v/>
      </c>
      <c r="L206" s="228" t="str" cm="1">
        <f t="array" ref="L206">_xlfn.IFS(Template!O23="","",Template!O127="","",Template!O127=Template!O23,"Alert",Template!O127&lt;&gt;Template!O23,"")</f>
        <v/>
      </c>
      <c r="M206" s="228" t="str" cm="1">
        <f t="array" ref="M206">_xlfn.IFS(Template!Q23="","",Template!Q127="","",Template!Q127=Template!Q23,"Alert",Template!Q127&lt;&gt;Template!Q23,"")</f>
        <v/>
      </c>
      <c r="N206" s="228" t="str" cm="1">
        <f t="array" ref="N206">_xlfn.IFS(Template!S23="","",Template!S127="","",Template!S127=Template!S23,"Alert",Template!S127&lt;&gt;Template!S23,"")</f>
        <v/>
      </c>
      <c r="O206" s="228" t="str" cm="1">
        <f t="array" ref="O206">_xlfn.IFS(Template!U23="","",Template!U127="","",Template!U127=Template!U23,"Alert",Template!U127&lt;&gt;Template!U23,"")</f>
        <v/>
      </c>
      <c r="P206" s="228" t="str" cm="1">
        <f t="array" ref="P206">_xlfn.IFS(Template!W23="","",Template!W127="","",Template!W127=Template!W23,"Alert",Template!W127&lt;&gt;Template!W23,"")</f>
        <v/>
      </c>
      <c r="Q206" s="228" t="str" cm="1">
        <f t="array" ref="Q206">_xlfn.IFS(Template!Y23="","",Template!Y127="","",Template!Y127=Template!Y23,"Alert",Template!Y127&lt;&gt;Template!Y23,"")</f>
        <v/>
      </c>
      <c r="R206" s="229"/>
    </row>
    <row r="207" spans="1:18" ht="27.75" customHeight="1" x14ac:dyDescent="0.2">
      <c r="A207" s="491"/>
      <c r="B207" s="487"/>
      <c r="C207" s="487"/>
      <c r="D207" s="480"/>
      <c r="E207" s="69" t="s">
        <v>408</v>
      </c>
      <c r="F207" s="58" t="str" cm="1">
        <f t="array" ref="F207">IF(OR(G207:Q207="Error",G207:Q207="Alert"),1,"")</f>
        <v/>
      </c>
      <c r="G207" s="58" t="str" cm="1">
        <f t="array" ref="G207">_xlfn.IFS(Template!E25="","",Template!E129="","",Template!E129=Template!E25,"Alert",Template!E129&lt;&gt;Template!E25,"")</f>
        <v/>
      </c>
      <c r="H207" s="58" t="str" cm="1">
        <f t="array" ref="H207">_xlfn.IFS(Template!G25="","",Template!G129="","",Template!G129=Template!G25,"Alert",Template!G129&lt;&gt;Template!G25,"")</f>
        <v/>
      </c>
      <c r="I207" s="58" t="str" cm="1">
        <f t="array" ref="I207">_xlfn.IFS(Template!I25="","",Template!I129="","",Template!I129=Template!I25,"Alert",Template!I129&lt;&gt;Template!I25,"")</f>
        <v/>
      </c>
      <c r="J207" s="58" t="str" cm="1">
        <f t="array" ref="J207">_xlfn.IFS(Template!K25="","",Template!K129="","",Template!K129=Template!K25,"Alert",Template!K129&lt;&gt;Template!K25,"")</f>
        <v/>
      </c>
      <c r="K207" s="58" t="str" cm="1">
        <f t="array" ref="K207">_xlfn.IFS(Template!M25="","",Template!M129="","",Template!M129=Template!M25,"Alert",Template!M129&lt;&gt;Template!M25,"")</f>
        <v/>
      </c>
      <c r="L207" s="58" t="str" cm="1">
        <f t="array" ref="L207">_xlfn.IFS(Template!O25="","",Template!O129="","",Template!O129=Template!O25,"Alert",Template!O129&lt;&gt;Template!O25,"")</f>
        <v/>
      </c>
      <c r="M207" s="58" t="str" cm="1">
        <f t="array" ref="M207">_xlfn.IFS(Template!Q25="","",Template!Q129="","",Template!Q129=Template!Q25,"Alert",Template!Q129&lt;&gt;Template!Q25,"")</f>
        <v/>
      </c>
      <c r="N207" s="58" t="str" cm="1">
        <f t="array" ref="N207">_xlfn.IFS(Template!S25="","",Template!S129="","",Template!S129=Template!S25,"Alert",Template!S129&lt;&gt;Template!S25,"")</f>
        <v/>
      </c>
      <c r="O207" s="58" t="str" cm="1">
        <f t="array" ref="O207">_xlfn.IFS(Template!U25="","",Template!U129="","",Template!U129=Template!U25,"Alert",Template!U129&lt;&gt;Template!U25,"")</f>
        <v/>
      </c>
      <c r="P207" s="58" t="str" cm="1">
        <f t="array" ref="P207">_xlfn.IFS(Template!W25="","",Template!W129="","",Template!W129=Template!W25,"Alert",Template!W129&lt;&gt;Template!W25,"")</f>
        <v/>
      </c>
      <c r="Q207" s="58" t="str" cm="1">
        <f t="array" ref="Q207">_xlfn.IFS(Template!Y25="","",Template!Y129="","",Template!Y129=Template!Y25,"Alert",Template!Y129&lt;&gt;Template!Y25,"")</f>
        <v/>
      </c>
      <c r="R207" s="158"/>
    </row>
    <row r="208" spans="1:18" ht="27.75" customHeight="1" x14ac:dyDescent="0.2">
      <c r="A208" s="491"/>
      <c r="B208" s="487"/>
      <c r="C208" s="487"/>
      <c r="D208" s="480"/>
      <c r="E208" s="455" t="s">
        <v>409</v>
      </c>
      <c r="F208" s="453" t="str" cm="1">
        <f t="array" ref="F208">IF(OR(G208:Q208="Error",G208:Q208="Alert"),1,"")</f>
        <v/>
      </c>
      <c r="G208" s="453" t="str" cm="1">
        <f t="array" ref="G208">_xlfn.IFS(Template!E26="","",Template!E130="","",Template!E130=Template!E26,"Alert",Template!E130&lt;&gt;Template!E26,"")</f>
        <v/>
      </c>
      <c r="H208" s="453" t="str" cm="1">
        <f t="array" ref="H208">_xlfn.IFS(Template!G26="","",Template!G130="","",Template!G130=Template!G26,"Alert",Template!G130&lt;&gt;Template!G26,"")</f>
        <v/>
      </c>
      <c r="I208" s="453" t="str" cm="1">
        <f t="array" ref="I208">_xlfn.IFS(Template!I26="","",Template!I130="","",Template!I130=Template!I26,"Alert",Template!I130&lt;&gt;Template!I26,"")</f>
        <v/>
      </c>
      <c r="J208" s="453" t="str" cm="1">
        <f t="array" ref="J208">_xlfn.IFS(Template!K26="","",Template!K130="","",Template!K130=Template!K26,"Alert",Template!K130&lt;&gt;Template!K26,"")</f>
        <v/>
      </c>
      <c r="K208" s="453" t="str" cm="1">
        <f t="array" ref="K208">_xlfn.IFS(Template!M26="","",Template!M130="","",Template!M130=Template!M26,"Alert",Template!M130&lt;&gt;Template!M26,"")</f>
        <v/>
      </c>
      <c r="L208" s="453" t="str" cm="1">
        <f t="array" ref="L208">_xlfn.IFS(Template!O26="","",Template!O130="","",Template!O130=Template!O26,"Alert",Template!O130&lt;&gt;Template!O26,"")</f>
        <v/>
      </c>
      <c r="M208" s="453" t="str" cm="1">
        <f t="array" ref="M208">_xlfn.IFS(Template!Q26="","",Template!Q130="","",Template!Q130=Template!Q26,"Alert",Template!Q130&lt;&gt;Template!Q26,"")</f>
        <v/>
      </c>
      <c r="N208" s="453" t="str" cm="1">
        <f t="array" ref="N208">_xlfn.IFS(Template!S26="","",Template!S130="","",Template!S130=Template!S26,"Alert",Template!S130&lt;&gt;Template!S26,"")</f>
        <v/>
      </c>
      <c r="O208" s="453" t="str" cm="1">
        <f t="array" ref="O208">_xlfn.IFS(Template!U26="","",Template!U130="","",Template!U130=Template!U26,"Alert",Template!U130&lt;&gt;Template!U26,"")</f>
        <v/>
      </c>
      <c r="P208" s="453" t="str" cm="1">
        <f t="array" ref="P208">_xlfn.IFS(Template!W26="","",Template!W130="","",Template!W130=Template!W26,"Alert",Template!W130&lt;&gt;Template!W26,"")</f>
        <v/>
      </c>
      <c r="Q208" s="453" t="str" cm="1">
        <f t="array" ref="Q208">_xlfn.IFS(Template!Y26="","",Template!Y130="","",Template!Y130=Template!Y26,"Alert",Template!Y130&lt;&gt;Template!Y26,"")</f>
        <v/>
      </c>
      <c r="R208" s="456"/>
    </row>
    <row r="209" spans="1:18" ht="27.75" customHeight="1" x14ac:dyDescent="0.2">
      <c r="A209" s="491"/>
      <c r="B209" s="487"/>
      <c r="C209" s="487"/>
      <c r="D209" s="480" t="s">
        <v>92</v>
      </c>
      <c r="E209" s="227" t="s">
        <v>653</v>
      </c>
      <c r="F209" s="228" t="str" cm="1">
        <f t="array" ref="F209">IF(OR(G209:Q209="Error",G209:Q209="Alert"),1,"")</f>
        <v/>
      </c>
      <c r="G209" s="228" t="str" cm="1">
        <f t="array" ref="G209">_xlfn.IFS(Template!E47="","",Template!E161="","",Template!E161=Template!E47,"Alert",Template!E161&lt;&gt;Template!E47,"")</f>
        <v/>
      </c>
      <c r="H209" s="228" t="str" cm="1">
        <f t="array" ref="H209">_xlfn.IFS(Template!G47="","",Template!G161="","",Template!G161=Template!G47,"Alert",Template!G161&lt;&gt;Template!G47,"")</f>
        <v/>
      </c>
      <c r="I209" s="228" t="str" cm="1">
        <f t="array" ref="I209">_xlfn.IFS(Template!I47="","",Template!I161="","",Template!I161=Template!I47,"Alert",Template!I161&lt;&gt;Template!I47,"")</f>
        <v/>
      </c>
      <c r="J209" s="228" t="str" cm="1">
        <f t="array" ref="J209">_xlfn.IFS(Template!K47="","",Template!K161="","",Template!K161=Template!K47,"Alert",Template!K161&lt;&gt;Template!K47,"")</f>
        <v/>
      </c>
      <c r="K209" s="228" t="str" cm="1">
        <f t="array" ref="K209">_xlfn.IFS(Template!M47="","",Template!M161="","",Template!M161=Template!M47,"Alert",Template!M161&lt;&gt;Template!M47,"")</f>
        <v/>
      </c>
      <c r="L209" s="228" t="str" cm="1">
        <f t="array" ref="L209">_xlfn.IFS(Template!O47="","",Template!O161="","",Template!O161=Template!O47,"Alert",Template!O161&lt;&gt;Template!O47,"")</f>
        <v/>
      </c>
      <c r="M209" s="228" t="str" cm="1">
        <f t="array" ref="M209">_xlfn.IFS(Template!Q47="","",Template!Q161="","",Template!Q161=Template!Q47,"Alert",Template!Q161&lt;&gt;Template!Q47,"")</f>
        <v/>
      </c>
      <c r="N209" s="228" t="str" cm="1">
        <f t="array" ref="N209">_xlfn.IFS(Template!S47="","",Template!S161="","",Template!S161=Template!S47,"Alert",Template!S161&lt;&gt;Template!S47,"")</f>
        <v/>
      </c>
      <c r="O209" s="228" t="str" cm="1">
        <f t="array" ref="O209">_xlfn.IFS(Template!U47="","",Template!U161="","",Template!U161=Template!U47,"Alert",Template!U161&lt;&gt;Template!U47,"")</f>
        <v/>
      </c>
      <c r="P209" s="228" t="str" cm="1">
        <f t="array" ref="P209">_xlfn.IFS(Template!W47="","",Template!W161="","",Template!W161=Template!W47,"Alert",Template!W161&lt;&gt;Template!W47,"")</f>
        <v/>
      </c>
      <c r="Q209" s="228" t="str" cm="1">
        <f t="array" ref="Q209">_xlfn.IFS(Template!Y47="","",Template!Y161="","",Template!Y161=Template!Y47,"Alert",Template!Y161&lt;&gt;Template!Y47,"")</f>
        <v/>
      </c>
      <c r="R209" s="229"/>
    </row>
    <row r="210" spans="1:18" ht="27.75" customHeight="1" x14ac:dyDescent="0.2">
      <c r="A210" s="491"/>
      <c r="B210" s="487"/>
      <c r="C210" s="487"/>
      <c r="D210" s="480"/>
      <c r="E210" s="69" t="s">
        <v>408</v>
      </c>
      <c r="F210" s="58" t="str" cm="1">
        <f t="array" ref="F210">IF(OR(G210:Q210="Error",G210:Q210="Alert"),1,"")</f>
        <v/>
      </c>
      <c r="G210" s="58" t="str" cm="1">
        <f t="array" ref="G210">_xlfn.IFS(Template!E49="","",Template!E163="","",Template!E163=Template!E49,"Alert",Template!E163&lt;&gt;Template!E49,"")</f>
        <v/>
      </c>
      <c r="H210" s="58" t="str" cm="1">
        <f t="array" ref="H210">_xlfn.IFS(Template!G49="","",Template!G163="","",Template!G163=Template!G49,"Alert",Template!G163&lt;&gt;Template!G49,"")</f>
        <v/>
      </c>
      <c r="I210" s="58" t="str" cm="1">
        <f t="array" ref="I210">_xlfn.IFS(Template!I49="","",Template!I163="","",Template!I163=Template!I49,"Alert",Template!I163&lt;&gt;Template!I49,"")</f>
        <v/>
      </c>
      <c r="J210" s="58" t="str" cm="1">
        <f t="array" ref="J210">_xlfn.IFS(Template!K49="","",Template!K163="","",Template!K163=Template!K49,"Alert",Template!K163&lt;&gt;Template!K49,"")</f>
        <v/>
      </c>
      <c r="K210" s="58" t="str" cm="1">
        <f t="array" ref="K210">_xlfn.IFS(Template!M49="","",Template!M163="","",Template!M163=Template!M49,"Alert",Template!M163&lt;&gt;Template!M49,"")</f>
        <v/>
      </c>
      <c r="L210" s="58" t="str" cm="1">
        <f t="array" ref="L210">_xlfn.IFS(Template!O49="","",Template!O163="","",Template!O163=Template!O49,"Alert",Template!O163&lt;&gt;Template!O49,"")</f>
        <v/>
      </c>
      <c r="M210" s="58" t="str" cm="1">
        <f t="array" ref="M210">_xlfn.IFS(Template!Q49="","",Template!Q163="","",Template!Q163=Template!Q49,"Alert",Template!Q163&lt;&gt;Template!Q49,"")</f>
        <v/>
      </c>
      <c r="N210" s="58" t="str" cm="1">
        <f t="array" ref="N210">_xlfn.IFS(Template!S49="","",Template!S163="","",Template!S163=Template!S49,"Alert",Template!S163&lt;&gt;Template!S49,"")</f>
        <v/>
      </c>
      <c r="O210" s="58" t="str" cm="1">
        <f t="array" ref="O210">_xlfn.IFS(Template!U49="","",Template!U163="","",Template!U163=Template!U49,"Alert",Template!U163&lt;&gt;Template!U49,"")</f>
        <v/>
      </c>
      <c r="P210" s="58" t="str" cm="1">
        <f t="array" ref="P210">_xlfn.IFS(Template!W49="","",Template!W163="","",Template!W163=Template!W49,"Alert",Template!W163&lt;&gt;Template!W49,"")</f>
        <v/>
      </c>
      <c r="Q210" s="58" t="str" cm="1">
        <f t="array" ref="Q210">_xlfn.IFS(Template!Y49="","",Template!Y163="","",Template!Y163=Template!Y49,"Alert",Template!Y163&lt;&gt;Template!Y49,"")</f>
        <v/>
      </c>
      <c r="R210" s="158"/>
    </row>
    <row r="211" spans="1:18" ht="27.75" customHeight="1" x14ac:dyDescent="0.2">
      <c r="A211" s="491"/>
      <c r="B211" s="487"/>
      <c r="C211" s="487"/>
      <c r="D211" s="480"/>
      <c r="E211" s="455" t="s">
        <v>409</v>
      </c>
      <c r="F211" s="453" t="str" cm="1">
        <f t="array" ref="F211">IF(OR(G211:Q211="Error",G211:Q211="Alert"),1,"")</f>
        <v/>
      </c>
      <c r="G211" s="453" t="str" cm="1">
        <f t="array" ref="G211">_xlfn.IFS(Template!E50="","",Template!E164="","",Template!E164=Template!E50,"Alert",Template!E164&lt;&gt;Template!E50,"")</f>
        <v/>
      </c>
      <c r="H211" s="453" t="str" cm="1">
        <f t="array" ref="H211">_xlfn.IFS(Template!G50="","",Template!G164="","",Template!G164=Template!G50,"Alert",Template!G164&lt;&gt;Template!G50,"")</f>
        <v/>
      </c>
      <c r="I211" s="453" t="str" cm="1">
        <f t="array" ref="I211">_xlfn.IFS(Template!I50="","",Template!I164="","",Template!I164=Template!I50,"Alert",Template!I164&lt;&gt;Template!I50,"")</f>
        <v/>
      </c>
      <c r="J211" s="453" t="str" cm="1">
        <f t="array" ref="J211">_xlfn.IFS(Template!K50="","",Template!K164="","",Template!K164=Template!K50,"Alert",Template!K164&lt;&gt;Template!K50,"")</f>
        <v/>
      </c>
      <c r="K211" s="453" t="str" cm="1">
        <f t="array" ref="K211">_xlfn.IFS(Template!M50="","",Template!M164="","",Template!M164=Template!M50,"Alert",Template!M164&lt;&gt;Template!M50,"")</f>
        <v/>
      </c>
      <c r="L211" s="453" t="str" cm="1">
        <f t="array" ref="L211">_xlfn.IFS(Template!O50="","",Template!O164="","",Template!O164=Template!O50,"Alert",Template!O164&lt;&gt;Template!O50,"")</f>
        <v/>
      </c>
      <c r="M211" s="453" t="str" cm="1">
        <f t="array" ref="M211">_xlfn.IFS(Template!Q50="","",Template!Q164="","",Template!Q164=Template!Q50,"Alert",Template!Q164&lt;&gt;Template!Q50,"")</f>
        <v/>
      </c>
      <c r="N211" s="453" t="str" cm="1">
        <f t="array" ref="N211">_xlfn.IFS(Template!S50="","",Template!S164="","",Template!S164=Template!S50,"Alert",Template!S164&lt;&gt;Template!S50,"")</f>
        <v/>
      </c>
      <c r="O211" s="453" t="str" cm="1">
        <f t="array" ref="O211">_xlfn.IFS(Template!U50="","",Template!U164="","",Template!U164=Template!U50,"Alert",Template!U164&lt;&gt;Template!U50,"")</f>
        <v/>
      </c>
      <c r="P211" s="453" t="str" cm="1">
        <f t="array" ref="P211">_xlfn.IFS(Template!W50="","",Template!W164="","",Template!W164=Template!W50,"Alert",Template!W164&lt;&gt;Template!W50,"")</f>
        <v/>
      </c>
      <c r="Q211" s="453" t="str" cm="1">
        <f t="array" ref="Q211">_xlfn.IFS(Template!Y50="","",Template!Y164="","",Template!Y164=Template!Y50,"Alert",Template!Y164&lt;&gt;Template!Y50,"")</f>
        <v/>
      </c>
      <c r="R211" s="456"/>
    </row>
    <row r="212" spans="1:18" ht="27.75" customHeight="1" x14ac:dyDescent="0.2">
      <c r="A212" s="491"/>
      <c r="B212" s="487"/>
      <c r="C212" s="487"/>
      <c r="D212" s="480" t="s">
        <v>101</v>
      </c>
      <c r="E212" s="227" t="s">
        <v>653</v>
      </c>
      <c r="F212" s="228" t="str" cm="1">
        <f t="array" ref="F212">IF(OR(G212:Q212="Error",G212:Q212="Alert"),1,"")</f>
        <v/>
      </c>
      <c r="G212" s="228" t="str" cm="1">
        <f t="array" ref="G212">_xlfn.IFS(OR(Template!E323="",Template!E246="",Template!E271="",Template!E296=""),"",AND(Template!E323=0,Template!E246=0,Template!E271=0,Template!E296=0),"",Template!E323=(Template!E246+Template!E271+Template!E296),"Alert",Template!E323&lt;&gt;(Template!E246+Template!E271+Template!E296),"")</f>
        <v/>
      </c>
      <c r="H212" s="228" t="str" cm="1">
        <f t="array" ref="H212">_xlfn.IFS(OR(Template!G323="",Template!G246="",Template!G271="",Template!G296=""),"",AND(Template!G323=0,Template!G246=0,Template!G271=0,Template!G296=0),"",Template!G323=(Template!G246+Template!G271+Template!G296),"Alert",Template!G323&lt;&gt;(Template!G246+Template!G271+Template!G296),"")</f>
        <v/>
      </c>
      <c r="I212" s="228" t="str" cm="1">
        <f t="array" ref="I212">_xlfn.IFS(OR(Template!I323="",Template!I246="",Template!I271="",Template!I296=""),"",AND(Template!I323=0,Template!I246=0,Template!I271=0,Template!I296=0),"",Template!I323=(Template!I246+Template!I271+Template!I296),"Alert",Template!I323&lt;&gt;(Template!I246+Template!I271+Template!I296),"")</f>
        <v/>
      </c>
      <c r="J212" s="228" t="str" cm="1">
        <f t="array" ref="J212">_xlfn.IFS(OR(Template!K323="",Template!K246="",Template!K271="",Template!K296=""),"",AND(Template!K323=0,Template!K246=0,Template!K271=0,Template!K296=0),"",Template!K323=(Template!K246+Template!K271+Template!K296),"Alert",Template!K323&lt;&gt;(Template!K246+Template!K271+Template!K296),"")</f>
        <v/>
      </c>
      <c r="K212" s="228" t="str" cm="1">
        <f t="array" ref="K212">_xlfn.IFS(OR(Template!M323="",Template!M246="",Template!M271="",Template!M296=""),"",AND(Template!M323=0,Template!M246=0,Template!M271=0,Template!M296=0),"",Template!M323=(Template!M246+Template!M271+Template!M296),"Alert",Template!M323&lt;&gt;(Template!M246+Template!M271+Template!M296),"")</f>
        <v/>
      </c>
      <c r="L212" s="228" t="str" cm="1">
        <f t="array" ref="L212">_xlfn.IFS(OR(Template!O323="",Template!O246="",Template!O271="",Template!O296=""),"",AND(Template!O323=0,Template!O246=0,Template!O271=0,Template!O296=0),"",Template!O323=(Template!O246+Template!O271+Template!O296),"Alert",Template!O323&lt;&gt;(Template!O246+Template!O271+Template!O296),"")</f>
        <v/>
      </c>
      <c r="M212" s="228" t="str" cm="1">
        <f t="array" ref="M212">_xlfn.IFS(OR(Template!Q323="",Template!Q246="",Template!Q271="",Template!Q296=""),"",AND(Template!Q323=0,Template!Q246=0,Template!Q271=0,Template!Q296=0),"",Template!Q323=(Template!Q246+Template!Q271+Template!Q296),"Alert",Template!Q323&lt;&gt;(Template!Q246+Template!Q271+Template!Q296),"")</f>
        <v/>
      </c>
      <c r="N212" s="228" t="str" cm="1">
        <f t="array" ref="N212">_xlfn.IFS(OR(Template!S323="",Template!S246="",Template!S271="",Template!S296=""),"",AND(Template!S323=0,Template!S246=0,Template!S271=0,Template!S296=0),"",Template!S323=(Template!S246+Template!S271+Template!S296),"Alert",Template!S323&lt;&gt;(Template!S246+Template!S271+Template!S296),"")</f>
        <v/>
      </c>
      <c r="O212" s="228" t="str" cm="1">
        <f t="array" ref="O212">_xlfn.IFS(OR(Template!U323="",Template!U246="",Template!U271="",Template!U296=""),"",AND(Template!U323=0,Template!U246=0,Template!U271=0,Template!U296=0),"",Template!U323=(Template!U246+Template!U271+Template!U296),"Alert",Template!U323&lt;&gt;(Template!U246+Template!U271+Template!U296),"")</f>
        <v/>
      </c>
      <c r="P212" s="228" t="str" cm="1">
        <f t="array" ref="P212">_xlfn.IFS(OR(Template!W323="",Template!W246="",Template!W271="",Template!W296=""),"",AND(Template!W323=0,Template!W246=0,Template!W271=0,Template!W296=0),"",Template!W323=(Template!W246+Template!W271+Template!W296),"Alert",Template!W323&lt;&gt;(Template!W246+Template!W271+Template!W296),"")</f>
        <v/>
      </c>
      <c r="Q212" s="228" t="str" cm="1">
        <f t="array" ref="Q212">_xlfn.IFS(OR(Template!Y323="",Template!Y246="",Template!Y271="",Template!Y296=""),"",AND(Template!Y323=0,Template!Y246=0,Template!Y271=0,Template!Y296=0),"",Template!Y323=(Template!Y246+Template!Y271+Template!Y296),"Alert",Template!Y323&lt;&gt;(Template!Y246+Template!Y271+Template!Y296),"")</f>
        <v/>
      </c>
      <c r="R212" s="229"/>
    </row>
    <row r="213" spans="1:18" ht="27.75" customHeight="1" x14ac:dyDescent="0.2">
      <c r="A213" s="491"/>
      <c r="B213" s="487"/>
      <c r="C213" s="487"/>
      <c r="D213" s="480"/>
      <c r="E213" s="69" t="s">
        <v>408</v>
      </c>
      <c r="F213" s="58" t="str" cm="1">
        <f t="array" ref="F213">IF(OR(G213:Q213="Error",G213:Q213="Alert"),1,"")</f>
        <v/>
      </c>
      <c r="G213" s="58" t="str" cm="1">
        <f t="array" ref="G213">_xlfn.IFS(OR(Template!E325="",Template!E250="",Template!E275="",Template!E300=""),"",AND(Template!E325=0,Template!E250=0,Template!E275=0,Template!E300=0),"",Template!E325=(Template!E250+Template!E275+Template!E300),"Alert",Template!E325&lt;&gt;(Template!E250+Template!E275+Template!E300),"")</f>
        <v/>
      </c>
      <c r="H213" s="58" t="str" cm="1">
        <f t="array" ref="H213">_xlfn.IFS(OR(Template!G325="",Template!G250="",Template!G275="",Template!G300=""),"",AND(Template!G325=0,Template!G250=0,Template!G275=0,Template!G300=0),"",Template!G325=(Template!G250+Template!G275+Template!G300),"Alert",Template!G325&lt;&gt;(Template!G250+Template!G275+Template!G300),"")</f>
        <v/>
      </c>
      <c r="I213" s="58" t="str" cm="1">
        <f t="array" ref="I213">_xlfn.IFS(OR(Template!I325="",Template!I250="",Template!I275="",Template!I300=""),"",AND(Template!I325=0,Template!I250=0,Template!I275=0,Template!I300=0),"",Template!I325=(Template!I250+Template!I275+Template!I300),"Alert",Template!I325&lt;&gt;(Template!I250+Template!I275+Template!I300),"")</f>
        <v/>
      </c>
      <c r="J213" s="58" t="str" cm="1">
        <f t="array" ref="J213">_xlfn.IFS(OR(Template!K325="",Template!K250="",Template!K275="",Template!K300=""),"",AND(Template!K325=0,Template!K250=0,Template!K275=0,Template!K300=0),"",Template!K325=(Template!K250+Template!K275+Template!K300),"Alert",Template!K325&lt;&gt;(Template!K250+Template!K275+Template!K300),"")</f>
        <v/>
      </c>
      <c r="K213" s="58" t="str" cm="1">
        <f t="array" ref="K213">_xlfn.IFS(OR(Template!M325="",Template!M250="",Template!M275="",Template!M300=""),"",AND(Template!M325=0,Template!M250=0,Template!M275=0,Template!M300=0),"",Template!M325=(Template!M250+Template!M275+Template!M300),"Alert",Template!M325&lt;&gt;(Template!M250+Template!M275+Template!M300),"")</f>
        <v/>
      </c>
      <c r="L213" s="58" t="str" cm="1">
        <f t="array" ref="L213">_xlfn.IFS(OR(Template!O325="",Template!O250="",Template!O275="",Template!O300=""),"",AND(Template!O325=0,Template!O250=0,Template!O275=0,Template!O300=0),"",Template!O325=(Template!O250+Template!O275+Template!O300),"Alert",Template!O325&lt;&gt;(Template!O250+Template!O275+Template!O300),"")</f>
        <v/>
      </c>
      <c r="M213" s="58" t="str" cm="1">
        <f t="array" ref="M213">_xlfn.IFS(OR(Template!Q325="",Template!Q250="",Template!Q275="",Template!Q300=""),"",AND(Template!Q325=0,Template!Q250=0,Template!Q275=0,Template!Q300=0),"",Template!Q325=(Template!Q250+Template!Q275+Template!Q300),"Alert",Template!Q325&lt;&gt;(Template!Q250+Template!Q275+Template!Q300),"")</f>
        <v/>
      </c>
      <c r="N213" s="58" t="str" cm="1">
        <f t="array" ref="N213">_xlfn.IFS(OR(Template!S325="",Template!S250="",Template!S275="",Template!S300=""),"",AND(Template!S325=0,Template!S250=0,Template!S275=0,Template!S300=0),"",Template!S325=(Template!S250+Template!S275+Template!S300),"Alert",Template!S325&lt;&gt;(Template!S250+Template!S275+Template!S300),"")</f>
        <v/>
      </c>
      <c r="O213" s="58" t="str" cm="1">
        <f t="array" ref="O213">_xlfn.IFS(OR(Template!U325="",Template!U250="",Template!U275="",Template!U300=""),"",AND(Template!U325=0,Template!U250=0,Template!U275=0,Template!U300=0),"",Template!U325=(Template!U250+Template!U275+Template!U300),"Alert",Template!U325&lt;&gt;(Template!U250+Template!U275+Template!U300),"")</f>
        <v/>
      </c>
      <c r="P213" s="58" t="str" cm="1">
        <f t="array" ref="P213">_xlfn.IFS(OR(Template!W325="",Template!W250="",Template!W275="",Template!W300=""),"",AND(Template!W325=0,Template!W250=0,Template!W275=0,Template!W300=0),"",Template!W325=(Template!W250+Template!W275+Template!W300),"Alert",Template!W325&lt;&gt;(Template!W250+Template!W275+Template!W300),"")</f>
        <v/>
      </c>
      <c r="Q213" s="58" t="str" cm="1">
        <f t="array" ref="Q213">_xlfn.IFS(OR(Template!Y325="",Template!Y250="",Template!Y275="",Template!Y300=""),"",AND(Template!Y325=0,Template!Y250=0,Template!Y275=0,Template!Y300=0),"",Template!Y325=(Template!Y250+Template!Y275+Template!Y300),"Alert",Template!Y325&lt;&gt;(Template!Y250+Template!Y275+Template!Y300),"")</f>
        <v/>
      </c>
      <c r="R213" s="158"/>
    </row>
    <row r="214" spans="1:18" ht="27.75" customHeight="1" x14ac:dyDescent="0.2">
      <c r="A214" s="491"/>
      <c r="B214" s="487"/>
      <c r="C214" s="487"/>
      <c r="D214" s="480"/>
      <c r="E214" s="455" t="s">
        <v>409</v>
      </c>
      <c r="F214" s="58" t="str" cm="1">
        <f t="array" ref="F214">IF(OR(G214:Q214="Error",G214:Q214="Alert"),1,"")</f>
        <v/>
      </c>
      <c r="G214" s="58" t="str" cm="1">
        <f t="array" ref="G214">_xlfn.IFS(OR(Template!E326="",Template!E251="",Template!E276="",Template!E301=""),"",AND(Template!E326=0,Template!E251=0,Template!E276=0,Template!E301=0),"",Template!E326=(Template!E251+Template!E276+Template!E301),"Alert",Template!E326&lt;&gt;(Template!E251+Template!E276+Template!E301),"")</f>
        <v/>
      </c>
      <c r="H214" s="58" t="str" cm="1">
        <f t="array" ref="H214">_xlfn.IFS(OR(Template!G326="",Template!G251="",Template!G276="",Template!G301=""),"",AND(Template!G326=0,Template!G251=0,Template!G276=0,Template!G301=0),"",Template!G326=(Template!G251+Template!G276+Template!G301),"Alert",Template!G326&lt;&gt;(Template!G251+Template!G276+Template!G301),"")</f>
        <v/>
      </c>
      <c r="I214" s="58" t="str" cm="1">
        <f t="array" ref="I214">_xlfn.IFS(OR(Template!I326="",Template!I251="",Template!I276="",Template!I301=""),"",AND(Template!I326=0,Template!I251=0,Template!I276=0,Template!I301=0),"",Template!I326=(Template!I251+Template!I276+Template!I301),"Alert",Template!I326&lt;&gt;(Template!I251+Template!I276+Template!I301),"")</f>
        <v/>
      </c>
      <c r="J214" s="58" t="str" cm="1">
        <f t="array" ref="J214">_xlfn.IFS(OR(Template!K326="",Template!K251="",Template!K276="",Template!K301=""),"",AND(Template!K326=0,Template!K251=0,Template!K276=0,Template!K301=0),"",Template!K326=(Template!K251+Template!K276+Template!K301),"Alert",Template!K326&lt;&gt;(Template!K251+Template!K276+Template!K301),"")</f>
        <v/>
      </c>
      <c r="K214" s="58" t="str" cm="1">
        <f t="array" ref="K214">_xlfn.IFS(OR(Template!M326="",Template!M251="",Template!M276="",Template!M301=""),"",AND(Template!M326=0,Template!M251=0,Template!M276=0,Template!M301=0),"",Template!M326=(Template!M251+Template!M276+Template!M301),"Alert",Template!M326&lt;&gt;(Template!M251+Template!M276+Template!M301),"")</f>
        <v/>
      </c>
      <c r="L214" s="58" t="str" cm="1">
        <f t="array" ref="L214">_xlfn.IFS(OR(Template!O326="",Template!O251="",Template!O276="",Template!O301=""),"",AND(Template!O326=0,Template!O251=0,Template!O276=0,Template!O301=0),"",Template!O326=(Template!O251+Template!O276+Template!O301),"Alert",Template!O326&lt;&gt;(Template!O251+Template!O276+Template!O301),"")</f>
        <v/>
      </c>
      <c r="M214" s="58" t="str" cm="1">
        <f t="array" ref="M214">_xlfn.IFS(OR(Template!Q326="",Template!Q251="",Template!Q276="",Template!Q301=""),"",AND(Template!Q326=0,Template!Q251=0,Template!Q276=0,Template!Q301=0),"",Template!Q326=(Template!Q251+Template!Q276+Template!Q301),"Alert",Template!Q326&lt;&gt;(Template!Q251+Template!Q276+Template!Q301),"")</f>
        <v/>
      </c>
      <c r="N214" s="58" t="str" cm="1">
        <f t="array" ref="N214">_xlfn.IFS(OR(Template!S326="",Template!S251="",Template!S276="",Template!S301=""),"",AND(Template!S326=0,Template!S251=0,Template!S276=0,Template!S301=0),"",Template!S326=(Template!S251+Template!S276+Template!S301),"Alert",Template!S326&lt;&gt;(Template!S251+Template!S276+Template!S301),"")</f>
        <v/>
      </c>
      <c r="O214" s="58" t="str" cm="1">
        <f t="array" ref="O214">_xlfn.IFS(OR(Template!U326="",Template!U251="",Template!U276="",Template!U301=""),"",AND(Template!U326=0,Template!U251=0,Template!U276=0,Template!U301=0),"",Template!U326=(Template!U251+Template!U276+Template!U301),"Alert",Template!U326&lt;&gt;(Template!U251+Template!U276+Template!U301),"")</f>
        <v/>
      </c>
      <c r="P214" s="58" t="str" cm="1">
        <f t="array" ref="P214">_xlfn.IFS(OR(Template!W326="",Template!W251="",Template!W276="",Template!W301=""),"",AND(Template!W326=0,Template!W251=0,Template!W276=0,Template!W301=0),"",Template!W326=(Template!W251+Template!W276+Template!W301),"Alert",Template!W326&lt;&gt;(Template!W251+Template!W276+Template!W301),"")</f>
        <v/>
      </c>
      <c r="Q214" s="58" t="str" cm="1">
        <f t="array" ref="Q214">_xlfn.IFS(OR(Template!Y326="",Template!Y251="",Template!Y276="",Template!Y301=""),"",AND(Template!Y326=0,Template!Y251=0,Template!Y276=0,Template!Y301=0),"",Template!Y326=(Template!Y251+Template!Y276+Template!Y301),"Alert",Template!Y326&lt;&gt;(Template!Y251+Template!Y276+Template!Y301),"")</f>
        <v/>
      </c>
      <c r="R214" s="456"/>
    </row>
    <row r="215" spans="1:18" ht="27.75" customHeight="1" x14ac:dyDescent="0.2">
      <c r="A215" s="491"/>
      <c r="B215" s="487"/>
      <c r="C215" s="487"/>
      <c r="D215" s="480" t="s">
        <v>102</v>
      </c>
      <c r="E215" s="227" t="s">
        <v>653</v>
      </c>
      <c r="F215" s="228" t="str" cm="1">
        <f t="array" ref="F215">IF(OR(G215:Q215="Error",G215:Q215="Alert"),1,"")</f>
        <v/>
      </c>
      <c r="G215" s="228" t="str" cm="1">
        <f t="array" ref="G215">_xlfn.IFS(OR(Template!E349="",Template!E217=""),"",AND(Template!E349=0,Template!E217=0),"",Template!E349=Template!E217,"Alert",Template!E349&lt;&gt;Template!E217,"")</f>
        <v/>
      </c>
      <c r="H215" s="228" t="str" cm="1">
        <f t="array" ref="H215">_xlfn.IFS(OR(Template!G349="",Template!G217=""),"",AND(Template!G349=0,Template!G217=0),"",Template!G349=Template!G217,"Alert",Template!G349&lt;&gt;Template!G217,"")</f>
        <v/>
      </c>
      <c r="I215" s="228" t="str" cm="1">
        <f t="array" ref="I215">_xlfn.IFS(OR(Template!I349="",Template!I217=""),"",AND(Template!I349=0,Template!I217=0),"",Template!I349=Template!I217,"Alert",Template!I349&lt;&gt;Template!I217,"")</f>
        <v/>
      </c>
      <c r="J215" s="228" t="str" cm="1">
        <f t="array" ref="J215">_xlfn.IFS(OR(Template!K349="",Template!K217=""),"",AND(Template!K349=0,Template!K217=0),"",Template!K349=Template!K217,"Alert",Template!K349&lt;&gt;Template!K217,"")</f>
        <v/>
      </c>
      <c r="K215" s="228" t="str" cm="1">
        <f t="array" ref="K215">_xlfn.IFS(OR(Template!M349="",Template!M217=""),"",AND(Template!M349=0,Template!M217=0),"",Template!M349=Template!M217,"Alert",Template!M349&lt;&gt;Template!M217,"")</f>
        <v/>
      </c>
      <c r="L215" s="228" t="str" cm="1">
        <f t="array" ref="L215">_xlfn.IFS(OR(Template!O349="",Template!O217=""),"",AND(Template!O349=0,Template!O217=0),"",Template!O349=Template!O217,"Alert",Template!O349&lt;&gt;Template!O217,"")</f>
        <v/>
      </c>
      <c r="M215" s="228" t="str" cm="1">
        <f t="array" ref="M215">_xlfn.IFS(OR(Template!Q349="",Template!Q217=""),"",AND(Template!Q349=0,Template!Q217=0),"",Template!Q349=Template!Q217,"Alert",Template!Q349&lt;&gt;Template!Q217,"")</f>
        <v/>
      </c>
      <c r="N215" s="228" t="str" cm="1">
        <f t="array" ref="N215">_xlfn.IFS(OR(Template!S349="",Template!S217=""),"",AND(Template!S349=0,Template!S217=0),"",Template!S349=Template!S217,"Alert",Template!S349&lt;&gt;Template!S217,"")</f>
        <v/>
      </c>
      <c r="O215" s="228" t="str" cm="1">
        <f t="array" ref="O215">_xlfn.IFS(OR(Template!U349="",Template!U217=""),"",AND(Template!U349=0,Template!U217=0),"",Template!U349=Template!U217,"Alert",Template!U349&lt;&gt;Template!U217,"")</f>
        <v/>
      </c>
      <c r="P215" s="228" t="str" cm="1">
        <f t="array" ref="P215">_xlfn.IFS(OR(Template!W349="",Template!W217=""),"",AND(Template!W349=0,Template!W217=0),"",Template!W349=Template!W217,"Alert",Template!W349&lt;&gt;Template!W217,"")</f>
        <v/>
      </c>
      <c r="Q215" s="228" t="str" cm="1">
        <f t="array" ref="Q215">_xlfn.IFS(OR(Template!Y349="",Template!Y217=""),"",AND(Template!Y349=0,Template!Y217=0),"",Template!Y349=Template!Y217,"Alert",Template!Y349&lt;&gt;Template!Y217,"")</f>
        <v/>
      </c>
      <c r="R215" s="229"/>
    </row>
    <row r="216" spans="1:18" ht="27.75" customHeight="1" x14ac:dyDescent="0.2">
      <c r="A216" s="491"/>
      <c r="B216" s="487"/>
      <c r="C216" s="487"/>
      <c r="D216" s="480"/>
      <c r="E216" s="69" t="s">
        <v>408</v>
      </c>
      <c r="F216" s="58" t="str" cm="1">
        <f t="array" ref="F216">IF(OR(G216:Q216="Error",G216:Q216="Alert"),1,"")</f>
        <v/>
      </c>
      <c r="G216" s="58" t="str" cm="1">
        <f t="array" ref="G216">_xlfn.IFS(OR(Template!E351="",Template!E219=""),"",AND(Template!E351=0,Template!E219=0),"",Template!E351=Template!E219,"Alert",Template!E351&lt;&gt;Template!E219,"")</f>
        <v/>
      </c>
      <c r="H216" s="58" t="str" cm="1">
        <f t="array" ref="H216">_xlfn.IFS(OR(Template!G351="",Template!G219=""),"",AND(Template!G351=0,Template!G219=0),"",Template!G351=Template!G219,"Alert",Template!G351&lt;&gt;Template!G219,"")</f>
        <v/>
      </c>
      <c r="I216" s="58" t="str" cm="1">
        <f t="array" ref="I216">_xlfn.IFS(OR(Template!I351="",Template!I219=""),"",AND(Template!I351=0,Template!I219=0),"",Template!I351=Template!I219,"Alert",Template!I351&lt;&gt;Template!I219,"")</f>
        <v/>
      </c>
      <c r="J216" s="58" t="str" cm="1">
        <f t="array" ref="J216">_xlfn.IFS(OR(Template!K351="",Template!K219=""),"",AND(Template!K351=0,Template!K219=0),"",Template!K351=Template!K219,"Alert",Template!K351&lt;&gt;Template!K219,"")</f>
        <v/>
      </c>
      <c r="K216" s="58" t="str" cm="1">
        <f t="array" ref="K216">_xlfn.IFS(OR(Template!M351="",Template!M219=""),"",AND(Template!M351=0,Template!M219=0),"",Template!M351=Template!M219,"Alert",Template!M351&lt;&gt;Template!M219,"")</f>
        <v/>
      </c>
      <c r="L216" s="58" t="str" cm="1">
        <f t="array" ref="L216">_xlfn.IFS(OR(Template!O351="",Template!O219=""),"",AND(Template!O351=0,Template!O219=0),"",Template!O351=Template!O219,"Alert",Template!O351&lt;&gt;Template!O219,"")</f>
        <v/>
      </c>
      <c r="M216" s="58" t="str" cm="1">
        <f t="array" ref="M216">_xlfn.IFS(OR(Template!Q351="",Template!Q219=""),"",AND(Template!Q351=0,Template!Q219=0),"",Template!Q351=Template!Q219,"Alert",Template!Q351&lt;&gt;Template!Q219,"")</f>
        <v/>
      </c>
      <c r="N216" s="58" t="str" cm="1">
        <f t="array" ref="N216">_xlfn.IFS(OR(Template!S351="",Template!S219=""),"",AND(Template!S351=0,Template!S219=0),"",Template!S351=Template!S219,"Alert",Template!S351&lt;&gt;Template!S219,"")</f>
        <v/>
      </c>
      <c r="O216" s="58" t="str" cm="1">
        <f t="array" ref="O216">_xlfn.IFS(OR(Template!U351="",Template!U219=""),"",AND(Template!U351=0,Template!U219=0),"",Template!U351=Template!U219,"Alert",Template!U351&lt;&gt;Template!U219,"")</f>
        <v/>
      </c>
      <c r="P216" s="58" t="str" cm="1">
        <f t="array" ref="P216">_xlfn.IFS(OR(Template!W351="",Template!W219=""),"",AND(Template!W351=0,Template!W219=0),"",Template!W351=Template!W219,"Alert",Template!W351&lt;&gt;Template!W219,"")</f>
        <v/>
      </c>
      <c r="Q216" s="58" t="str" cm="1">
        <f t="array" ref="Q216">_xlfn.IFS(OR(Template!Y351="",Template!Y219=""),"",AND(Template!Y351=0,Template!Y219=0),"",Template!Y351=Template!Y219,"Alert",Template!Y351&lt;&gt;Template!Y219,"")</f>
        <v/>
      </c>
      <c r="R216" s="158"/>
    </row>
    <row r="217" spans="1:18" ht="27.75" customHeight="1" x14ac:dyDescent="0.2">
      <c r="A217" s="491"/>
      <c r="B217" s="487"/>
      <c r="C217" s="487"/>
      <c r="D217" s="480"/>
      <c r="E217" s="455" t="s">
        <v>409</v>
      </c>
      <c r="F217" s="58" t="str" cm="1">
        <f t="array" ref="F217">IF(OR(G217:Q217="Error",G217:Q217="Alert"),1,"")</f>
        <v/>
      </c>
      <c r="G217" s="58" t="str" cm="1">
        <f t="array" ref="G217">_xlfn.IFS(OR(Template!E352="",Template!E220=""),"",AND(Template!E352=0,Template!E220=0),"",Template!E352=Template!E220,"Alert",Template!E352&lt;&gt;Template!E220,"")</f>
        <v/>
      </c>
      <c r="H217" s="58" t="str" cm="1">
        <f t="array" ref="H217">_xlfn.IFS(OR(Template!G352="",Template!G220=""),"",AND(Template!G352=0,Template!G220=0),"",Template!G352=Template!G220,"Alert",Template!G352&lt;&gt;Template!G220,"")</f>
        <v/>
      </c>
      <c r="I217" s="58" t="str" cm="1">
        <f t="array" ref="I217">_xlfn.IFS(OR(Template!I352="",Template!I220=""),"",AND(Template!I352=0,Template!I220=0),"",Template!I352=Template!I220,"Alert",Template!I352&lt;&gt;Template!I220,"")</f>
        <v/>
      </c>
      <c r="J217" s="58" t="str" cm="1">
        <f t="array" ref="J217">_xlfn.IFS(OR(Template!K352="",Template!K220=""),"",AND(Template!K352=0,Template!K220=0),"",Template!K352=Template!K220,"Alert",Template!K352&lt;&gt;Template!K220,"")</f>
        <v/>
      </c>
      <c r="K217" s="58" t="str" cm="1">
        <f t="array" ref="K217">_xlfn.IFS(OR(Template!M352="",Template!M220=""),"",AND(Template!M352=0,Template!M220=0),"",Template!M352=Template!M220,"Alert",Template!M352&lt;&gt;Template!M220,"")</f>
        <v/>
      </c>
      <c r="L217" s="58" t="str" cm="1">
        <f t="array" ref="L217">_xlfn.IFS(OR(Template!O352="",Template!O220=""),"",AND(Template!O352=0,Template!O220=0),"",Template!O352=Template!O220,"Alert",Template!O352&lt;&gt;Template!O220,"")</f>
        <v/>
      </c>
      <c r="M217" s="58" t="str" cm="1">
        <f t="array" ref="M217">_xlfn.IFS(OR(Template!Q352="",Template!Q220=""),"",AND(Template!Q352=0,Template!Q220=0),"",Template!Q352=Template!Q220,"Alert",Template!Q352&lt;&gt;Template!Q220,"")</f>
        <v/>
      </c>
      <c r="N217" s="58" t="str" cm="1">
        <f t="array" ref="N217">_xlfn.IFS(OR(Template!S352="",Template!S220=""),"",AND(Template!S352=0,Template!S220=0),"",Template!S352=Template!S220,"Alert",Template!S352&lt;&gt;Template!S220,"")</f>
        <v/>
      </c>
      <c r="O217" s="58" t="str" cm="1">
        <f t="array" ref="O217">_xlfn.IFS(OR(Template!U352="",Template!U220=""),"",AND(Template!U352=0,Template!U220=0),"",Template!U352=Template!U220,"Alert",Template!U352&lt;&gt;Template!U220,"")</f>
        <v/>
      </c>
      <c r="P217" s="58" t="str" cm="1">
        <f t="array" ref="P217">_xlfn.IFS(OR(Template!W352="",Template!W220=""),"",AND(Template!W352=0,Template!W220=0),"",Template!W352=Template!W220,"Alert",Template!W352&lt;&gt;Template!W220,"")</f>
        <v/>
      </c>
      <c r="Q217" s="58" t="str" cm="1">
        <f t="array" ref="Q217">_xlfn.IFS(OR(Template!Y352="",Template!Y220=""),"",AND(Template!Y352=0,Template!Y220=0),"",Template!Y352=Template!Y220,"Alert",Template!Y352&lt;&gt;Template!Y220,"")</f>
        <v/>
      </c>
      <c r="R217" s="456"/>
    </row>
    <row r="218" spans="1:18" ht="27.75" customHeight="1" x14ac:dyDescent="0.2">
      <c r="A218" s="491"/>
      <c r="B218" s="487"/>
      <c r="C218" s="487"/>
      <c r="D218" s="480" t="s">
        <v>103</v>
      </c>
      <c r="E218" s="227" t="s">
        <v>653</v>
      </c>
      <c r="F218" s="228" t="str" cm="1">
        <f t="array" ref="F218">IF(OR(G218:Q218="Error",G218:Q218="Alert"),1,"")</f>
        <v/>
      </c>
      <c r="G218" s="228" t="str" cm="1">
        <f t="array" ref="G218">_xlfn.IFS(OR(Template!E373="",Template!E246=""),"",AND(Template!E373=0,Template!E246=0),"",Template!E373=Template!E246,"Alert",Template!E373&lt;&gt;Template!E246,"")</f>
        <v/>
      </c>
      <c r="H218" s="228" t="str" cm="1">
        <f t="array" ref="H218">_xlfn.IFS(OR(Template!G373="",Template!G246=""),"",AND(Template!G373=0,Template!G246=0),"",Template!G373=Template!G246,"Alert",Template!G373&lt;&gt;Template!G246,"")</f>
        <v/>
      </c>
      <c r="I218" s="228" t="str" cm="1">
        <f t="array" ref="I218">_xlfn.IFS(OR(Template!I373="",Template!I246=""),"",AND(Template!I373=0,Template!I246=0),"",Template!I373=Template!I246,"Alert",Template!I373&lt;&gt;Template!I246,"")</f>
        <v/>
      </c>
      <c r="J218" s="228" t="str" cm="1">
        <f t="array" ref="J218">_xlfn.IFS(OR(Template!K373="",Template!K246=""),"",AND(Template!K373=0,Template!K246=0),"",Template!K373=Template!K246,"Alert",Template!K373&lt;&gt;Template!K246,"")</f>
        <v/>
      </c>
      <c r="K218" s="228" t="str" cm="1">
        <f t="array" ref="K218">_xlfn.IFS(OR(Template!M373="",Template!M246=""),"",AND(Template!M373=0,Template!M246=0),"",Template!M373=Template!M246,"Alert",Template!M373&lt;&gt;Template!M246,"")</f>
        <v/>
      </c>
      <c r="L218" s="228" t="str" cm="1">
        <f t="array" ref="L218">_xlfn.IFS(OR(Template!O373="",Template!O246=""),"",AND(Template!O373=0,Template!O246=0),"",Template!O373=Template!O246,"Alert",Template!O373&lt;&gt;Template!O246,"")</f>
        <v/>
      </c>
      <c r="M218" s="228" t="str" cm="1">
        <f t="array" ref="M218">_xlfn.IFS(OR(Template!Q373="",Template!Q246=""),"",AND(Template!Q373=0,Template!Q246=0),"",Template!Q373=Template!Q246,"Alert",Template!Q373&lt;&gt;Template!Q246,"")</f>
        <v/>
      </c>
      <c r="N218" s="228" t="str" cm="1">
        <f t="array" ref="N218">_xlfn.IFS(OR(Template!S373="",Template!S246=""),"",AND(Template!S373=0,Template!S246=0),"",Template!S373=Template!S246,"Alert",Template!S373&lt;&gt;Template!S246,"")</f>
        <v/>
      </c>
      <c r="O218" s="228" t="str" cm="1">
        <f t="array" ref="O218">_xlfn.IFS(OR(Template!U373="",Template!U246=""),"",AND(Template!U373=0,Template!U246=0),"",Template!U373=Template!U246,"Alert",Template!U373&lt;&gt;Template!U246,"")</f>
        <v/>
      </c>
      <c r="P218" s="228" t="str" cm="1">
        <f t="array" ref="P218">_xlfn.IFS(OR(Template!W373="",Template!W246=""),"",AND(Template!W373=0,Template!W246=0),"",Template!W373=Template!W246,"Alert",Template!W373&lt;&gt;Template!W246,"")</f>
        <v/>
      </c>
      <c r="Q218" s="228" t="str" cm="1">
        <f t="array" ref="Q218">_xlfn.IFS(OR(Template!Y373="",Template!Y246=""),"",AND(Template!Y373=0,Template!Y246=0),"",Template!Y373=Template!Y246,"Alert",Template!Y373&lt;&gt;Template!Y246,"")</f>
        <v/>
      </c>
      <c r="R218" s="229"/>
    </row>
    <row r="219" spans="1:18" ht="27.75" customHeight="1" x14ac:dyDescent="0.2">
      <c r="A219" s="491"/>
      <c r="B219" s="487"/>
      <c r="C219" s="487"/>
      <c r="D219" s="480"/>
      <c r="E219" s="72" t="s">
        <v>675</v>
      </c>
      <c r="F219" s="58" t="str" cm="1">
        <f t="array" ref="F219">IF(OR(G219:Q219="Error",G219:Q219="Alert"),1,"")</f>
        <v/>
      </c>
      <c r="G219" s="58" t="str" cm="1">
        <f t="array" ref="G219">_xlfn.IFS(OR(Template!E375="",Template!E248=""),"",AND(Template!E375=0,Template!E248=0),"",Template!E375=Template!E248,"Alert",Template!E375&lt;&gt;Template!E248,"")</f>
        <v/>
      </c>
      <c r="H219" s="58" t="str" cm="1">
        <f t="array" ref="H219">_xlfn.IFS(OR(Template!G375="",Template!G248=""),"",AND(Template!G375=0,Template!G248=0),"",Template!G375=Template!G248,"Alert",Template!G375&lt;&gt;Template!G248,"")</f>
        <v/>
      </c>
      <c r="I219" s="58" t="str" cm="1">
        <f t="array" ref="I219">_xlfn.IFS(OR(Template!I375="",Template!I248=""),"",AND(Template!I375=0,Template!I248=0),"",Template!I375=Template!I248,"Alert",Template!I375&lt;&gt;Template!I248,"")</f>
        <v/>
      </c>
      <c r="J219" s="58" t="str" cm="1">
        <f t="array" ref="J219">_xlfn.IFS(OR(Template!K375="",Template!K248=""),"",AND(Template!K375=0,Template!K248=0),"",Template!K375=Template!K248,"Alert",Template!K375&lt;&gt;Template!K248,"")</f>
        <v/>
      </c>
      <c r="K219" s="58" t="str" cm="1">
        <f t="array" ref="K219">_xlfn.IFS(OR(Template!M375="",Template!M248=""),"",AND(Template!M375=0,Template!M248=0),"",Template!M375=Template!M248,"Alert",Template!M375&lt;&gt;Template!M248,"")</f>
        <v/>
      </c>
      <c r="L219" s="58" t="str" cm="1">
        <f t="array" ref="L219">_xlfn.IFS(OR(Template!O375="",Template!O248=""),"",AND(Template!O375=0,Template!O248=0),"",Template!O375=Template!O248,"Alert",Template!O375&lt;&gt;Template!O248,"")</f>
        <v/>
      </c>
      <c r="M219" s="58" t="str" cm="1">
        <f t="array" ref="M219">_xlfn.IFS(OR(Template!Q375="",Template!Q248=""),"",AND(Template!Q375=0,Template!Q248=0),"",Template!Q375=Template!Q248,"Alert",Template!Q375&lt;&gt;Template!Q248,"")</f>
        <v/>
      </c>
      <c r="N219" s="58" t="str" cm="1">
        <f t="array" ref="N219">_xlfn.IFS(OR(Template!S375="",Template!S248=""),"",AND(Template!S375=0,Template!S248=0),"",Template!S375=Template!S248,"Alert",Template!S375&lt;&gt;Template!S248,"")</f>
        <v/>
      </c>
      <c r="O219" s="58" t="str" cm="1">
        <f t="array" ref="O219">_xlfn.IFS(OR(Template!U375="",Template!U248=""),"",AND(Template!U375=0,Template!U248=0),"",Template!U375=Template!U248,"Alert",Template!U375&lt;&gt;Template!U248,"")</f>
        <v/>
      </c>
      <c r="P219" s="58" t="str" cm="1">
        <f t="array" ref="P219">_xlfn.IFS(OR(Template!W375="",Template!W248=""),"",AND(Template!W375=0,Template!W248=0),"",Template!W375=Template!W248,"Alert",Template!W375&lt;&gt;Template!W248,"")</f>
        <v/>
      </c>
      <c r="Q219" s="58" t="str" cm="1">
        <f t="array" ref="Q219">_xlfn.IFS(OR(Template!Y375="",Template!Y248=""),"",AND(Template!Y375=0,Template!Y248=0),"",Template!Y375=Template!Y248,"Alert",Template!Y375&lt;&gt;Template!Y248,"")</f>
        <v/>
      </c>
      <c r="R219" s="158"/>
    </row>
    <row r="220" spans="1:18" ht="27.75" customHeight="1" x14ac:dyDescent="0.2">
      <c r="A220" s="491"/>
      <c r="B220" s="487"/>
      <c r="C220" s="487"/>
      <c r="D220" s="480"/>
      <c r="E220" s="69" t="s">
        <v>408</v>
      </c>
      <c r="F220" s="58" t="str" cm="1">
        <f t="array" ref="F220">IF(OR(G220:Q220="Error",G220:Q220="Alert"),1,"")</f>
        <v/>
      </c>
      <c r="G220" s="58" t="str" cm="1">
        <f t="array" ref="G220">_xlfn.IFS(OR(Template!E377="",Template!E250=""),"",AND(Template!E377=0,Template!E250=0),"",Template!E377=Template!E250,"Alert",Template!E377&lt;&gt;Template!E250,"")</f>
        <v/>
      </c>
      <c r="H220" s="58" t="str" cm="1">
        <f t="array" ref="H220">_xlfn.IFS(OR(Template!G377="",Template!G250=""),"",AND(Template!G377=0,Template!G250=0),"",Template!G377=Template!G250,"Alert",Template!G377&lt;&gt;Template!G250,"")</f>
        <v/>
      </c>
      <c r="I220" s="58" t="str" cm="1">
        <f t="array" ref="I220">_xlfn.IFS(OR(Template!I377="",Template!I250=""),"",AND(Template!I377=0,Template!I250=0),"",Template!I377=Template!I250,"Alert",Template!I377&lt;&gt;Template!I250,"")</f>
        <v/>
      </c>
      <c r="J220" s="58" t="str" cm="1">
        <f t="array" ref="J220">_xlfn.IFS(OR(Template!K377="",Template!K250=""),"",AND(Template!K377=0,Template!K250=0),"",Template!K377=Template!K250,"Alert",Template!K377&lt;&gt;Template!K250,"")</f>
        <v/>
      </c>
      <c r="K220" s="58" t="str" cm="1">
        <f t="array" ref="K220">_xlfn.IFS(OR(Template!M377="",Template!M250=""),"",AND(Template!M377=0,Template!M250=0),"",Template!M377=Template!M250,"Alert",Template!M377&lt;&gt;Template!M250,"")</f>
        <v/>
      </c>
      <c r="L220" s="58" t="str" cm="1">
        <f t="array" ref="L220">_xlfn.IFS(OR(Template!O377="",Template!O250=""),"",AND(Template!O377=0,Template!O250=0),"",Template!O377=Template!O250,"Alert",Template!O377&lt;&gt;Template!O250,"")</f>
        <v/>
      </c>
      <c r="M220" s="58" t="str" cm="1">
        <f t="array" ref="M220">_xlfn.IFS(OR(Template!Q377="",Template!Q250=""),"",AND(Template!Q377=0,Template!Q250=0),"",Template!Q377=Template!Q250,"Alert",Template!Q377&lt;&gt;Template!Q250,"")</f>
        <v/>
      </c>
      <c r="N220" s="58" t="str" cm="1">
        <f t="array" ref="N220">_xlfn.IFS(OR(Template!S377="",Template!S250=""),"",AND(Template!S377=0,Template!S250=0),"",Template!S377=Template!S250,"Alert",Template!S377&lt;&gt;Template!S250,"")</f>
        <v/>
      </c>
      <c r="O220" s="58" t="str" cm="1">
        <f t="array" ref="O220">_xlfn.IFS(OR(Template!U377="",Template!U250=""),"",AND(Template!U377=0,Template!U250=0),"",Template!U377=Template!U250,"Alert",Template!U377&lt;&gt;Template!U250,"")</f>
        <v/>
      </c>
      <c r="P220" s="58" t="str" cm="1">
        <f t="array" ref="P220">_xlfn.IFS(OR(Template!W377="",Template!W250=""),"",AND(Template!W377=0,Template!W250=0),"",Template!W377=Template!W250,"Alert",Template!W377&lt;&gt;Template!W250,"")</f>
        <v/>
      </c>
      <c r="Q220" s="58" t="str" cm="1">
        <f t="array" ref="Q220">_xlfn.IFS(OR(Template!Y377="",Template!Y250=""),"",AND(Template!Y377=0,Template!Y250=0),"",Template!Y377=Template!Y250,"Alert",Template!Y377&lt;&gt;Template!Y250,"")</f>
        <v/>
      </c>
      <c r="R220" s="158"/>
    </row>
    <row r="221" spans="1:18" ht="27.75" customHeight="1" x14ac:dyDescent="0.2">
      <c r="A221" s="491"/>
      <c r="B221" s="487"/>
      <c r="C221" s="487"/>
      <c r="D221" s="480"/>
      <c r="E221" s="455" t="s">
        <v>409</v>
      </c>
      <c r="F221" s="58" t="str" cm="1">
        <f t="array" ref="F221">IF(OR(G221:Q221="Error",G221:Q221="Alert"),1,"")</f>
        <v/>
      </c>
      <c r="G221" s="58" t="str" cm="1">
        <f t="array" ref="G221">_xlfn.IFS(OR(Template!E378="",Template!E251=""),"",AND(Template!E378=0,Template!E251=0),"",Template!E378=Template!E251,"Alert",Template!E378&lt;&gt;Template!E251,"")</f>
        <v/>
      </c>
      <c r="H221" s="58" t="str" cm="1">
        <f t="array" ref="H221">_xlfn.IFS(OR(Template!G378="",Template!G251=""),"",AND(Template!G378=0,Template!G251=0),"",Template!G378=Template!G251,"Alert",Template!G378&lt;&gt;Template!G251,"")</f>
        <v/>
      </c>
      <c r="I221" s="58" t="str" cm="1">
        <f t="array" ref="I221">_xlfn.IFS(OR(Template!I378="",Template!I251=""),"",AND(Template!I378=0,Template!I251=0),"",Template!I378=Template!I251,"Alert",Template!I378&lt;&gt;Template!I251,"")</f>
        <v/>
      </c>
      <c r="J221" s="58" t="str" cm="1">
        <f t="array" ref="J221">_xlfn.IFS(OR(Template!K378="",Template!K251=""),"",AND(Template!K378=0,Template!K251=0),"",Template!K378=Template!K251,"Alert",Template!K378&lt;&gt;Template!K251,"")</f>
        <v/>
      </c>
      <c r="K221" s="58" t="str" cm="1">
        <f t="array" ref="K221">_xlfn.IFS(OR(Template!M378="",Template!M251=""),"",AND(Template!M378=0,Template!M251=0),"",Template!M378=Template!M251,"Alert",Template!M378&lt;&gt;Template!M251,"")</f>
        <v/>
      </c>
      <c r="L221" s="58" t="str" cm="1">
        <f t="array" ref="L221">_xlfn.IFS(OR(Template!O378="",Template!O251=""),"",AND(Template!O378=0,Template!O251=0),"",Template!O378=Template!O251,"Alert",Template!O378&lt;&gt;Template!O251,"")</f>
        <v/>
      </c>
      <c r="M221" s="58" t="str" cm="1">
        <f t="array" ref="M221">_xlfn.IFS(OR(Template!Q378="",Template!Q251=""),"",AND(Template!Q378=0,Template!Q251=0),"",Template!Q378=Template!Q251,"Alert",Template!Q378&lt;&gt;Template!Q251,"")</f>
        <v/>
      </c>
      <c r="N221" s="58" t="str" cm="1">
        <f t="array" ref="N221">_xlfn.IFS(OR(Template!S378="",Template!S251=""),"",AND(Template!S378=0,Template!S251=0),"",Template!S378=Template!S251,"Alert",Template!S378&lt;&gt;Template!S251,"")</f>
        <v/>
      </c>
      <c r="O221" s="58" t="str" cm="1">
        <f t="array" ref="O221">_xlfn.IFS(OR(Template!U378="",Template!U251=""),"",AND(Template!U378=0,Template!U251=0),"",Template!U378=Template!U251,"Alert",Template!U378&lt;&gt;Template!U251,"")</f>
        <v/>
      </c>
      <c r="P221" s="58" t="str" cm="1">
        <f t="array" ref="P221">_xlfn.IFS(OR(Template!W378="",Template!W251=""),"",AND(Template!W378=0,Template!W251=0),"",Template!W378=Template!W251,"Alert",Template!W378&lt;&gt;Template!W251,"")</f>
        <v/>
      </c>
      <c r="Q221" s="58" t="str" cm="1">
        <f t="array" ref="Q221">_xlfn.IFS(OR(Template!Y378="",Template!Y251=""),"",AND(Template!Y378=0,Template!Y251=0),"",Template!Y378=Template!Y251,"Alert",Template!Y378&lt;&gt;Template!Y251,"")</f>
        <v/>
      </c>
      <c r="R221" s="456"/>
    </row>
    <row r="222" spans="1:18" ht="27.75" customHeight="1" x14ac:dyDescent="0.2">
      <c r="A222" s="491"/>
      <c r="B222" s="487"/>
      <c r="C222" s="487"/>
      <c r="D222" s="480" t="s">
        <v>104</v>
      </c>
      <c r="E222" s="227" t="s">
        <v>653</v>
      </c>
      <c r="F222" s="228" t="str" cm="1">
        <f t="array" ref="F222">IF(OR(G222:Q222="Error",G222:Q222="Alert"),1,"")</f>
        <v/>
      </c>
      <c r="G222" s="228" t="str" cm="1">
        <f t="array" ref="G222">_xlfn.IFS(OR(Template!E399="",Template!E271=""),"",AND(Template!E399=0,Template!E271=0),"",Template!E399=Template!E271,"Alert",Template!E399&lt;&gt;Template!E271,"")</f>
        <v/>
      </c>
      <c r="H222" s="228" t="str" cm="1">
        <f t="array" ref="H222">_xlfn.IFS(OR(Template!G399="",Template!G271=""),"",AND(Template!G399=0,Template!G271=0),"",Template!G399=Template!G271,"Alert",Template!G399&lt;&gt;Template!G271,"")</f>
        <v/>
      </c>
      <c r="I222" s="228" t="str" cm="1">
        <f t="array" ref="I222">_xlfn.IFS(OR(Template!I399="",Template!I271=""),"",AND(Template!I399=0,Template!I271=0),"",Template!I399=Template!I271,"Alert",Template!I399&lt;&gt;Template!I271,"")</f>
        <v/>
      </c>
      <c r="J222" s="228" t="str" cm="1">
        <f t="array" ref="J222">_xlfn.IFS(OR(Template!K399="",Template!K271=""),"",AND(Template!K399=0,Template!K271=0),"",Template!K399=Template!K271,"Alert",Template!K399&lt;&gt;Template!K271,"")</f>
        <v/>
      </c>
      <c r="K222" s="228" t="str" cm="1">
        <f t="array" ref="K222">_xlfn.IFS(OR(Template!M399="",Template!M271=""),"",AND(Template!M399=0,Template!M271=0),"",Template!M399=Template!M271,"Alert",Template!M399&lt;&gt;Template!M271,"")</f>
        <v/>
      </c>
      <c r="L222" s="228" t="str" cm="1">
        <f t="array" ref="L222">_xlfn.IFS(OR(Template!O399="",Template!O271=""),"",AND(Template!O399=0,Template!O271=0),"",Template!O399=Template!O271,"Alert",Template!O399&lt;&gt;Template!O271,"")</f>
        <v/>
      </c>
      <c r="M222" s="228" t="str" cm="1">
        <f t="array" ref="M222">_xlfn.IFS(OR(Template!Q399="",Template!Q271=""),"",AND(Template!Q399=0,Template!Q271=0),"",Template!Q399=Template!Q271,"Alert",Template!Q399&lt;&gt;Template!Q271,"")</f>
        <v/>
      </c>
      <c r="N222" s="228" t="str" cm="1">
        <f t="array" ref="N222">_xlfn.IFS(OR(Template!S399="",Template!S271=""),"",AND(Template!S399=0,Template!S271=0),"",Template!S399=Template!S271,"Alert",Template!S399&lt;&gt;Template!S271,"")</f>
        <v/>
      </c>
      <c r="O222" s="228" t="str" cm="1">
        <f t="array" ref="O222">_xlfn.IFS(OR(Template!U399="",Template!U271=""),"",AND(Template!U399=0,Template!U271=0),"",Template!U399=Template!U271,"Alert",Template!U399&lt;&gt;Template!U271,"")</f>
        <v/>
      </c>
      <c r="P222" s="228" t="str" cm="1">
        <f t="array" ref="P222">_xlfn.IFS(OR(Template!W399="",Template!W271=""),"",AND(Template!W399=0,Template!W271=0),"",Template!W399=Template!W271,"Alert",Template!W399&lt;&gt;Template!W271,"")</f>
        <v/>
      </c>
      <c r="Q222" s="228" t="str" cm="1">
        <f t="array" ref="Q222">_xlfn.IFS(OR(Template!Y399="",Template!Y271=""),"",AND(Template!Y399=0,Template!Y271=0),"",Template!Y399=Template!Y271,"Alert",Template!Y399&lt;&gt;Template!Y271,"")</f>
        <v/>
      </c>
      <c r="R222" s="229"/>
    </row>
    <row r="223" spans="1:18" ht="27.75" customHeight="1" x14ac:dyDescent="0.2">
      <c r="A223" s="491"/>
      <c r="B223" s="487"/>
      <c r="C223" s="487"/>
      <c r="D223" s="480"/>
      <c r="E223" s="72" t="s">
        <v>675</v>
      </c>
      <c r="F223" s="58" t="str" cm="1">
        <f t="array" ref="F223">IF(OR(G223:Q223="Error",G223:Q223="Alert"),1,"")</f>
        <v/>
      </c>
      <c r="G223" s="58" t="str" cm="1">
        <f t="array" ref="G223">_xlfn.IFS(OR(Template!E401="",Template!E273=""),"",AND(Template!E401=0,Template!E273=0),"",Template!E401=Template!E273,"Alert",Template!E401&lt;&gt;Template!E273,"")</f>
        <v/>
      </c>
      <c r="H223" s="58" t="str" cm="1">
        <f t="array" ref="H223">_xlfn.IFS(OR(Template!G401="",Template!G273=""),"",AND(Template!G401=0,Template!G273=0),"",Template!G401=Template!G273,"Alert",Template!G401&lt;&gt;Template!G273,"")</f>
        <v/>
      </c>
      <c r="I223" s="58" t="str" cm="1">
        <f t="array" ref="I223">_xlfn.IFS(OR(Template!I401="",Template!I273=""),"",AND(Template!I401=0,Template!I273=0),"",Template!I401=Template!I273,"Alert",Template!I401&lt;&gt;Template!I273,"")</f>
        <v/>
      </c>
      <c r="J223" s="58" t="str" cm="1">
        <f t="array" ref="J223">_xlfn.IFS(OR(Template!K401="",Template!K273=""),"",AND(Template!K401=0,Template!K273=0),"",Template!K401=Template!K273,"Alert",Template!K401&lt;&gt;Template!K273,"")</f>
        <v/>
      </c>
      <c r="K223" s="58" t="str" cm="1">
        <f t="array" ref="K223">_xlfn.IFS(OR(Template!M401="",Template!M273=""),"",AND(Template!M401=0,Template!M273=0),"",Template!M401=Template!M273,"Alert",Template!M401&lt;&gt;Template!M273,"")</f>
        <v/>
      </c>
      <c r="L223" s="58" t="str" cm="1">
        <f t="array" ref="L223">_xlfn.IFS(OR(Template!O401="",Template!O273=""),"",AND(Template!O401=0,Template!O273=0),"",Template!O401=Template!O273,"Alert",Template!O401&lt;&gt;Template!O273,"")</f>
        <v/>
      </c>
      <c r="M223" s="58" t="str" cm="1">
        <f t="array" ref="M223">_xlfn.IFS(OR(Template!Q401="",Template!Q273=""),"",AND(Template!Q401=0,Template!Q273=0),"",Template!Q401=Template!Q273,"Alert",Template!Q401&lt;&gt;Template!Q273,"")</f>
        <v/>
      </c>
      <c r="N223" s="58" t="str" cm="1">
        <f t="array" ref="N223">_xlfn.IFS(OR(Template!S401="",Template!S273=""),"",AND(Template!S401=0,Template!S273=0),"",Template!S401=Template!S273,"Alert",Template!S401&lt;&gt;Template!S273,"")</f>
        <v/>
      </c>
      <c r="O223" s="58" t="str" cm="1">
        <f t="array" ref="O223">_xlfn.IFS(OR(Template!U401="",Template!U273=""),"",AND(Template!U401=0,Template!U273=0),"",Template!U401=Template!U273,"Alert",Template!U401&lt;&gt;Template!U273,"")</f>
        <v/>
      </c>
      <c r="P223" s="58" t="str" cm="1">
        <f t="array" ref="P223">_xlfn.IFS(OR(Template!W401="",Template!W273=""),"",AND(Template!W401=0,Template!W273=0),"",Template!W401=Template!W273,"Alert",Template!W401&lt;&gt;Template!W273,"")</f>
        <v/>
      </c>
      <c r="Q223" s="58" t="str" cm="1">
        <f t="array" ref="Q223">_xlfn.IFS(OR(Template!Y401="",Template!Y273=""),"",AND(Template!Y401=0,Template!Y273=0),"",Template!Y401=Template!Y273,"Alert",Template!Y401&lt;&gt;Template!Y273,"")</f>
        <v/>
      </c>
      <c r="R223" s="158"/>
    </row>
    <row r="224" spans="1:18" ht="27.75" customHeight="1" x14ac:dyDescent="0.2">
      <c r="A224" s="491"/>
      <c r="B224" s="487"/>
      <c r="C224" s="487"/>
      <c r="D224" s="480"/>
      <c r="E224" s="69" t="s">
        <v>408</v>
      </c>
      <c r="F224" s="58" t="str" cm="1">
        <f t="array" ref="F224">IF(OR(G224:Q224="Error",G224:Q224="Alert"),1,"")</f>
        <v/>
      </c>
      <c r="G224" s="58" t="str" cm="1">
        <f t="array" ref="G224">_xlfn.IFS(OR(Template!E403="",Template!E275=""),"",AND(Template!E403=0,Template!E275=0),"",Template!E403=Template!E275,"Alert",Template!E403&lt;&gt;Template!E275,"")</f>
        <v/>
      </c>
      <c r="H224" s="58" t="str" cm="1">
        <f t="array" ref="H224">_xlfn.IFS(OR(Template!G403="",Template!G275=""),"",AND(Template!G403=0,Template!G275=0),"",Template!G403=Template!G275,"Alert",Template!G403&lt;&gt;Template!G275,"")</f>
        <v/>
      </c>
      <c r="I224" s="58" t="str" cm="1">
        <f t="array" ref="I224">_xlfn.IFS(OR(Template!I403="",Template!I275=""),"",AND(Template!I403=0,Template!I275=0),"",Template!I403=Template!I275,"Alert",Template!I403&lt;&gt;Template!I275,"")</f>
        <v/>
      </c>
      <c r="J224" s="58" t="str" cm="1">
        <f t="array" ref="J224">_xlfn.IFS(OR(Template!K403="",Template!K275=""),"",AND(Template!K403=0,Template!K275=0),"",Template!K403=Template!K275,"Alert",Template!K403&lt;&gt;Template!K275,"")</f>
        <v/>
      </c>
      <c r="K224" s="58" t="str" cm="1">
        <f t="array" ref="K224">_xlfn.IFS(OR(Template!M403="",Template!M275=""),"",AND(Template!M403=0,Template!M275=0),"",Template!M403=Template!M275,"Alert",Template!M403&lt;&gt;Template!M275,"")</f>
        <v/>
      </c>
      <c r="L224" s="58" t="str" cm="1">
        <f t="array" ref="L224">_xlfn.IFS(OR(Template!O403="",Template!O275=""),"",AND(Template!O403=0,Template!O275=0),"",Template!O403=Template!O275,"Alert",Template!O403&lt;&gt;Template!O275,"")</f>
        <v/>
      </c>
      <c r="M224" s="58" t="str" cm="1">
        <f t="array" ref="M224">_xlfn.IFS(OR(Template!Q403="",Template!Q275=""),"",AND(Template!Q403=0,Template!Q275=0),"",Template!Q403=Template!Q275,"Alert",Template!Q403&lt;&gt;Template!Q275,"")</f>
        <v/>
      </c>
      <c r="N224" s="58" t="str" cm="1">
        <f t="array" ref="N224">_xlfn.IFS(OR(Template!S403="",Template!S275=""),"",AND(Template!S403=0,Template!S275=0),"",Template!S403=Template!S275,"Alert",Template!S403&lt;&gt;Template!S275,"")</f>
        <v/>
      </c>
      <c r="O224" s="58" t="str" cm="1">
        <f t="array" ref="O224">_xlfn.IFS(OR(Template!U403="",Template!U275=""),"",AND(Template!U403=0,Template!U275=0),"",Template!U403=Template!U275,"Alert",Template!U403&lt;&gt;Template!U275,"")</f>
        <v/>
      </c>
      <c r="P224" s="58" t="str" cm="1">
        <f t="array" ref="P224">_xlfn.IFS(OR(Template!W403="",Template!W275=""),"",AND(Template!W403=0,Template!W275=0),"",Template!W403=Template!W275,"Alert",Template!W403&lt;&gt;Template!W275,"")</f>
        <v/>
      </c>
      <c r="Q224" s="58" t="str" cm="1">
        <f t="array" ref="Q224">_xlfn.IFS(OR(Template!Y403="",Template!Y275=""),"",AND(Template!Y403=0,Template!Y275=0),"",Template!Y403=Template!Y275,"Alert",Template!Y403&lt;&gt;Template!Y275,"")</f>
        <v/>
      </c>
      <c r="R224" s="158"/>
    </row>
    <row r="225" spans="1:18" ht="27.75" customHeight="1" x14ac:dyDescent="0.2">
      <c r="A225" s="491"/>
      <c r="B225" s="487"/>
      <c r="C225" s="487"/>
      <c r="D225" s="480"/>
      <c r="E225" s="455" t="s">
        <v>409</v>
      </c>
      <c r="F225" s="58" t="str" cm="1">
        <f t="array" ref="F225">IF(OR(G225:Q225="Error",G225:Q225="Alert"),1,"")</f>
        <v/>
      </c>
      <c r="G225" s="58" t="str" cm="1">
        <f t="array" ref="G225">_xlfn.IFS(OR(Template!E404="",Template!E276=""),"",AND(Template!E404=0,Template!E276=0),"",Template!E404=Template!E276,"Alert",Template!E404&lt;&gt;Template!E276,"")</f>
        <v/>
      </c>
      <c r="H225" s="58" t="str" cm="1">
        <f t="array" ref="H225">_xlfn.IFS(OR(Template!G404="",Template!G276=""),"",AND(Template!G404=0,Template!G276=0),"",Template!G404=Template!G276,"Alert",Template!G404&lt;&gt;Template!G276,"")</f>
        <v/>
      </c>
      <c r="I225" s="58" t="str" cm="1">
        <f t="array" ref="I225">_xlfn.IFS(OR(Template!I404="",Template!I276=""),"",AND(Template!I404=0,Template!I276=0),"",Template!I404=Template!I276,"Alert",Template!I404&lt;&gt;Template!I276,"")</f>
        <v/>
      </c>
      <c r="J225" s="58" t="str" cm="1">
        <f t="array" ref="J225">_xlfn.IFS(OR(Template!K404="",Template!K276=""),"",AND(Template!K404=0,Template!K276=0),"",Template!K404=Template!K276,"Alert",Template!K404&lt;&gt;Template!K276,"")</f>
        <v/>
      </c>
      <c r="K225" s="58" t="str" cm="1">
        <f t="array" ref="K225">_xlfn.IFS(OR(Template!M404="",Template!M276=""),"",AND(Template!M404=0,Template!M276=0),"",Template!M404=Template!M276,"Alert",Template!M404&lt;&gt;Template!M276,"")</f>
        <v/>
      </c>
      <c r="L225" s="58" t="str" cm="1">
        <f t="array" ref="L225">_xlfn.IFS(OR(Template!O404="",Template!O276=""),"",AND(Template!O404=0,Template!O276=0),"",Template!O404=Template!O276,"Alert",Template!O404&lt;&gt;Template!O276,"")</f>
        <v/>
      </c>
      <c r="M225" s="58" t="str" cm="1">
        <f t="array" ref="M225">_xlfn.IFS(OR(Template!Q404="",Template!Q276=""),"",AND(Template!Q404=0,Template!Q276=0),"",Template!Q404=Template!Q276,"Alert",Template!Q404&lt;&gt;Template!Q276,"")</f>
        <v/>
      </c>
      <c r="N225" s="58" t="str" cm="1">
        <f t="array" ref="N225">_xlfn.IFS(OR(Template!S404="",Template!S276=""),"",AND(Template!S404=0,Template!S276=0),"",Template!S404=Template!S276,"Alert",Template!S404&lt;&gt;Template!S276,"")</f>
        <v/>
      </c>
      <c r="O225" s="58" t="str" cm="1">
        <f t="array" ref="O225">_xlfn.IFS(OR(Template!U404="",Template!U276=""),"",AND(Template!U404=0,Template!U276=0),"",Template!U404=Template!U276,"Alert",Template!U404&lt;&gt;Template!U276,"")</f>
        <v/>
      </c>
      <c r="P225" s="58" t="str" cm="1">
        <f t="array" ref="P225">_xlfn.IFS(OR(Template!W404="",Template!W276=""),"",AND(Template!W404=0,Template!W276=0),"",Template!W404=Template!W276,"Alert",Template!W404&lt;&gt;Template!W276,"")</f>
        <v/>
      </c>
      <c r="Q225" s="58" t="str" cm="1">
        <f t="array" ref="Q225">_xlfn.IFS(OR(Template!Y404="",Template!Y276=""),"",AND(Template!Y404=0,Template!Y276=0),"",Template!Y404=Template!Y276,"Alert",Template!Y404&lt;&gt;Template!Y276,"")</f>
        <v/>
      </c>
      <c r="R225" s="456"/>
    </row>
    <row r="226" spans="1:18" ht="27.75" customHeight="1" x14ac:dyDescent="0.2">
      <c r="A226" s="491"/>
      <c r="B226" s="487"/>
      <c r="C226" s="487"/>
      <c r="D226" s="480" t="s">
        <v>105</v>
      </c>
      <c r="E226" s="227" t="s">
        <v>653</v>
      </c>
      <c r="F226" s="228" t="str" cm="1">
        <f t="array" ref="F226">IF(OR(G226:Q226="Error",G226:Q226="Alert"),1,"")</f>
        <v/>
      </c>
      <c r="G226" s="228" t="str" cm="1">
        <f t="array" ref="G226">_xlfn.IFS(OR(Template!E425="",Template!E296=""),"",AND(Template!E425=0,Template!E296=0),"",Template!E425=Template!E296,"Alert",Template!E425&lt;&gt;Template!E296,"")</f>
        <v/>
      </c>
      <c r="H226" s="228" t="str" cm="1">
        <f t="array" ref="H226">_xlfn.IFS(OR(Template!G425="",Template!G296=""),"",AND(Template!G425=0,Template!G296=0),"",Template!G425=Template!G296,"Alert",Template!G425&lt;&gt;Template!G296,"")</f>
        <v/>
      </c>
      <c r="I226" s="228" t="str" cm="1">
        <f t="array" ref="I226">_xlfn.IFS(OR(Template!I425="",Template!I296=""),"",AND(Template!I425=0,Template!I296=0),"",Template!I425=Template!I296,"Alert",Template!I425&lt;&gt;Template!I296,"")</f>
        <v/>
      </c>
      <c r="J226" s="228" t="str" cm="1">
        <f t="array" ref="J226">_xlfn.IFS(OR(Template!K425="",Template!K296=""),"",AND(Template!K425=0,Template!K296=0),"",Template!K425=Template!K296,"Alert",Template!K425&lt;&gt;Template!K296,"")</f>
        <v/>
      </c>
      <c r="K226" s="228" t="str" cm="1">
        <f t="array" ref="K226">_xlfn.IFS(OR(Template!M425="",Template!M296=""),"",AND(Template!M425=0,Template!M296=0),"",Template!M425=Template!M296,"Alert",Template!M425&lt;&gt;Template!M296,"")</f>
        <v/>
      </c>
      <c r="L226" s="228" t="str" cm="1">
        <f t="array" ref="L226">_xlfn.IFS(OR(Template!O425="",Template!O296=""),"",AND(Template!O425=0,Template!O296=0),"",Template!O425=Template!O296,"Alert",Template!O425&lt;&gt;Template!O296,"")</f>
        <v/>
      </c>
      <c r="M226" s="228" t="str" cm="1">
        <f t="array" ref="M226">_xlfn.IFS(OR(Template!Q425="",Template!Q296=""),"",AND(Template!Q425=0,Template!Q296=0),"",Template!Q425=Template!Q296,"Alert",Template!Q425&lt;&gt;Template!Q296,"")</f>
        <v/>
      </c>
      <c r="N226" s="228" t="str" cm="1">
        <f t="array" ref="N226">_xlfn.IFS(OR(Template!S425="",Template!S296=""),"",AND(Template!S425=0,Template!S296=0),"",Template!S425=Template!S296,"Alert",Template!S425&lt;&gt;Template!S296,"")</f>
        <v/>
      </c>
      <c r="O226" s="228" t="str" cm="1">
        <f t="array" ref="O226">_xlfn.IFS(OR(Template!U425="",Template!U296=""),"",AND(Template!U425=0,Template!U296=0),"",Template!U425=Template!U296,"Alert",Template!U425&lt;&gt;Template!U296,"")</f>
        <v/>
      </c>
      <c r="P226" s="228" t="str" cm="1">
        <f t="array" ref="P226">_xlfn.IFS(OR(Template!W425="",Template!W296=""),"",AND(Template!W425=0,Template!W296=0),"",Template!W425=Template!W296,"Alert",Template!W425&lt;&gt;Template!W296,"")</f>
        <v/>
      </c>
      <c r="Q226" s="228" t="str" cm="1">
        <f t="array" ref="Q226">_xlfn.IFS(OR(Template!Y425="",Template!Y296=""),"",AND(Template!Y425=0,Template!Y296=0),"",Template!Y425=Template!Y296,"Alert",Template!Y425&lt;&gt;Template!Y296,"")</f>
        <v/>
      </c>
      <c r="R226" s="229"/>
    </row>
    <row r="227" spans="1:18" ht="27.75" customHeight="1" x14ac:dyDescent="0.2">
      <c r="A227" s="491"/>
      <c r="B227" s="487"/>
      <c r="C227" s="487"/>
      <c r="D227" s="480"/>
      <c r="E227" s="72" t="s">
        <v>675</v>
      </c>
      <c r="F227" s="58" t="str" cm="1">
        <f t="array" ref="F227">IF(OR(G227:Q227="Error",G227:Q227="Alert"),1,"")</f>
        <v/>
      </c>
      <c r="G227" s="58" t="str" cm="1">
        <f t="array" ref="G227">_xlfn.IFS(OR(Template!E427="",Template!E298=""),"",AND(Template!E427=0,Template!E298=0),"",Template!E427=Template!E298,"Alert",Template!E427&lt;&gt;Template!E298,"")</f>
        <v/>
      </c>
      <c r="H227" s="58" t="str" cm="1">
        <f t="array" ref="H227">_xlfn.IFS(OR(Template!G427="",Template!G298=""),"",AND(Template!G427=0,Template!G298=0),"",Template!G427=Template!G298,"Alert",Template!G427&lt;&gt;Template!G298,"")</f>
        <v/>
      </c>
      <c r="I227" s="58" t="str" cm="1">
        <f t="array" ref="I227">_xlfn.IFS(OR(Template!I427="",Template!I298=""),"",AND(Template!I427=0,Template!I298=0),"",Template!I427=Template!I298,"Alert",Template!I427&lt;&gt;Template!I298,"")</f>
        <v/>
      </c>
      <c r="J227" s="58" t="str" cm="1">
        <f t="array" ref="J227">_xlfn.IFS(OR(Template!K427="",Template!K298=""),"",AND(Template!K427=0,Template!K298=0),"",Template!K427=Template!K298,"Alert",Template!K427&lt;&gt;Template!K298,"")</f>
        <v/>
      </c>
      <c r="K227" s="58" t="str" cm="1">
        <f t="array" ref="K227">_xlfn.IFS(OR(Template!M427="",Template!M298=""),"",AND(Template!M427=0,Template!M298=0),"",Template!M427=Template!M298,"Alert",Template!M427&lt;&gt;Template!M298,"")</f>
        <v/>
      </c>
      <c r="L227" s="58" t="str" cm="1">
        <f t="array" ref="L227">_xlfn.IFS(OR(Template!O427="",Template!O298=""),"",AND(Template!O427=0,Template!O298=0),"",Template!O427=Template!O298,"Alert",Template!O427&lt;&gt;Template!O298,"")</f>
        <v/>
      </c>
      <c r="M227" s="58" t="str" cm="1">
        <f t="array" ref="M227">_xlfn.IFS(OR(Template!Q427="",Template!Q298=""),"",AND(Template!Q427=0,Template!Q298=0),"",Template!Q427=Template!Q298,"Alert",Template!Q427&lt;&gt;Template!Q298,"")</f>
        <v/>
      </c>
      <c r="N227" s="58" t="str" cm="1">
        <f t="array" ref="N227">_xlfn.IFS(OR(Template!S427="",Template!S298=""),"",AND(Template!S427=0,Template!S298=0),"",Template!S427=Template!S298,"Alert",Template!S427&lt;&gt;Template!S298,"")</f>
        <v/>
      </c>
      <c r="O227" s="58" t="str" cm="1">
        <f t="array" ref="O227">_xlfn.IFS(OR(Template!U427="",Template!U298=""),"",AND(Template!U427=0,Template!U298=0),"",Template!U427=Template!U298,"Alert",Template!U427&lt;&gt;Template!U298,"")</f>
        <v/>
      </c>
      <c r="P227" s="58" t="str" cm="1">
        <f t="array" ref="P227">_xlfn.IFS(OR(Template!W427="",Template!W298=""),"",AND(Template!W427=0,Template!W298=0),"",Template!W427=Template!W298,"Alert",Template!W427&lt;&gt;Template!W298,"")</f>
        <v/>
      </c>
      <c r="Q227" s="58" t="str" cm="1">
        <f t="array" ref="Q227">_xlfn.IFS(OR(Template!Y427="",Template!Y298=""),"",AND(Template!Y427=0,Template!Y298=0),"",Template!Y427=Template!Y298,"Alert",Template!Y427&lt;&gt;Template!Y298,"")</f>
        <v/>
      </c>
      <c r="R227" s="158"/>
    </row>
    <row r="228" spans="1:18" ht="27.75" customHeight="1" x14ac:dyDescent="0.2">
      <c r="A228" s="491"/>
      <c r="B228" s="487"/>
      <c r="C228" s="487"/>
      <c r="D228" s="480"/>
      <c r="E228" s="69" t="s">
        <v>408</v>
      </c>
      <c r="F228" s="58" t="str" cm="1">
        <f t="array" ref="F228">IF(OR(G228:Q228="Error",G228:Q228="Alert"),1,"")</f>
        <v/>
      </c>
      <c r="G228" s="58" t="str" cm="1">
        <f t="array" ref="G228">_xlfn.IFS(OR(Template!E429="",Template!E300=""),"",AND(Template!E429=0,Template!E300=0),"",Template!E429=Template!E300,"Alert",Template!E429&lt;&gt;Template!E300,"")</f>
        <v/>
      </c>
      <c r="H228" s="58" t="str" cm="1">
        <f t="array" ref="H228">_xlfn.IFS(OR(Template!G429="",Template!G300=""),"",AND(Template!G429=0,Template!G300=0),"",Template!G429=Template!G300,"Alert",Template!G429&lt;&gt;Template!G300,"")</f>
        <v/>
      </c>
      <c r="I228" s="58" t="str" cm="1">
        <f t="array" ref="I228">_xlfn.IFS(OR(Template!I429="",Template!I300=""),"",AND(Template!I429=0,Template!I300=0),"",Template!I429=Template!I300,"Alert",Template!I429&lt;&gt;Template!I300,"")</f>
        <v/>
      </c>
      <c r="J228" s="58" t="str" cm="1">
        <f t="array" ref="J228">_xlfn.IFS(OR(Template!K429="",Template!K300=""),"",AND(Template!K429=0,Template!K300=0),"",Template!K429=Template!K300,"Alert",Template!K429&lt;&gt;Template!K300,"")</f>
        <v/>
      </c>
      <c r="K228" s="58" t="str" cm="1">
        <f t="array" ref="K228">_xlfn.IFS(OR(Template!M429="",Template!M300=""),"",AND(Template!M429=0,Template!M300=0),"",Template!M429=Template!M300,"Alert",Template!M429&lt;&gt;Template!M300,"")</f>
        <v/>
      </c>
      <c r="L228" s="58" t="str" cm="1">
        <f t="array" ref="L228">_xlfn.IFS(OR(Template!O429="",Template!O300=""),"",AND(Template!O429=0,Template!O300=0),"",Template!O429=Template!O300,"Alert",Template!O429&lt;&gt;Template!O300,"")</f>
        <v/>
      </c>
      <c r="M228" s="58" t="str" cm="1">
        <f t="array" ref="M228">_xlfn.IFS(OR(Template!Q429="",Template!Q300=""),"",AND(Template!Q429=0,Template!Q300=0),"",Template!Q429=Template!Q300,"Alert",Template!Q429&lt;&gt;Template!Q300,"")</f>
        <v/>
      </c>
      <c r="N228" s="58" t="str" cm="1">
        <f t="array" ref="N228">_xlfn.IFS(OR(Template!S429="",Template!S300=""),"",AND(Template!S429=0,Template!S300=0),"",Template!S429=Template!S300,"Alert",Template!S429&lt;&gt;Template!S300,"")</f>
        <v/>
      </c>
      <c r="O228" s="58" t="str" cm="1">
        <f t="array" ref="O228">_xlfn.IFS(OR(Template!U429="",Template!U300=""),"",AND(Template!U429=0,Template!U300=0),"",Template!U429=Template!U300,"Alert",Template!U429&lt;&gt;Template!U300,"")</f>
        <v/>
      </c>
      <c r="P228" s="58" t="str" cm="1">
        <f t="array" ref="P228">_xlfn.IFS(OR(Template!W429="",Template!W300=""),"",AND(Template!W429=0,Template!W300=0),"",Template!W429=Template!W300,"Alert",Template!W429&lt;&gt;Template!W300,"")</f>
        <v/>
      </c>
      <c r="Q228" s="58" t="str" cm="1">
        <f t="array" ref="Q228">_xlfn.IFS(OR(Template!Y429="",Template!Y300=""),"",AND(Template!Y429=0,Template!Y300=0),"",Template!Y429=Template!Y300,"Alert",Template!Y429&lt;&gt;Template!Y300,"")</f>
        <v/>
      </c>
      <c r="R228" s="158"/>
    </row>
    <row r="229" spans="1:18" ht="27.75" customHeight="1" x14ac:dyDescent="0.2">
      <c r="A229" s="491"/>
      <c r="B229" s="487"/>
      <c r="C229" s="487"/>
      <c r="D229" s="480"/>
      <c r="E229" s="455" t="s">
        <v>409</v>
      </c>
      <c r="F229" s="58" t="str" cm="1">
        <f t="array" ref="F229">IF(OR(G229:Q229="Error",G229:Q229="Alert"),1,"")</f>
        <v/>
      </c>
      <c r="G229" s="58" t="str" cm="1">
        <f t="array" ref="G229">_xlfn.IFS(OR(Template!E430="",Template!E301=""),"",AND(Template!E430=0,Template!E301=0),"",Template!E430=Template!E301,"Alert",Template!E430&lt;&gt;Template!E301,"")</f>
        <v/>
      </c>
      <c r="H229" s="58" t="str" cm="1">
        <f t="array" ref="H229">_xlfn.IFS(OR(Template!G430="",Template!G301=""),"",AND(Template!G430=0,Template!G301=0),"",Template!G430=Template!G301,"Alert",Template!G430&lt;&gt;Template!G301,"")</f>
        <v/>
      </c>
      <c r="I229" s="58" t="str" cm="1">
        <f t="array" ref="I229">_xlfn.IFS(OR(Template!I430="",Template!I301=""),"",AND(Template!I430=0,Template!I301=0),"",Template!I430=Template!I301,"Alert",Template!I430&lt;&gt;Template!I301,"")</f>
        <v/>
      </c>
      <c r="J229" s="58" t="str" cm="1">
        <f t="array" ref="J229">_xlfn.IFS(OR(Template!K430="",Template!K301=""),"",AND(Template!K430=0,Template!K301=0),"",Template!K430=Template!K301,"Alert",Template!K430&lt;&gt;Template!K301,"")</f>
        <v/>
      </c>
      <c r="K229" s="58" t="str" cm="1">
        <f t="array" ref="K229">_xlfn.IFS(OR(Template!M430="",Template!M301=""),"",AND(Template!M430=0,Template!M301=0),"",Template!M430=Template!M301,"Alert",Template!M430&lt;&gt;Template!M301,"")</f>
        <v/>
      </c>
      <c r="L229" s="58" t="str" cm="1">
        <f t="array" ref="L229">_xlfn.IFS(OR(Template!O430="",Template!O301=""),"",AND(Template!O430=0,Template!O301=0),"",Template!O430=Template!O301,"Alert",Template!O430&lt;&gt;Template!O301,"")</f>
        <v/>
      </c>
      <c r="M229" s="58" t="str" cm="1">
        <f t="array" ref="M229">_xlfn.IFS(OR(Template!Q430="",Template!Q301=""),"",AND(Template!Q430=0,Template!Q301=0),"",Template!Q430=Template!Q301,"Alert",Template!Q430&lt;&gt;Template!Q301,"")</f>
        <v/>
      </c>
      <c r="N229" s="58" t="str" cm="1">
        <f t="array" ref="N229">_xlfn.IFS(OR(Template!S430="",Template!S301=""),"",AND(Template!S430=0,Template!S301=0),"",Template!S430=Template!S301,"Alert",Template!S430&lt;&gt;Template!S301,"")</f>
        <v/>
      </c>
      <c r="O229" s="58" t="str" cm="1">
        <f t="array" ref="O229">_xlfn.IFS(OR(Template!U430="",Template!U301=""),"",AND(Template!U430=0,Template!U301=0),"",Template!U430=Template!U301,"Alert",Template!U430&lt;&gt;Template!U301,"")</f>
        <v/>
      </c>
      <c r="P229" s="58" t="str" cm="1">
        <f t="array" ref="P229">_xlfn.IFS(OR(Template!W430="",Template!W301=""),"",AND(Template!W430=0,Template!W301=0),"",Template!W430=Template!W301,"Alert",Template!W430&lt;&gt;Template!W301,"")</f>
        <v/>
      </c>
      <c r="Q229" s="58" t="str" cm="1">
        <f t="array" ref="Q229">_xlfn.IFS(OR(Template!Y430="",Template!Y301=""),"",AND(Template!Y430=0,Template!Y301=0),"",Template!Y430=Template!Y301,"Alert",Template!Y430&lt;&gt;Template!Y301,"")</f>
        <v/>
      </c>
      <c r="R229" s="456"/>
    </row>
    <row r="230" spans="1:18" ht="27.75" customHeight="1" x14ac:dyDescent="0.2">
      <c r="A230" s="491"/>
      <c r="B230" s="487"/>
      <c r="C230" s="487"/>
      <c r="D230" s="480" t="s">
        <v>106</v>
      </c>
      <c r="E230" s="227" t="s">
        <v>653</v>
      </c>
      <c r="F230" s="228" t="str" cm="1">
        <f t="array" ref="F230">IF(OR(G230:Q230="Error",G230:Q230="Alert"),1,"")</f>
        <v/>
      </c>
      <c r="G230" s="228" t="str" cm="1">
        <f t="array" ref="G230">_xlfn.IFS(OR(Template!E453="",Template!E246="",Template!E271="",Template!E296=""),"",AND(Template!E453=0,Template!E246=0,Template!E271=0,Template!E296=0),"",Template!E453=(Template!E246+Template!E271+Template!E296),"Alert",Template!E453&lt;&gt;(Template!E246+Template!E271+Template!E296),"")</f>
        <v/>
      </c>
      <c r="H230" s="228" t="str" cm="1">
        <f t="array" ref="H230">_xlfn.IFS(OR(Template!G453="",Template!G246="",Template!G271="",Template!G296=""),"",AND(Template!G453=0,Template!G246=0,Template!G271=0,Template!G296=0),"",Template!G453=(Template!G246+Template!G271+Template!G296),"Alert",Template!G453&lt;&gt;(Template!G246+Template!G271+Template!G296),"")</f>
        <v/>
      </c>
      <c r="I230" s="228" t="str" cm="1">
        <f t="array" ref="I230">_xlfn.IFS(OR(Template!I453="",Template!I246="",Template!I271="",Template!I296=""),"",AND(Template!I453=0,Template!I246=0,Template!I271=0,Template!I296=0),"",Template!I453=(Template!I246+Template!I271+Template!I296),"Alert",Template!I453&lt;&gt;(Template!I246+Template!I271+Template!I296),"")</f>
        <v/>
      </c>
      <c r="J230" s="228" t="str" cm="1">
        <f t="array" ref="J230">_xlfn.IFS(OR(Template!K453="",Template!K246="",Template!K271="",Template!K296=""),"",AND(Template!K453=0,Template!K246=0,Template!K271=0,Template!K296=0),"",Template!K453=(Template!K246+Template!K271+Template!K296),"Alert",Template!K453&lt;&gt;(Template!K246+Template!K271+Template!K296),"")</f>
        <v/>
      </c>
      <c r="K230" s="228" t="str" cm="1">
        <f t="array" ref="K230">_xlfn.IFS(OR(Template!M453="",Template!M246="",Template!M271="",Template!M296=""),"",AND(Template!M453=0,Template!M246=0,Template!M271=0,Template!M296=0),"",Template!M453=(Template!M246+Template!M271+Template!M296),"Alert",Template!M453&lt;&gt;(Template!M246+Template!M271+Template!M296),"")</f>
        <v/>
      </c>
      <c r="L230" s="228" t="str" cm="1">
        <f t="array" ref="L230">_xlfn.IFS(OR(Template!O453="",Template!O246="",Template!O271="",Template!O296=""),"",AND(Template!O453=0,Template!O246=0,Template!O271=0,Template!O296=0),"",Template!O453=(Template!O246+Template!O271+Template!O296),"Alert",Template!O453&lt;&gt;(Template!O246+Template!O271+Template!O296),"")</f>
        <v/>
      </c>
      <c r="M230" s="228" t="str" cm="1">
        <f t="array" ref="M230">_xlfn.IFS(OR(Template!Q453="",Template!Q246="",Template!Q271="",Template!Q296=""),"",AND(Template!Q453=0,Template!Q246=0,Template!Q271=0,Template!Q296=0),"",Template!Q453=(Template!Q246+Template!Q271+Template!Q296),"Alert",Template!Q453&lt;&gt;(Template!Q246+Template!Q271+Template!Q296),"")</f>
        <v/>
      </c>
      <c r="N230" s="228" t="str" cm="1">
        <f t="array" ref="N230">_xlfn.IFS(OR(Template!S453="",Template!S246="",Template!S271="",Template!S296=""),"",AND(Template!S453=0,Template!S246=0,Template!S271=0,Template!S296=0),"",Template!S453=(Template!S246+Template!S271+Template!S296),"Alert",Template!S453&lt;&gt;(Template!S246+Template!S271+Template!S296),"")</f>
        <v/>
      </c>
      <c r="O230" s="228" t="str" cm="1">
        <f t="array" ref="O230">_xlfn.IFS(OR(Template!U453="",Template!U246="",Template!U271="",Template!U296=""),"",AND(Template!U453=0,Template!U246=0,Template!U271=0,Template!U296=0),"",Template!U453=(Template!U246+Template!U271+Template!U296),"Alert",Template!U453&lt;&gt;(Template!U246+Template!U271+Template!U296),"")</f>
        <v/>
      </c>
      <c r="P230" s="228" t="str" cm="1">
        <f t="array" ref="P230">_xlfn.IFS(OR(Template!W453="",Template!W246="",Template!W271="",Template!W296=""),"",AND(Template!W453=0,Template!W246=0,Template!W271=0,Template!W296=0),"",Template!W453=(Template!W246+Template!W271+Template!W296),"Alert",Template!W453&lt;&gt;(Template!W246+Template!W271+Template!W296),"")</f>
        <v/>
      </c>
      <c r="Q230" s="228" t="str" cm="1">
        <f t="array" ref="Q230">_xlfn.IFS(OR(Template!Y453="",Template!Y246="",Template!Y271="",Template!Y296=""),"",AND(Template!Y453=0,Template!Y246=0,Template!Y271=0,Template!Y296=0),"",Template!Y453=(Template!Y246+Template!Y271+Template!Y296),"Alert",Template!Y453&lt;&gt;(Template!Y246+Template!Y271+Template!Y296),"")</f>
        <v/>
      </c>
      <c r="R230" s="229"/>
    </row>
    <row r="231" spans="1:18" ht="27.75" customHeight="1" x14ac:dyDescent="0.2">
      <c r="A231" s="491"/>
      <c r="B231" s="487"/>
      <c r="C231" s="487"/>
      <c r="D231" s="480"/>
      <c r="E231" s="69" t="s">
        <v>408</v>
      </c>
      <c r="F231" s="58" t="str" cm="1">
        <f t="array" ref="F231">IF(OR(G231:Q231="Error",G231:Q231="Alert"),1,"")</f>
        <v/>
      </c>
      <c r="G231" s="58" t="str" cm="1">
        <f t="array" ref="G231">_xlfn.IFS(OR(Template!E455="",Template!E250="",Template!E275="",Template!E300=""),"",AND(Template!E455=0,Template!E250=0,Template!E275=0,Template!E300=0),"",Template!E455=(Template!E250+Template!E275+Template!E300),"Alert",Template!E455&lt;&gt;(Template!E250+Template!E275+Template!E300),"")</f>
        <v/>
      </c>
      <c r="H231" s="58" t="str" cm="1">
        <f t="array" ref="H231">_xlfn.IFS(OR(Template!G455="",Template!G250="",Template!G275="",Template!G300=""),"",AND(Template!G455=0,Template!G250=0,Template!G275=0,Template!G300=0),"",Template!G455=(Template!G250+Template!G275+Template!G300),"Alert",Template!G455&lt;&gt;(Template!G250+Template!G275+Template!G300),"")</f>
        <v/>
      </c>
      <c r="I231" s="58" t="str" cm="1">
        <f t="array" ref="I231">_xlfn.IFS(OR(Template!I455="",Template!I250="",Template!I275="",Template!I300=""),"",AND(Template!I455=0,Template!I250=0,Template!I275=0,Template!I300=0),"",Template!I455=(Template!I250+Template!I275+Template!I300),"Alert",Template!I455&lt;&gt;(Template!I250+Template!I275+Template!I300),"")</f>
        <v/>
      </c>
      <c r="J231" s="58" t="str" cm="1">
        <f t="array" ref="J231">_xlfn.IFS(OR(Template!K455="",Template!K250="",Template!K275="",Template!K300=""),"",AND(Template!K455=0,Template!K250=0,Template!K275=0,Template!K300=0),"",Template!K455=(Template!K250+Template!K275+Template!K300),"Alert",Template!K455&lt;&gt;(Template!K250+Template!K275+Template!K300),"")</f>
        <v/>
      </c>
      <c r="K231" s="58" t="str" cm="1">
        <f t="array" ref="K231">_xlfn.IFS(OR(Template!M455="",Template!M250="",Template!M275="",Template!M300=""),"",AND(Template!M455=0,Template!M250=0,Template!M275=0,Template!M300=0),"",Template!M455=(Template!M250+Template!M275+Template!M300),"Alert",Template!M455&lt;&gt;(Template!M250+Template!M275+Template!M300),"")</f>
        <v/>
      </c>
      <c r="L231" s="58" t="str" cm="1">
        <f t="array" ref="L231">_xlfn.IFS(OR(Template!O455="",Template!O250="",Template!O275="",Template!O300=""),"",AND(Template!O455=0,Template!O250=0,Template!O275=0,Template!O300=0),"",Template!O455=(Template!O250+Template!O275+Template!O300),"Alert",Template!O455&lt;&gt;(Template!O250+Template!O275+Template!O300),"")</f>
        <v/>
      </c>
      <c r="M231" s="58" t="str" cm="1">
        <f t="array" ref="M231">_xlfn.IFS(OR(Template!Q455="",Template!Q250="",Template!Q275="",Template!Q300=""),"",AND(Template!Q455=0,Template!Q250=0,Template!Q275=0,Template!Q300=0),"",Template!Q455=(Template!Q250+Template!Q275+Template!Q300),"Alert",Template!Q455&lt;&gt;(Template!Q250+Template!Q275+Template!Q300),"")</f>
        <v/>
      </c>
      <c r="N231" s="58" t="str" cm="1">
        <f t="array" ref="N231">_xlfn.IFS(OR(Template!S455="",Template!S250="",Template!S275="",Template!S300=""),"",AND(Template!S455=0,Template!S250=0,Template!S275=0,Template!S300=0),"",Template!S455=(Template!S250+Template!S275+Template!S300),"Alert",Template!S455&lt;&gt;(Template!S250+Template!S275+Template!S300),"")</f>
        <v/>
      </c>
      <c r="O231" s="58" t="str" cm="1">
        <f t="array" ref="O231">_xlfn.IFS(OR(Template!U455="",Template!U250="",Template!U275="",Template!U300=""),"",AND(Template!U455=0,Template!U250=0,Template!U275=0,Template!U300=0),"",Template!U455=(Template!U250+Template!U275+Template!U300),"Alert",Template!U455&lt;&gt;(Template!U250+Template!U275+Template!U300),"")</f>
        <v/>
      </c>
      <c r="P231" s="58" t="str" cm="1">
        <f t="array" ref="P231">_xlfn.IFS(OR(Template!W455="",Template!W250="",Template!W275="",Template!W300=""),"",AND(Template!W455=0,Template!W250=0,Template!W275=0,Template!W300=0),"",Template!W455=(Template!W250+Template!W275+Template!W300),"Alert",Template!W455&lt;&gt;(Template!W250+Template!W275+Template!W300),"")</f>
        <v/>
      </c>
      <c r="Q231" s="58" t="str" cm="1">
        <f t="array" ref="Q231">_xlfn.IFS(OR(Template!Y455="",Template!Y250="",Template!Y275="",Template!Y300=""),"",AND(Template!Y455=0,Template!Y250=0,Template!Y275=0,Template!Y300=0),"",Template!Y455=(Template!Y250+Template!Y275+Template!Y300),"Alert",Template!Y455&lt;&gt;(Template!Y250+Template!Y275+Template!Y300),"")</f>
        <v/>
      </c>
      <c r="R231" s="158"/>
    </row>
    <row r="232" spans="1:18" ht="27.75" customHeight="1" x14ac:dyDescent="0.2">
      <c r="A232" s="491"/>
      <c r="B232" s="487"/>
      <c r="C232" s="487"/>
      <c r="D232" s="480"/>
      <c r="E232" s="455" t="s">
        <v>409</v>
      </c>
      <c r="F232" s="58" t="str" cm="1">
        <f t="array" ref="F232">IF(OR(G232:Q232="Error",G232:Q232="Alert"),1,"")</f>
        <v/>
      </c>
      <c r="G232" s="58" t="str" cm="1">
        <f t="array" ref="G232">_xlfn.IFS(OR(Template!E456="",Template!E251="",Template!E276="",Template!E301=""),"",AND(Template!E456=0,Template!E251=0,Template!E276=0,Template!E301=0),"",Template!E456=(Template!E251+Template!E276+Template!E301),"Alert",Template!E456&lt;&gt;(Template!E251+Template!E276+Template!E301),"")</f>
        <v/>
      </c>
      <c r="H232" s="58" t="str" cm="1">
        <f t="array" ref="H232">_xlfn.IFS(OR(Template!G456="",Template!G251="",Template!G276="",Template!G301=""),"",AND(Template!G456=0,Template!G251=0,Template!G276=0,Template!G301=0),"",Template!G456=(Template!G251+Template!G276+Template!G301),"Alert",Template!G456&lt;&gt;(Template!G251+Template!G276+Template!G301),"")</f>
        <v/>
      </c>
      <c r="I232" s="58" t="str" cm="1">
        <f t="array" ref="I232">_xlfn.IFS(OR(Template!I456="",Template!I251="",Template!I276="",Template!I301=""),"",AND(Template!I456=0,Template!I251=0,Template!I276=0,Template!I301=0),"",Template!I456=(Template!I251+Template!I276+Template!I301),"Alert",Template!I456&lt;&gt;(Template!I251+Template!I276+Template!I301),"")</f>
        <v/>
      </c>
      <c r="J232" s="58" t="str" cm="1">
        <f t="array" ref="J232">_xlfn.IFS(OR(Template!K456="",Template!K251="",Template!K276="",Template!K301=""),"",AND(Template!K456=0,Template!K251=0,Template!K276=0,Template!K301=0),"",Template!K456=(Template!K251+Template!K276+Template!K301),"Alert",Template!K456&lt;&gt;(Template!K251+Template!K276+Template!K301),"")</f>
        <v/>
      </c>
      <c r="K232" s="58" t="str" cm="1">
        <f t="array" ref="K232">_xlfn.IFS(OR(Template!M456="",Template!M251="",Template!M276="",Template!M301=""),"",AND(Template!M456=0,Template!M251=0,Template!M276=0,Template!M301=0),"",Template!M456=(Template!M251+Template!M276+Template!M301),"Alert",Template!M456&lt;&gt;(Template!M251+Template!M276+Template!M301),"")</f>
        <v/>
      </c>
      <c r="L232" s="58" t="str" cm="1">
        <f t="array" ref="L232">_xlfn.IFS(OR(Template!O456="",Template!O251="",Template!O276="",Template!O301=""),"",AND(Template!O456=0,Template!O251=0,Template!O276=0,Template!O301=0),"",Template!O456=(Template!O251+Template!O276+Template!O301),"Alert",Template!O456&lt;&gt;(Template!O251+Template!O276+Template!O301),"")</f>
        <v/>
      </c>
      <c r="M232" s="58" t="str" cm="1">
        <f t="array" ref="M232">_xlfn.IFS(OR(Template!Q456="",Template!Q251="",Template!Q276="",Template!Q301=""),"",AND(Template!Q456=0,Template!Q251=0,Template!Q276=0,Template!Q301=0),"",Template!Q456=(Template!Q251+Template!Q276+Template!Q301),"Alert",Template!Q456&lt;&gt;(Template!Q251+Template!Q276+Template!Q301),"")</f>
        <v/>
      </c>
      <c r="N232" s="58" t="str" cm="1">
        <f t="array" ref="N232">_xlfn.IFS(OR(Template!S456="",Template!S251="",Template!S276="",Template!S301=""),"",AND(Template!S456=0,Template!S251=0,Template!S276=0,Template!S301=0),"",Template!S456=(Template!S251+Template!S276+Template!S301),"Alert",Template!S456&lt;&gt;(Template!S251+Template!S276+Template!S301),"")</f>
        <v/>
      </c>
      <c r="O232" s="58" t="str" cm="1">
        <f t="array" ref="O232">_xlfn.IFS(OR(Template!U456="",Template!U251="",Template!U276="",Template!U301=""),"",AND(Template!U456=0,Template!U251=0,Template!U276=0,Template!U301=0),"",Template!U456=(Template!U251+Template!U276+Template!U301),"Alert",Template!U456&lt;&gt;(Template!U251+Template!U276+Template!U301),"")</f>
        <v/>
      </c>
      <c r="P232" s="58" t="str" cm="1">
        <f t="array" ref="P232">_xlfn.IFS(OR(Template!W456="",Template!W251="",Template!W276="",Template!W301=""),"",AND(Template!W456=0,Template!W251=0,Template!W276=0,Template!W301=0),"",Template!W456=(Template!W251+Template!W276+Template!W301),"Alert",Template!W456&lt;&gt;(Template!W251+Template!W276+Template!W301),"")</f>
        <v/>
      </c>
      <c r="Q232" s="58" t="str" cm="1">
        <f t="array" ref="Q232">_xlfn.IFS(OR(Template!Y456="",Template!Y251="",Template!Y276="",Template!Y301=""),"",AND(Template!Y456=0,Template!Y251=0,Template!Y276=0,Template!Y301=0),"",Template!Y456=(Template!Y251+Template!Y276+Template!Y301),"Alert",Template!Y456&lt;&gt;(Template!Y251+Template!Y276+Template!Y301),"")</f>
        <v/>
      </c>
      <c r="R232" s="456"/>
    </row>
    <row r="233" spans="1:18" ht="27.75" customHeight="1" x14ac:dyDescent="0.2">
      <c r="A233" s="491"/>
      <c r="B233" s="487"/>
      <c r="C233" s="487"/>
      <c r="D233" s="480" t="s">
        <v>107</v>
      </c>
      <c r="E233" s="227" t="s">
        <v>653</v>
      </c>
      <c r="F233" s="228" t="str" cm="1">
        <f t="array" ref="F233">IF(OR(G233:Q233="Error",G233:Q233="Alert"),1,"")</f>
        <v/>
      </c>
      <c r="G233" s="228" t="str" cm="1">
        <f t="array" ref="G233">_xlfn.IFS(OR(Template!E217="",Template!E488=""),"",AND(Template!E217=0,Template!E488=0),"",Template!E488=Template!E217,"Alert",Template!E488&lt;&gt;Template!E217,"")</f>
        <v/>
      </c>
      <c r="H233" s="228" t="str" cm="1">
        <f t="array" ref="H233">_xlfn.IFS(OR(Template!G217="",Template!G488=""),"",AND(Template!G217=0,Template!G488=0),"",Template!G488=Template!G217,"Alert",Template!G488&lt;&gt;Template!G217,"")</f>
        <v/>
      </c>
      <c r="I233" s="228" t="str" cm="1">
        <f t="array" ref="I233">_xlfn.IFS(OR(Template!I217="",Template!I488=""),"",AND(Template!I217=0,Template!I488=0),"",Template!I488=Template!I217,"Alert",Template!I488&lt;&gt;Template!I217,"")</f>
        <v/>
      </c>
      <c r="J233" s="228" t="str" cm="1">
        <f t="array" ref="J233">_xlfn.IFS(OR(Template!K217="",Template!K488=""),"",AND(Template!K217=0,Template!K488=0),"",Template!K488=Template!K217,"Alert",Template!K488&lt;&gt;Template!K217,"")</f>
        <v/>
      </c>
      <c r="K233" s="228" t="str" cm="1">
        <f t="array" ref="K233">_xlfn.IFS(OR(Template!M217="",Template!M488=""),"",AND(Template!M217=0,Template!M488=0),"",Template!M488=Template!M217,"Alert",Template!M488&lt;&gt;Template!M217,"")</f>
        <v/>
      </c>
      <c r="L233" s="228" t="str" cm="1">
        <f t="array" ref="L233">_xlfn.IFS(OR(Template!O217="",Template!O488=""),"",AND(Template!O217=0,Template!O488=0),"",Template!O488=Template!O217,"Alert",Template!O488&lt;&gt;Template!O217,"")</f>
        <v/>
      </c>
      <c r="M233" s="228" t="str" cm="1">
        <f t="array" ref="M233">_xlfn.IFS(OR(Template!Q217="",Template!Q488=""),"",AND(Template!Q217=0,Template!Q488=0),"",Template!Q488=Template!Q217,"Alert",Template!Q488&lt;&gt;Template!Q217,"")</f>
        <v/>
      </c>
      <c r="N233" s="228" t="str" cm="1">
        <f t="array" ref="N233">_xlfn.IFS(OR(Template!S217="",Template!S488=""),"",AND(Template!S217=0,Template!S488=0),"",Template!S488=Template!S217,"Alert",Template!S488&lt;&gt;Template!S217,"")</f>
        <v/>
      </c>
      <c r="O233" s="228" t="str" cm="1">
        <f t="array" ref="O233">_xlfn.IFS(OR(Template!U217="",Template!U488=""),"",AND(Template!U217=0,Template!U488=0),"",Template!U488=Template!U217,"Alert",Template!U488&lt;&gt;Template!U217,"")</f>
        <v/>
      </c>
      <c r="P233" s="228" t="str" cm="1">
        <f t="array" ref="P233">_xlfn.IFS(OR(Template!W217="",Template!W488=""),"",AND(Template!W217=0,Template!W488=0),"",Template!W488=Template!W217,"Alert",Template!W488&lt;&gt;Template!W217,"")</f>
        <v/>
      </c>
      <c r="Q233" s="228" t="str" cm="1">
        <f t="array" ref="Q233">_xlfn.IFS(OR(Template!Y217="",Template!Y488=""),"",AND(Template!Y217=0,Template!Y488=0),"",Template!Y488=Template!Y217,"Alert",Template!Y488&lt;&gt;Template!Y217,"")</f>
        <v/>
      </c>
      <c r="R233" s="229"/>
    </row>
    <row r="234" spans="1:18" ht="27.75" customHeight="1" x14ac:dyDescent="0.2">
      <c r="A234" s="491"/>
      <c r="B234" s="487"/>
      <c r="C234" s="487"/>
      <c r="D234" s="480"/>
      <c r="E234" s="69" t="s">
        <v>408</v>
      </c>
      <c r="F234" s="58" t="str" cm="1">
        <f t="array" ref="F234">IF(OR(G234:Q234="Error",G234:Q234="Alert"),1,"")</f>
        <v/>
      </c>
      <c r="G234" s="58" t="str" cm="1">
        <f t="array" ref="G234">_xlfn.IFS(OR(Template!E219="",Template!E490=""),"",AND(Template!E219=0,Template!E490=0),"",Template!E490=Template!E219,"Alert",Template!E490&lt;&gt;Template!E219,"")</f>
        <v/>
      </c>
      <c r="H234" s="58" t="str" cm="1">
        <f t="array" ref="H234">_xlfn.IFS(OR(Template!G219="",Template!G490=""),"",AND(Template!G219=0,Template!G490=0),"",Template!G490=Template!G219,"Alert",Template!G490&lt;&gt;Template!G219,"")</f>
        <v/>
      </c>
      <c r="I234" s="58" t="str" cm="1">
        <f t="array" ref="I234">_xlfn.IFS(OR(Template!I219="",Template!I490=""),"",AND(Template!I219=0,Template!I490=0),"",Template!I490=Template!I219,"Alert",Template!I490&lt;&gt;Template!I219,"")</f>
        <v/>
      </c>
      <c r="J234" s="58" t="str" cm="1">
        <f t="array" ref="J234">_xlfn.IFS(OR(Template!K219="",Template!K490=""),"",AND(Template!K219=0,Template!K490=0),"",Template!K490=Template!K219,"Alert",Template!K490&lt;&gt;Template!K219,"")</f>
        <v/>
      </c>
      <c r="K234" s="58" t="str" cm="1">
        <f t="array" ref="K234">_xlfn.IFS(OR(Template!M219="",Template!M490=""),"",AND(Template!M219=0,Template!M490=0),"",Template!M490=Template!M219,"Alert",Template!M490&lt;&gt;Template!M219,"")</f>
        <v/>
      </c>
      <c r="L234" s="58" t="str" cm="1">
        <f t="array" ref="L234">_xlfn.IFS(OR(Template!O219="",Template!O490=""),"",AND(Template!O219=0,Template!O490=0),"",Template!O490=Template!O219,"Alert",Template!O490&lt;&gt;Template!O219,"")</f>
        <v/>
      </c>
      <c r="M234" s="58" t="str" cm="1">
        <f t="array" ref="M234">_xlfn.IFS(OR(Template!Q219="",Template!Q490=""),"",AND(Template!Q219=0,Template!Q490=0),"",Template!Q490=Template!Q219,"Alert",Template!Q490&lt;&gt;Template!Q219,"")</f>
        <v/>
      </c>
      <c r="N234" s="58" t="str" cm="1">
        <f t="array" ref="N234">_xlfn.IFS(OR(Template!S219="",Template!S490=""),"",AND(Template!S219=0,Template!S490=0),"",Template!S490=Template!S219,"Alert",Template!S490&lt;&gt;Template!S219,"")</f>
        <v/>
      </c>
      <c r="O234" s="58" t="str" cm="1">
        <f t="array" ref="O234">_xlfn.IFS(OR(Template!U219="",Template!U490=""),"",AND(Template!U219=0,Template!U490=0),"",Template!U490=Template!U219,"Alert",Template!U490&lt;&gt;Template!U219,"")</f>
        <v/>
      </c>
      <c r="P234" s="58" t="str" cm="1">
        <f t="array" ref="P234">_xlfn.IFS(OR(Template!W219="",Template!W490=""),"",AND(Template!W219=0,Template!W490=0),"",Template!W490=Template!W219,"Alert",Template!W490&lt;&gt;Template!W219,"")</f>
        <v/>
      </c>
      <c r="Q234" s="58" t="str" cm="1">
        <f t="array" ref="Q234">_xlfn.IFS(OR(Template!Y219="",Template!Y490=""),"",AND(Template!Y219=0,Template!Y490=0),"",Template!Y490=Template!Y219,"Alert",Template!Y490&lt;&gt;Template!Y219,"")</f>
        <v/>
      </c>
      <c r="R234" s="158"/>
    </row>
    <row r="235" spans="1:18" ht="27.75" customHeight="1" x14ac:dyDescent="0.2">
      <c r="A235" s="491"/>
      <c r="B235" s="487"/>
      <c r="C235" s="487"/>
      <c r="D235" s="480"/>
      <c r="E235" s="455" t="s">
        <v>409</v>
      </c>
      <c r="F235" s="58" t="str" cm="1">
        <f t="array" ref="F235">IF(OR(G235:Q235="Error",G235:Q235="Alert"),1,"")</f>
        <v/>
      </c>
      <c r="G235" s="58" t="str" cm="1">
        <f t="array" ref="G235">_xlfn.IFS(OR(Template!E220="",Template!E491=""),"",AND(Template!E220=0,Template!E491=0),"",Template!E491=Template!E220,"Alert",Template!E491&lt;&gt;Template!E220,"")</f>
        <v/>
      </c>
      <c r="H235" s="58" t="str" cm="1">
        <f t="array" ref="H235">_xlfn.IFS(OR(Template!G220="",Template!G491=""),"",AND(Template!G220=0,Template!G491=0),"",Template!G491=Template!G220,"Alert",Template!G491&lt;&gt;Template!G220,"")</f>
        <v/>
      </c>
      <c r="I235" s="58" t="str" cm="1">
        <f t="array" ref="I235">_xlfn.IFS(OR(Template!I220="",Template!I491=""),"",AND(Template!I220=0,Template!I491=0),"",Template!I491=Template!I220,"Alert",Template!I491&lt;&gt;Template!I220,"")</f>
        <v/>
      </c>
      <c r="J235" s="58" t="str" cm="1">
        <f t="array" ref="J235">_xlfn.IFS(OR(Template!K220="",Template!K491=""),"",AND(Template!K220=0,Template!K491=0),"",Template!K491=Template!K220,"Alert",Template!K491&lt;&gt;Template!K220,"")</f>
        <v/>
      </c>
      <c r="K235" s="58" t="str" cm="1">
        <f t="array" ref="K235">_xlfn.IFS(OR(Template!M220="",Template!M491=""),"",AND(Template!M220=0,Template!M491=0),"",Template!M491=Template!M220,"Alert",Template!M491&lt;&gt;Template!M220,"")</f>
        <v/>
      </c>
      <c r="L235" s="58" t="str" cm="1">
        <f t="array" ref="L235">_xlfn.IFS(OR(Template!O220="",Template!O491=""),"",AND(Template!O220=0,Template!O491=0),"",Template!O491=Template!O220,"Alert",Template!O491&lt;&gt;Template!O220,"")</f>
        <v/>
      </c>
      <c r="M235" s="58" t="str" cm="1">
        <f t="array" ref="M235">_xlfn.IFS(OR(Template!Q220="",Template!Q491=""),"",AND(Template!Q220=0,Template!Q491=0),"",Template!Q491=Template!Q220,"Alert",Template!Q491&lt;&gt;Template!Q220,"")</f>
        <v/>
      </c>
      <c r="N235" s="58" t="str" cm="1">
        <f t="array" ref="N235">_xlfn.IFS(OR(Template!S220="",Template!S491=""),"",AND(Template!S220=0,Template!S491=0),"",Template!S491=Template!S220,"Alert",Template!S491&lt;&gt;Template!S220,"")</f>
        <v/>
      </c>
      <c r="O235" s="58" t="str" cm="1">
        <f t="array" ref="O235">_xlfn.IFS(OR(Template!U220="",Template!U491=""),"",AND(Template!U220=0,Template!U491=0),"",Template!U491=Template!U220,"Alert",Template!U491&lt;&gt;Template!U220,"")</f>
        <v/>
      </c>
      <c r="P235" s="58" t="str" cm="1">
        <f t="array" ref="P235">_xlfn.IFS(OR(Template!W220="",Template!W491=""),"",AND(Template!W220=0,Template!W491=0),"",Template!W491=Template!W220,"Alert",Template!W491&lt;&gt;Template!W220,"")</f>
        <v/>
      </c>
      <c r="Q235" s="58" t="str" cm="1">
        <f t="array" ref="Q235">_xlfn.IFS(OR(Template!Y220="",Template!Y491=""),"",AND(Template!Y220=0,Template!Y491=0),"",Template!Y491=Template!Y220,"Alert",Template!Y491&lt;&gt;Template!Y220,"")</f>
        <v/>
      </c>
      <c r="R235" s="456"/>
    </row>
    <row r="236" spans="1:18" ht="27.75" customHeight="1" x14ac:dyDescent="0.2">
      <c r="A236" s="491"/>
      <c r="B236" s="487"/>
      <c r="C236" s="487"/>
      <c r="D236" s="480" t="s">
        <v>109</v>
      </c>
      <c r="E236" s="227" t="s">
        <v>653</v>
      </c>
      <c r="F236" s="228" t="str" cm="1">
        <f t="array" ref="F236">IF(OR(G236:Q236="Error",G236:Q236="Alert"),1,"")</f>
        <v/>
      </c>
      <c r="G236" s="228" t="str" cm="1">
        <f t="array" ref="G236">_xlfn.IFS(OR(Template!E520="",Template!E246=""),"",AND(Template!E520=0,Template!E246=0),"",Template!E520=Template!E246,"Alert",Template!E520&lt;&gt;Template!E246,"")</f>
        <v/>
      </c>
      <c r="H236" s="228" t="str" cm="1">
        <f t="array" ref="H236">_xlfn.IFS(OR(Template!G520="",Template!G246=""),"",AND(Template!G520=0,Template!G246=0),"",Template!G520=Template!G246,"Alert",Template!G520&lt;&gt;Template!G246,"")</f>
        <v/>
      </c>
      <c r="I236" s="228" t="str" cm="1">
        <f t="array" ref="I236">_xlfn.IFS(OR(Template!I520="",Template!I246=""),"",AND(Template!I520=0,Template!I246=0),"",Template!I520=Template!I246,"Alert",Template!I520&lt;&gt;Template!I246,"")</f>
        <v/>
      </c>
      <c r="J236" s="228" t="str" cm="1">
        <f t="array" ref="J236">_xlfn.IFS(OR(Template!K520="",Template!K246=""),"",AND(Template!K520=0,Template!K246=0),"",Template!K520=Template!K246,"Alert",Template!K520&lt;&gt;Template!K246,"")</f>
        <v/>
      </c>
      <c r="K236" s="228" t="str" cm="1">
        <f t="array" ref="K236">_xlfn.IFS(OR(Template!M520="",Template!M246=""),"",AND(Template!M520=0,Template!M246=0),"",Template!M520=Template!M246,"Alert",Template!M520&lt;&gt;Template!M246,"")</f>
        <v/>
      </c>
      <c r="L236" s="228" t="str" cm="1">
        <f t="array" ref="L236">_xlfn.IFS(OR(Template!O520="",Template!O246=""),"",AND(Template!O520=0,Template!O246=0),"",Template!O520=Template!O246,"Alert",Template!O520&lt;&gt;Template!O246,"")</f>
        <v/>
      </c>
      <c r="M236" s="228" t="str" cm="1">
        <f t="array" ref="M236">_xlfn.IFS(OR(Template!Q520="",Template!Q246=""),"",AND(Template!Q520=0,Template!Q246=0),"",Template!Q520=Template!Q246,"Alert",Template!Q520&lt;&gt;Template!Q246,"")</f>
        <v/>
      </c>
      <c r="N236" s="228" t="str" cm="1">
        <f t="array" ref="N236">_xlfn.IFS(OR(Template!S520="",Template!S246=""),"",AND(Template!S520=0,Template!S246=0),"",Template!S520=Template!S246,"Alert",Template!S520&lt;&gt;Template!S246,"")</f>
        <v/>
      </c>
      <c r="O236" s="228" t="str" cm="1">
        <f t="array" ref="O236">_xlfn.IFS(OR(Template!U520="",Template!U246=""),"",AND(Template!U520=0,Template!U246=0),"",Template!U520=Template!U246,"Alert",Template!U520&lt;&gt;Template!U246,"")</f>
        <v/>
      </c>
      <c r="P236" s="228" t="str" cm="1">
        <f t="array" ref="P236">_xlfn.IFS(OR(Template!W520="",Template!W246=""),"",AND(Template!W520=0,Template!W246=0),"",Template!W520=Template!W246,"Alert",Template!W520&lt;&gt;Template!W246,"")</f>
        <v/>
      </c>
      <c r="Q236" s="228" t="str" cm="1">
        <f t="array" ref="Q236">_xlfn.IFS(OR(Template!Y520="",Template!Y246=""),"",AND(Template!Y520=0,Template!Y246=0),"",Template!Y520=Template!Y246,"Alert",Template!Y520&lt;&gt;Template!Y246,"")</f>
        <v/>
      </c>
      <c r="R236" s="229"/>
    </row>
    <row r="237" spans="1:18" ht="27.75" customHeight="1" x14ac:dyDescent="0.2">
      <c r="A237" s="491"/>
      <c r="B237" s="487"/>
      <c r="C237" s="487"/>
      <c r="D237" s="480"/>
      <c r="E237" s="72" t="s">
        <v>675</v>
      </c>
      <c r="F237" s="58" t="str" cm="1">
        <f t="array" ref="F237">IF(OR(G237:Q237="Error",G237:Q237="Alert"),1,"")</f>
        <v/>
      </c>
      <c r="G237" s="58" t="str" cm="1">
        <f t="array" ref="G237">_xlfn.IFS(OR(Template!E522="",Template!E248=""),"",AND(Template!E522=0,Template!E248=0),"",Template!E522=Template!E248,"Alert",Template!E522&lt;&gt;Template!E248,"")</f>
        <v/>
      </c>
      <c r="H237" s="58" t="str" cm="1">
        <f t="array" ref="H237">_xlfn.IFS(OR(Template!G522="",Template!G248=""),"",AND(Template!G522=0,Template!G248=0),"",Template!G522=Template!G248,"Alert",Template!G522&lt;&gt;Template!G248,"")</f>
        <v/>
      </c>
      <c r="I237" s="58" t="str" cm="1">
        <f t="array" ref="I237">_xlfn.IFS(OR(Template!I522="",Template!I248=""),"",AND(Template!I522=0,Template!I248=0),"",Template!I522=Template!I248,"Alert",Template!I522&lt;&gt;Template!I248,"")</f>
        <v/>
      </c>
      <c r="J237" s="58" t="str" cm="1">
        <f t="array" ref="J237">_xlfn.IFS(OR(Template!K522="",Template!K248=""),"",AND(Template!K522=0,Template!K248=0),"",Template!K522=Template!K248,"Alert",Template!K522&lt;&gt;Template!K248,"")</f>
        <v/>
      </c>
      <c r="K237" s="58" t="str" cm="1">
        <f t="array" ref="K237">_xlfn.IFS(OR(Template!M522="",Template!M248=""),"",AND(Template!M522=0,Template!M248=0),"",Template!M522=Template!M248,"Alert",Template!M522&lt;&gt;Template!M248,"")</f>
        <v/>
      </c>
      <c r="L237" s="58" t="str" cm="1">
        <f t="array" ref="L237">_xlfn.IFS(OR(Template!O522="",Template!O248=""),"",AND(Template!O522=0,Template!O248=0),"",Template!O522=Template!O248,"Alert",Template!O522&lt;&gt;Template!O248,"")</f>
        <v/>
      </c>
      <c r="M237" s="58" t="str" cm="1">
        <f t="array" ref="M237">_xlfn.IFS(OR(Template!Q522="",Template!Q248=""),"",AND(Template!Q522=0,Template!Q248=0),"",Template!Q522=Template!Q248,"Alert",Template!Q522&lt;&gt;Template!Q248,"")</f>
        <v/>
      </c>
      <c r="N237" s="58" t="str" cm="1">
        <f t="array" ref="N237">_xlfn.IFS(OR(Template!S522="",Template!S248=""),"",AND(Template!S522=0,Template!S248=0),"",Template!S522=Template!S248,"Alert",Template!S522&lt;&gt;Template!S248,"")</f>
        <v/>
      </c>
      <c r="O237" s="58" t="str" cm="1">
        <f t="array" ref="O237">_xlfn.IFS(OR(Template!U522="",Template!U248=""),"",AND(Template!U522=0,Template!U248=0),"",Template!U522=Template!U248,"Alert",Template!U522&lt;&gt;Template!U248,"")</f>
        <v/>
      </c>
      <c r="P237" s="58" t="str" cm="1">
        <f t="array" ref="P237">_xlfn.IFS(OR(Template!W522="",Template!W248=""),"",AND(Template!W522=0,Template!W248=0),"",Template!W522=Template!W248,"Alert",Template!W522&lt;&gt;Template!W248,"")</f>
        <v/>
      </c>
      <c r="Q237" s="58" t="str" cm="1">
        <f t="array" ref="Q237">_xlfn.IFS(OR(Template!Y522="",Template!Y248=""),"",AND(Template!Y522=0,Template!Y248=0),"",Template!Y522=Template!Y248,"Alert",Template!Y522&lt;&gt;Template!Y248,"")</f>
        <v/>
      </c>
      <c r="R237" s="158"/>
    </row>
    <row r="238" spans="1:18" ht="27.75" customHeight="1" x14ac:dyDescent="0.2">
      <c r="A238" s="491"/>
      <c r="B238" s="487"/>
      <c r="C238" s="487"/>
      <c r="D238" s="480"/>
      <c r="E238" s="69" t="s">
        <v>408</v>
      </c>
      <c r="F238" s="58" t="str" cm="1">
        <f t="array" ref="F238">IF(OR(G238:Q238="Error",G238:Q238="Alert"),1,"")</f>
        <v/>
      </c>
      <c r="G238" s="58" t="str" cm="1">
        <f t="array" ref="G238">_xlfn.IFS(OR(Template!E524="",Template!E250=""),"",AND(Template!E524=0,Template!E250=0),"",Template!E524=Template!E250,"Alert",Template!E524&lt;&gt;Template!E250,"")</f>
        <v/>
      </c>
      <c r="H238" s="58" t="str" cm="1">
        <f t="array" ref="H238">_xlfn.IFS(OR(Template!G524="",Template!G250=""),"",AND(Template!G524=0,Template!G250=0),"",Template!G524=Template!G250,"Alert",Template!G524&lt;&gt;Template!G250,"")</f>
        <v/>
      </c>
      <c r="I238" s="58" t="str" cm="1">
        <f t="array" ref="I238">_xlfn.IFS(OR(Template!I524="",Template!I250=""),"",AND(Template!I524=0,Template!I250=0),"",Template!I524=Template!I250,"Alert",Template!I524&lt;&gt;Template!I250,"")</f>
        <v/>
      </c>
      <c r="J238" s="58" t="str" cm="1">
        <f t="array" ref="J238">_xlfn.IFS(OR(Template!K524="",Template!K250=""),"",AND(Template!K524=0,Template!K250=0),"",Template!K524=Template!K250,"Alert",Template!K524&lt;&gt;Template!K250,"")</f>
        <v/>
      </c>
      <c r="K238" s="58" t="str" cm="1">
        <f t="array" ref="K238">_xlfn.IFS(OR(Template!M524="",Template!M250=""),"",AND(Template!M524=0,Template!M250=0),"",Template!M524=Template!M250,"Alert",Template!M524&lt;&gt;Template!M250,"")</f>
        <v/>
      </c>
      <c r="L238" s="58" t="str" cm="1">
        <f t="array" ref="L238">_xlfn.IFS(OR(Template!O524="",Template!O250=""),"",AND(Template!O524=0,Template!O250=0),"",Template!O524=Template!O250,"Alert",Template!O524&lt;&gt;Template!O250,"")</f>
        <v/>
      </c>
      <c r="M238" s="58" t="str" cm="1">
        <f t="array" ref="M238">_xlfn.IFS(OR(Template!Q524="",Template!Q250=""),"",AND(Template!Q524=0,Template!Q250=0),"",Template!Q524=Template!Q250,"Alert",Template!Q524&lt;&gt;Template!Q250,"")</f>
        <v/>
      </c>
      <c r="N238" s="58" t="str" cm="1">
        <f t="array" ref="N238">_xlfn.IFS(OR(Template!S524="",Template!S250=""),"",AND(Template!S524=0,Template!S250=0),"",Template!S524=Template!S250,"Alert",Template!S524&lt;&gt;Template!S250,"")</f>
        <v/>
      </c>
      <c r="O238" s="58" t="str" cm="1">
        <f t="array" ref="O238">_xlfn.IFS(OR(Template!U524="",Template!U250=""),"",AND(Template!U524=0,Template!U250=0),"",Template!U524=Template!U250,"Alert",Template!U524&lt;&gt;Template!U250,"")</f>
        <v/>
      </c>
      <c r="P238" s="58" t="str" cm="1">
        <f t="array" ref="P238">_xlfn.IFS(OR(Template!W524="",Template!W250=""),"",AND(Template!W524=0,Template!W250=0),"",Template!W524=Template!W250,"Alert",Template!W524&lt;&gt;Template!W250,"")</f>
        <v/>
      </c>
      <c r="Q238" s="58" t="str" cm="1">
        <f t="array" ref="Q238">_xlfn.IFS(OR(Template!Y524="",Template!Y250=""),"",AND(Template!Y524=0,Template!Y250=0),"",Template!Y524=Template!Y250,"Alert",Template!Y524&lt;&gt;Template!Y250,"")</f>
        <v/>
      </c>
      <c r="R238" s="158"/>
    </row>
    <row r="239" spans="1:18" ht="27.75" customHeight="1" x14ac:dyDescent="0.2">
      <c r="A239" s="491"/>
      <c r="B239" s="487"/>
      <c r="C239" s="487"/>
      <c r="D239" s="480"/>
      <c r="E239" s="455" t="s">
        <v>409</v>
      </c>
      <c r="F239" s="58" t="str" cm="1">
        <f t="array" ref="F239">IF(OR(G239:Q239="Error",G239:Q239="Alert"),1,"")</f>
        <v/>
      </c>
      <c r="G239" s="58" t="str" cm="1">
        <f t="array" ref="G239">_xlfn.IFS(OR(Template!E525="",Template!E251=""),"",AND(Template!E525=0,Template!E251=0),"",Template!E525=Template!E251,"Alert",Template!E525&lt;&gt;Template!E251,"")</f>
        <v/>
      </c>
      <c r="H239" s="58" t="str" cm="1">
        <f t="array" ref="H239">_xlfn.IFS(OR(Template!G525="",Template!G251=""),"",AND(Template!G525=0,Template!G251=0),"",Template!G525=Template!G251,"Alert",Template!G525&lt;&gt;Template!G251,"")</f>
        <v/>
      </c>
      <c r="I239" s="58" t="str" cm="1">
        <f t="array" ref="I239">_xlfn.IFS(OR(Template!I525="",Template!I251=""),"",AND(Template!I525=0,Template!I251=0),"",Template!I525=Template!I251,"Alert",Template!I525&lt;&gt;Template!I251,"")</f>
        <v/>
      </c>
      <c r="J239" s="58" t="str" cm="1">
        <f t="array" ref="J239">_xlfn.IFS(OR(Template!K525="",Template!K251=""),"",AND(Template!K525=0,Template!K251=0),"",Template!K525=Template!K251,"Alert",Template!K525&lt;&gt;Template!K251,"")</f>
        <v/>
      </c>
      <c r="K239" s="58" t="str" cm="1">
        <f t="array" ref="K239">_xlfn.IFS(OR(Template!M525="",Template!M251=""),"",AND(Template!M525=0,Template!M251=0),"",Template!M525=Template!M251,"Alert",Template!M525&lt;&gt;Template!M251,"")</f>
        <v/>
      </c>
      <c r="L239" s="58" t="str" cm="1">
        <f t="array" ref="L239">_xlfn.IFS(OR(Template!O525="",Template!O251=""),"",AND(Template!O525=0,Template!O251=0),"",Template!O525=Template!O251,"Alert",Template!O525&lt;&gt;Template!O251,"")</f>
        <v/>
      </c>
      <c r="M239" s="58" t="str" cm="1">
        <f t="array" ref="M239">_xlfn.IFS(OR(Template!Q525="",Template!Q251=""),"",AND(Template!Q525=0,Template!Q251=0),"",Template!Q525=Template!Q251,"Alert",Template!Q525&lt;&gt;Template!Q251,"")</f>
        <v/>
      </c>
      <c r="N239" s="58" t="str" cm="1">
        <f t="array" ref="N239">_xlfn.IFS(OR(Template!S525="",Template!S251=""),"",AND(Template!S525=0,Template!S251=0),"",Template!S525=Template!S251,"Alert",Template!S525&lt;&gt;Template!S251,"")</f>
        <v/>
      </c>
      <c r="O239" s="58" t="str" cm="1">
        <f t="array" ref="O239">_xlfn.IFS(OR(Template!U525="",Template!U251=""),"",AND(Template!U525=0,Template!U251=0),"",Template!U525=Template!U251,"Alert",Template!U525&lt;&gt;Template!U251,"")</f>
        <v/>
      </c>
      <c r="P239" s="58" t="str" cm="1">
        <f t="array" ref="P239">_xlfn.IFS(OR(Template!W525="",Template!W251=""),"",AND(Template!W525=0,Template!W251=0),"",Template!W525=Template!W251,"Alert",Template!W525&lt;&gt;Template!W251,"")</f>
        <v/>
      </c>
      <c r="Q239" s="58" t="str" cm="1">
        <f t="array" ref="Q239">_xlfn.IFS(OR(Template!Y525="",Template!Y251=""),"",AND(Template!Y525=0,Template!Y251=0),"",Template!Y525=Template!Y251,"Alert",Template!Y525&lt;&gt;Template!Y251,"")</f>
        <v/>
      </c>
      <c r="R239" s="456"/>
    </row>
    <row r="240" spans="1:18" ht="27.75" customHeight="1" x14ac:dyDescent="0.2">
      <c r="A240" s="491"/>
      <c r="B240" s="487"/>
      <c r="C240" s="487"/>
      <c r="D240" s="480" t="s">
        <v>110</v>
      </c>
      <c r="E240" s="227" t="s">
        <v>653</v>
      </c>
      <c r="F240" s="228" t="str" cm="1">
        <f t="array" ref="F240">IF(OR(G240:Q240="Error",G240:Q240="Alert"),1,"")</f>
        <v/>
      </c>
      <c r="G240" s="228" t="str" cm="1">
        <f t="array" ref="G240">_xlfn.IFS(OR(Template!E556="",Template!E271=""),"",AND(Template!E556=0,Template!E271=0),"",Template!E556=Template!E271,"Alert",Template!E556&lt;&gt;Template!E271,"")</f>
        <v/>
      </c>
      <c r="H240" s="228" t="str" cm="1">
        <f t="array" ref="H240">_xlfn.IFS(OR(Template!G556="",Template!G271=""),"",AND(Template!G556=0,Template!G271=0),"",Template!G556=Template!G271,"Alert",Template!G556&lt;&gt;Template!G271,"")</f>
        <v/>
      </c>
      <c r="I240" s="228" t="str" cm="1">
        <f t="array" ref="I240">_xlfn.IFS(OR(Template!I556="",Template!I271=""),"",AND(Template!I556=0,Template!I271=0),"",Template!I556=Template!I271,"Alert",Template!I556&lt;&gt;Template!I271,"")</f>
        <v/>
      </c>
      <c r="J240" s="228" t="str" cm="1">
        <f t="array" ref="J240">_xlfn.IFS(OR(Template!K556="",Template!K271=""),"",AND(Template!K556=0,Template!K271=0),"",Template!K556=Template!K271,"Alert",Template!K556&lt;&gt;Template!K271,"")</f>
        <v/>
      </c>
      <c r="K240" s="228" t="str" cm="1">
        <f t="array" ref="K240">_xlfn.IFS(OR(Template!M556="",Template!M271=""),"",AND(Template!M556=0,Template!M271=0),"",Template!M556=Template!M271,"Alert",Template!M556&lt;&gt;Template!M271,"")</f>
        <v/>
      </c>
      <c r="L240" s="228" t="str" cm="1">
        <f t="array" ref="L240">_xlfn.IFS(OR(Template!O556="",Template!O271=""),"",AND(Template!O556=0,Template!O271=0),"",Template!O556=Template!O271,"Alert",Template!O556&lt;&gt;Template!O271,"")</f>
        <v/>
      </c>
      <c r="M240" s="228" t="str" cm="1">
        <f t="array" ref="M240">_xlfn.IFS(OR(Template!Q556="",Template!Q271=""),"",AND(Template!Q556=0,Template!Q271=0),"",Template!Q556=Template!Q271,"Alert",Template!Q556&lt;&gt;Template!Q271,"")</f>
        <v/>
      </c>
      <c r="N240" s="228" t="str" cm="1">
        <f t="array" ref="N240">_xlfn.IFS(OR(Template!S556="",Template!S271=""),"",AND(Template!S556=0,Template!S271=0),"",Template!S556=Template!S271,"Alert",Template!S556&lt;&gt;Template!S271,"")</f>
        <v/>
      </c>
      <c r="O240" s="228" t="str" cm="1">
        <f t="array" ref="O240">_xlfn.IFS(OR(Template!U556="",Template!U271=""),"",AND(Template!U556=0,Template!U271=0),"",Template!U556=Template!U271,"Alert",Template!U556&lt;&gt;Template!U271,"")</f>
        <v/>
      </c>
      <c r="P240" s="228" t="str" cm="1">
        <f t="array" ref="P240">_xlfn.IFS(OR(Template!W556="",Template!W271=""),"",AND(Template!W556=0,Template!W271=0),"",Template!W556=Template!W271,"Alert",Template!W556&lt;&gt;Template!W271,"")</f>
        <v/>
      </c>
      <c r="Q240" s="228" t="str" cm="1">
        <f t="array" ref="Q240">_xlfn.IFS(OR(Template!Y556="",Template!Y271=""),"",AND(Template!Y556=0,Template!Y271=0),"",Template!Y556=Template!Y271,"Alert",Template!Y556&lt;&gt;Template!Y271,"")</f>
        <v/>
      </c>
      <c r="R240" s="229"/>
    </row>
    <row r="241" spans="1:18" ht="27.75" customHeight="1" x14ac:dyDescent="0.2">
      <c r="A241" s="491"/>
      <c r="B241" s="487"/>
      <c r="C241" s="487"/>
      <c r="D241" s="480"/>
      <c r="E241" s="72" t="s">
        <v>675</v>
      </c>
      <c r="F241" s="58" t="str" cm="1">
        <f t="array" ref="F241">IF(OR(G241:Q241="Error",G241:Q241="Alert"),1,"")</f>
        <v/>
      </c>
      <c r="G241" s="58" t="str" cm="1">
        <f t="array" ref="G241">_xlfn.IFS(OR(Template!E558="",Template!E273=""),"",AND(Template!E558=0,Template!E273=0),"",Template!E558=Template!E273,"Alert",Template!E558&lt;&gt;Template!E273,"")</f>
        <v/>
      </c>
      <c r="H241" s="58" t="str" cm="1">
        <f t="array" ref="H241">_xlfn.IFS(OR(Template!G558="",Template!G273=""),"",AND(Template!G558=0,Template!G273=0),"",Template!G558=Template!G273,"Alert",Template!G558&lt;&gt;Template!G273,"")</f>
        <v/>
      </c>
      <c r="I241" s="58" t="str" cm="1">
        <f t="array" ref="I241">_xlfn.IFS(OR(Template!I558="",Template!I273=""),"",AND(Template!I558=0,Template!I273=0),"",Template!I558=Template!I273,"Alert",Template!I558&lt;&gt;Template!I273,"")</f>
        <v/>
      </c>
      <c r="J241" s="58" t="str" cm="1">
        <f t="array" ref="J241">_xlfn.IFS(OR(Template!K558="",Template!K273=""),"",AND(Template!K558=0,Template!K273=0),"",Template!K558=Template!K273,"Alert",Template!K558&lt;&gt;Template!K273,"")</f>
        <v/>
      </c>
      <c r="K241" s="58" t="str" cm="1">
        <f t="array" ref="K241">_xlfn.IFS(OR(Template!M558="",Template!M273=""),"",AND(Template!M558=0,Template!M273=0),"",Template!M558=Template!M273,"Alert",Template!M558&lt;&gt;Template!M273,"")</f>
        <v/>
      </c>
      <c r="L241" s="58" t="str" cm="1">
        <f t="array" ref="L241">_xlfn.IFS(OR(Template!O558="",Template!O273=""),"",AND(Template!O558=0,Template!O273=0),"",Template!O558=Template!O273,"Alert",Template!O558&lt;&gt;Template!O273,"")</f>
        <v/>
      </c>
      <c r="M241" s="58" t="str" cm="1">
        <f t="array" ref="M241">_xlfn.IFS(OR(Template!Q558="",Template!Q273=""),"",AND(Template!Q558=0,Template!Q273=0),"",Template!Q558=Template!Q273,"Alert",Template!Q558&lt;&gt;Template!Q273,"")</f>
        <v/>
      </c>
      <c r="N241" s="58" t="str" cm="1">
        <f t="array" ref="N241">_xlfn.IFS(OR(Template!S558="",Template!S273=""),"",AND(Template!S558=0,Template!S273=0),"",Template!S558=Template!S273,"Alert",Template!S558&lt;&gt;Template!S273,"")</f>
        <v/>
      </c>
      <c r="O241" s="58" t="str" cm="1">
        <f t="array" ref="O241">_xlfn.IFS(OR(Template!U558="",Template!U273=""),"",AND(Template!U558=0,Template!U273=0),"",Template!U558=Template!U273,"Alert",Template!U558&lt;&gt;Template!U273,"")</f>
        <v/>
      </c>
      <c r="P241" s="58" t="str" cm="1">
        <f t="array" ref="P241">_xlfn.IFS(OR(Template!W558="",Template!W273=""),"",AND(Template!W558=0,Template!W273=0),"",Template!W558=Template!W273,"Alert",Template!W558&lt;&gt;Template!W273,"")</f>
        <v/>
      </c>
      <c r="Q241" s="58" t="str" cm="1">
        <f t="array" ref="Q241">_xlfn.IFS(OR(Template!Y558="",Template!Y273=""),"",AND(Template!Y558=0,Template!Y273=0),"",Template!Y558=Template!Y273,"Alert",Template!Y558&lt;&gt;Template!Y273,"")</f>
        <v/>
      </c>
      <c r="R241" s="158"/>
    </row>
    <row r="242" spans="1:18" ht="27.75" customHeight="1" x14ac:dyDescent="0.2">
      <c r="A242" s="491"/>
      <c r="B242" s="487"/>
      <c r="C242" s="487"/>
      <c r="D242" s="480"/>
      <c r="E242" s="69" t="s">
        <v>408</v>
      </c>
      <c r="F242" s="58" t="str" cm="1">
        <f t="array" ref="F242">IF(OR(G242:Q242="Error",G242:Q242="Alert"),1,"")</f>
        <v/>
      </c>
      <c r="G242" s="58" t="str" cm="1">
        <f t="array" ref="G242">_xlfn.IFS(OR(Template!E560="",Template!E275=""),"",AND(Template!E560=0,Template!E275=0),"",Template!E560=Template!E275,"Alert",Template!E560&lt;&gt;Template!E275,"")</f>
        <v/>
      </c>
      <c r="H242" s="58" t="str" cm="1">
        <f t="array" ref="H242">_xlfn.IFS(OR(Template!G560="",Template!G275=""),"",AND(Template!G560=0,Template!G275=0),"",Template!G560=Template!G275,"Alert",Template!G560&lt;&gt;Template!G275,"")</f>
        <v/>
      </c>
      <c r="I242" s="58" t="str" cm="1">
        <f t="array" ref="I242">_xlfn.IFS(OR(Template!I560="",Template!I275=""),"",AND(Template!I560=0,Template!I275=0),"",Template!I560=Template!I275,"Alert",Template!I560&lt;&gt;Template!I275,"")</f>
        <v/>
      </c>
      <c r="J242" s="58" t="str" cm="1">
        <f t="array" ref="J242">_xlfn.IFS(OR(Template!K560="",Template!K275=""),"",AND(Template!K560=0,Template!K275=0),"",Template!K560=Template!K275,"Alert",Template!K560&lt;&gt;Template!K275,"")</f>
        <v/>
      </c>
      <c r="K242" s="58" t="str" cm="1">
        <f t="array" ref="K242">_xlfn.IFS(OR(Template!M560="",Template!M275=""),"",AND(Template!M560=0,Template!M275=0),"",Template!M560=Template!M275,"Alert",Template!M560&lt;&gt;Template!M275,"")</f>
        <v/>
      </c>
      <c r="L242" s="58" t="str" cm="1">
        <f t="array" ref="L242">_xlfn.IFS(OR(Template!O560="",Template!O275=""),"",AND(Template!O560=0,Template!O275=0),"",Template!O560=Template!O275,"Alert",Template!O560&lt;&gt;Template!O275,"")</f>
        <v/>
      </c>
      <c r="M242" s="58" t="str" cm="1">
        <f t="array" ref="M242">_xlfn.IFS(OR(Template!Q560="",Template!Q275=""),"",AND(Template!Q560=0,Template!Q275=0),"",Template!Q560=Template!Q275,"Alert",Template!Q560&lt;&gt;Template!Q275,"")</f>
        <v/>
      </c>
      <c r="N242" s="58" t="str" cm="1">
        <f t="array" ref="N242">_xlfn.IFS(OR(Template!S560="",Template!S275=""),"",AND(Template!S560=0,Template!S275=0),"",Template!S560=Template!S275,"Alert",Template!S560&lt;&gt;Template!S275,"")</f>
        <v/>
      </c>
      <c r="O242" s="58" t="str" cm="1">
        <f t="array" ref="O242">_xlfn.IFS(OR(Template!U560="",Template!U275=""),"",AND(Template!U560=0,Template!U275=0),"",Template!U560=Template!U275,"Alert",Template!U560&lt;&gt;Template!U275,"")</f>
        <v/>
      </c>
      <c r="P242" s="58" t="str" cm="1">
        <f t="array" ref="P242">_xlfn.IFS(OR(Template!W560="",Template!W275=""),"",AND(Template!W560=0,Template!W275=0),"",Template!W560=Template!W275,"Alert",Template!W560&lt;&gt;Template!W275,"")</f>
        <v/>
      </c>
      <c r="Q242" s="58" t="str" cm="1">
        <f t="array" ref="Q242">_xlfn.IFS(OR(Template!Y560="",Template!Y275=""),"",AND(Template!Y560=0,Template!Y275=0),"",Template!Y560=Template!Y275,"Alert",Template!Y560&lt;&gt;Template!Y275,"")</f>
        <v/>
      </c>
      <c r="R242" s="158"/>
    </row>
    <row r="243" spans="1:18" ht="27.75" customHeight="1" x14ac:dyDescent="0.2">
      <c r="A243" s="491"/>
      <c r="B243" s="487"/>
      <c r="C243" s="487"/>
      <c r="D243" s="480"/>
      <c r="E243" s="455" t="s">
        <v>409</v>
      </c>
      <c r="F243" s="58" t="str" cm="1">
        <f t="array" ref="F243">IF(OR(G243:Q243="Error",G243:Q243="Alert"),1,"")</f>
        <v/>
      </c>
      <c r="G243" s="58" t="str" cm="1">
        <f t="array" ref="G243">_xlfn.IFS(OR(Template!E561="",Template!E276=""),"",AND(Template!E561=0,Template!E276=0),"",Template!E561=Template!E276,"Alert",Template!E561&lt;&gt;Template!E276,"")</f>
        <v/>
      </c>
      <c r="H243" s="58" t="str" cm="1">
        <f t="array" ref="H243">_xlfn.IFS(OR(Template!G561="",Template!G276=""),"",AND(Template!G561=0,Template!G276=0),"",Template!G561=Template!G276,"Alert",Template!G561&lt;&gt;Template!G276,"")</f>
        <v/>
      </c>
      <c r="I243" s="58" t="str" cm="1">
        <f t="array" ref="I243">_xlfn.IFS(OR(Template!I561="",Template!I276=""),"",AND(Template!I561=0,Template!I276=0),"",Template!I561=Template!I276,"Alert",Template!I561&lt;&gt;Template!I276,"")</f>
        <v/>
      </c>
      <c r="J243" s="58" t="str" cm="1">
        <f t="array" ref="J243">_xlfn.IFS(OR(Template!K561="",Template!K276=""),"",AND(Template!K561=0,Template!K276=0),"",Template!K561=Template!K276,"Alert",Template!K561&lt;&gt;Template!K276,"")</f>
        <v/>
      </c>
      <c r="K243" s="58" t="str" cm="1">
        <f t="array" ref="K243">_xlfn.IFS(OR(Template!M561="",Template!M276=""),"",AND(Template!M561=0,Template!M276=0),"",Template!M561=Template!M276,"Alert",Template!M561&lt;&gt;Template!M276,"")</f>
        <v/>
      </c>
      <c r="L243" s="58" t="str" cm="1">
        <f t="array" ref="L243">_xlfn.IFS(OR(Template!O561="",Template!O276=""),"",AND(Template!O561=0,Template!O276=0),"",Template!O561=Template!O276,"Alert",Template!O561&lt;&gt;Template!O276,"")</f>
        <v/>
      </c>
      <c r="M243" s="58" t="str" cm="1">
        <f t="array" ref="M243">_xlfn.IFS(OR(Template!Q561="",Template!Q276=""),"",AND(Template!Q561=0,Template!Q276=0),"",Template!Q561=Template!Q276,"Alert",Template!Q561&lt;&gt;Template!Q276,"")</f>
        <v/>
      </c>
      <c r="N243" s="58" t="str" cm="1">
        <f t="array" ref="N243">_xlfn.IFS(OR(Template!S561="",Template!S276=""),"",AND(Template!S561=0,Template!S276=0),"",Template!S561=Template!S276,"Alert",Template!S561&lt;&gt;Template!S276,"")</f>
        <v/>
      </c>
      <c r="O243" s="58" t="str" cm="1">
        <f t="array" ref="O243">_xlfn.IFS(OR(Template!U561="",Template!U276=""),"",AND(Template!U561=0,Template!U276=0),"",Template!U561=Template!U276,"Alert",Template!U561&lt;&gt;Template!U276,"")</f>
        <v/>
      </c>
      <c r="P243" s="58" t="str" cm="1">
        <f t="array" ref="P243">_xlfn.IFS(OR(Template!W561="",Template!W276=""),"",AND(Template!W561=0,Template!W276=0),"",Template!W561=Template!W276,"Alert",Template!W561&lt;&gt;Template!W276,"")</f>
        <v/>
      </c>
      <c r="Q243" s="58" t="str" cm="1">
        <f t="array" ref="Q243">_xlfn.IFS(OR(Template!Y561="",Template!Y276=""),"",AND(Template!Y561=0,Template!Y276=0),"",Template!Y561=Template!Y276,"Alert",Template!Y561&lt;&gt;Template!Y276,"")</f>
        <v/>
      </c>
      <c r="R243" s="456"/>
    </row>
    <row r="244" spans="1:18" ht="27.75" customHeight="1" x14ac:dyDescent="0.2">
      <c r="A244" s="491"/>
      <c r="B244" s="487"/>
      <c r="C244" s="487"/>
      <c r="D244" s="480" t="s">
        <v>111</v>
      </c>
      <c r="E244" s="227" t="s">
        <v>653</v>
      </c>
      <c r="F244" s="228" t="str" cm="1">
        <f t="array" ref="F244">IF(OR(G244:Q244="Error",G244:Q244="Alert"),1,"")</f>
        <v/>
      </c>
      <c r="G244" s="228" t="str" cm="1">
        <f t="array" ref="G244">_xlfn.IFS(OR(Template!E592="",Template!E296=""),"",AND(Template!E592=0,Template!E296=0),"",Template!E592=Template!E296,"Alert",Template!E592&lt;&gt;Template!E296,"")</f>
        <v/>
      </c>
      <c r="H244" s="228" t="str" cm="1">
        <f t="array" ref="H244">_xlfn.IFS(OR(Template!G592="",Template!G296=""),"",AND(Template!G592=0,Template!G296=0),"",Template!G592=Template!G296,"Alert",Template!G592&lt;&gt;Template!G296,"")</f>
        <v/>
      </c>
      <c r="I244" s="228" t="str" cm="1">
        <f t="array" ref="I244">_xlfn.IFS(OR(Template!I592="",Template!I296=""),"",AND(Template!I592=0,Template!I296=0),"",Template!I592=Template!I296,"Alert",Template!I592&lt;&gt;Template!I296,"")</f>
        <v/>
      </c>
      <c r="J244" s="228" t="str" cm="1">
        <f t="array" ref="J244">_xlfn.IFS(OR(Template!K592="",Template!K296=""),"",AND(Template!K592=0,Template!K296=0),"",Template!K592=Template!K296,"Alert",Template!K592&lt;&gt;Template!K296,"")</f>
        <v/>
      </c>
      <c r="K244" s="228" t="str" cm="1">
        <f t="array" ref="K244">_xlfn.IFS(OR(Template!M592="",Template!M296=""),"",AND(Template!M592=0,Template!M296=0),"",Template!M592=Template!M296,"Alert",Template!M592&lt;&gt;Template!M296,"")</f>
        <v/>
      </c>
      <c r="L244" s="228" t="str" cm="1">
        <f t="array" ref="L244">_xlfn.IFS(OR(Template!O592="",Template!O296=""),"",AND(Template!O592=0,Template!O296=0),"",Template!O592=Template!O296,"Alert",Template!O592&lt;&gt;Template!O296,"")</f>
        <v/>
      </c>
      <c r="M244" s="228" t="str" cm="1">
        <f t="array" ref="M244">_xlfn.IFS(OR(Template!Q592="",Template!Q296=""),"",AND(Template!Q592=0,Template!Q296=0),"",Template!Q592=Template!Q296,"Alert",Template!Q592&lt;&gt;Template!Q296,"")</f>
        <v/>
      </c>
      <c r="N244" s="228" t="str" cm="1">
        <f t="array" ref="N244">_xlfn.IFS(OR(Template!S592="",Template!S296=""),"",AND(Template!S592=0,Template!S296=0),"",Template!S592=Template!S296,"Alert",Template!S592&lt;&gt;Template!S296,"")</f>
        <v/>
      </c>
      <c r="O244" s="228" t="str" cm="1">
        <f t="array" ref="O244">_xlfn.IFS(OR(Template!U592="",Template!U296=""),"",AND(Template!U592=0,Template!U296=0),"",Template!U592=Template!U296,"Alert",Template!U592&lt;&gt;Template!U296,"")</f>
        <v/>
      </c>
      <c r="P244" s="228" t="str" cm="1">
        <f t="array" ref="P244">_xlfn.IFS(OR(Template!W592="",Template!W296=""),"",AND(Template!W592=0,Template!W296=0),"",Template!W592=Template!W296,"Alert",Template!W592&lt;&gt;Template!W296,"")</f>
        <v/>
      </c>
      <c r="Q244" s="228" t="str" cm="1">
        <f t="array" ref="Q244">_xlfn.IFS(OR(Template!Y592="",Template!Y296=""),"",AND(Template!Y592=0,Template!Y296=0),"",Template!Y592=Template!Y296,"Alert",Template!Y592&lt;&gt;Template!Y296,"")</f>
        <v/>
      </c>
      <c r="R244" s="229"/>
    </row>
    <row r="245" spans="1:18" ht="27.75" customHeight="1" x14ac:dyDescent="0.2">
      <c r="A245" s="491"/>
      <c r="B245" s="487"/>
      <c r="C245" s="487"/>
      <c r="D245" s="480"/>
      <c r="E245" s="72" t="s">
        <v>675</v>
      </c>
      <c r="F245" s="58" t="str" cm="1">
        <f t="array" ref="F245">IF(OR(G245:Q245="Error",G245:Q245="Alert"),1,"")</f>
        <v/>
      </c>
      <c r="G245" s="58" t="str" cm="1">
        <f t="array" ref="G245">_xlfn.IFS(OR(Template!E594="",Template!E298=""),"",AND(Template!E594=0,Template!E298=0),"",Template!E594=Template!E298,"Alert",Template!E594&lt;&gt;Template!E298,"")</f>
        <v/>
      </c>
      <c r="H245" s="58" t="str" cm="1">
        <f t="array" ref="H245">_xlfn.IFS(OR(Template!G594="",Template!G298=""),"",AND(Template!G594=0,Template!G298=0),"",Template!G594=Template!G298,"Alert",Template!G594&lt;&gt;Template!G298,"")</f>
        <v/>
      </c>
      <c r="I245" s="58" t="str" cm="1">
        <f t="array" ref="I245">_xlfn.IFS(OR(Template!I594="",Template!I298=""),"",AND(Template!I594=0,Template!I298=0),"",Template!I594=Template!I298,"Alert",Template!I594&lt;&gt;Template!I298,"")</f>
        <v/>
      </c>
      <c r="J245" s="58" t="str" cm="1">
        <f t="array" ref="J245">_xlfn.IFS(OR(Template!K594="",Template!K298=""),"",AND(Template!K594=0,Template!K298=0),"",Template!K594=Template!K298,"Alert",Template!K594&lt;&gt;Template!K298,"")</f>
        <v/>
      </c>
      <c r="K245" s="58" t="str" cm="1">
        <f t="array" ref="K245">_xlfn.IFS(OR(Template!M594="",Template!M298=""),"",AND(Template!M594=0,Template!M298=0),"",Template!M594=Template!M298,"Alert",Template!M594&lt;&gt;Template!M298,"")</f>
        <v/>
      </c>
      <c r="L245" s="58" t="str" cm="1">
        <f t="array" ref="L245">_xlfn.IFS(OR(Template!O594="",Template!O298=""),"",AND(Template!O594=0,Template!O298=0),"",Template!O594=Template!O298,"Alert",Template!O594&lt;&gt;Template!O298,"")</f>
        <v/>
      </c>
      <c r="M245" s="58" t="str" cm="1">
        <f t="array" ref="M245">_xlfn.IFS(OR(Template!Q594="",Template!Q298=""),"",AND(Template!Q594=0,Template!Q298=0),"",Template!Q594=Template!Q298,"Alert",Template!Q594&lt;&gt;Template!Q298,"")</f>
        <v/>
      </c>
      <c r="N245" s="58" t="str" cm="1">
        <f t="array" ref="N245">_xlfn.IFS(OR(Template!S594="",Template!S298=""),"",AND(Template!S594=0,Template!S298=0),"",Template!S594=Template!S298,"Alert",Template!S594&lt;&gt;Template!S298,"")</f>
        <v/>
      </c>
      <c r="O245" s="58" t="str" cm="1">
        <f t="array" ref="O245">_xlfn.IFS(OR(Template!U594="",Template!U298=""),"",AND(Template!U594=0,Template!U298=0),"",Template!U594=Template!U298,"Alert",Template!U594&lt;&gt;Template!U298,"")</f>
        <v/>
      </c>
      <c r="P245" s="58" t="str" cm="1">
        <f t="array" ref="P245">_xlfn.IFS(OR(Template!W594="",Template!W298=""),"",AND(Template!W594=0,Template!W298=0),"",Template!W594=Template!W298,"Alert",Template!W594&lt;&gt;Template!W298,"")</f>
        <v/>
      </c>
      <c r="Q245" s="58" t="str" cm="1">
        <f t="array" ref="Q245">_xlfn.IFS(OR(Template!Y594="",Template!Y298=""),"",AND(Template!Y594=0,Template!Y298=0),"",Template!Y594=Template!Y298,"Alert",Template!Y594&lt;&gt;Template!Y298,"")</f>
        <v/>
      </c>
      <c r="R245" s="158"/>
    </row>
    <row r="246" spans="1:18" ht="27.75" customHeight="1" x14ac:dyDescent="0.2">
      <c r="A246" s="491"/>
      <c r="B246" s="487"/>
      <c r="C246" s="487"/>
      <c r="D246" s="480"/>
      <c r="E246" s="69" t="s">
        <v>408</v>
      </c>
      <c r="F246" s="58" t="str" cm="1">
        <f t="array" ref="F246">IF(OR(G246:Q246="Error",G246:Q246="Alert"),1,"")</f>
        <v/>
      </c>
      <c r="G246" s="58" t="str" cm="1">
        <f t="array" ref="G246">_xlfn.IFS(OR(Template!E596="",Template!E300=""),"",AND(Template!E596=0,Template!E300=0),"",Template!E596=Template!E300,"Alert",Template!E596&lt;&gt;Template!E300,"")</f>
        <v/>
      </c>
      <c r="H246" s="58" t="str" cm="1">
        <f t="array" ref="H246">_xlfn.IFS(OR(Template!G596="",Template!G300=""),"",AND(Template!G596=0,Template!G300=0),"",Template!G596=Template!G300,"Alert",Template!G596&lt;&gt;Template!G300,"")</f>
        <v/>
      </c>
      <c r="I246" s="58" t="str" cm="1">
        <f t="array" ref="I246">_xlfn.IFS(OR(Template!I596="",Template!I300=""),"",AND(Template!I596=0,Template!I300=0),"",Template!I596=Template!I300,"Alert",Template!I596&lt;&gt;Template!I300,"")</f>
        <v/>
      </c>
      <c r="J246" s="58" t="str" cm="1">
        <f t="array" ref="J246">_xlfn.IFS(OR(Template!K596="",Template!K300=""),"",AND(Template!K596=0,Template!K300=0),"",Template!K596=Template!K300,"Alert",Template!K596&lt;&gt;Template!K300,"")</f>
        <v/>
      </c>
      <c r="K246" s="58" t="str" cm="1">
        <f t="array" ref="K246">_xlfn.IFS(OR(Template!M596="",Template!M300=""),"",AND(Template!M596=0,Template!M300=0),"",Template!M596=Template!M300,"Alert",Template!M596&lt;&gt;Template!M300,"")</f>
        <v/>
      </c>
      <c r="L246" s="58" t="str" cm="1">
        <f t="array" ref="L246">_xlfn.IFS(OR(Template!O596="",Template!O300=""),"",AND(Template!O596=0,Template!O300=0),"",Template!O596=Template!O300,"Alert",Template!O596&lt;&gt;Template!O300,"")</f>
        <v/>
      </c>
      <c r="M246" s="58" t="str" cm="1">
        <f t="array" ref="M246">_xlfn.IFS(OR(Template!Q596="",Template!Q300=""),"",AND(Template!Q596=0,Template!Q300=0),"",Template!Q596=Template!Q300,"Alert",Template!Q596&lt;&gt;Template!Q300,"")</f>
        <v/>
      </c>
      <c r="N246" s="58" t="str" cm="1">
        <f t="array" ref="N246">_xlfn.IFS(OR(Template!S596="",Template!S300=""),"",AND(Template!S596=0,Template!S300=0),"",Template!S596=Template!S300,"Alert",Template!S596&lt;&gt;Template!S300,"")</f>
        <v/>
      </c>
      <c r="O246" s="58" t="str" cm="1">
        <f t="array" ref="O246">_xlfn.IFS(OR(Template!U596="",Template!U300=""),"",AND(Template!U596=0,Template!U300=0),"",Template!U596=Template!U300,"Alert",Template!U596&lt;&gt;Template!U300,"")</f>
        <v/>
      </c>
      <c r="P246" s="58" t="str" cm="1">
        <f t="array" ref="P246">_xlfn.IFS(OR(Template!W596="",Template!W300=""),"",AND(Template!W596=0,Template!W300=0),"",Template!W596=Template!W300,"Alert",Template!W596&lt;&gt;Template!W300,"")</f>
        <v/>
      </c>
      <c r="Q246" s="58" t="str" cm="1">
        <f t="array" ref="Q246">_xlfn.IFS(OR(Template!Y596="",Template!Y300=""),"",AND(Template!Y596=0,Template!Y300=0),"",Template!Y596=Template!Y300,"Alert",Template!Y596&lt;&gt;Template!Y300,"")</f>
        <v/>
      </c>
      <c r="R246" s="158"/>
    </row>
    <row r="247" spans="1:18" ht="27.75" customHeight="1" x14ac:dyDescent="0.2">
      <c r="A247" s="491"/>
      <c r="B247" s="487"/>
      <c r="C247" s="487"/>
      <c r="D247" s="480"/>
      <c r="E247" s="455" t="s">
        <v>409</v>
      </c>
      <c r="F247" s="58" t="str" cm="1">
        <f t="array" ref="F247">IF(OR(G247:Q247="Error",G247:Q247="Alert"),1,"")</f>
        <v/>
      </c>
      <c r="G247" s="58" t="str" cm="1">
        <f t="array" ref="G247">_xlfn.IFS(OR(Template!E597="",Template!E301=""),"",AND(Template!E597=0,Template!E301=0),"",Template!E597=Template!E301,"Alert",Template!E597&lt;&gt;Template!E301,"")</f>
        <v/>
      </c>
      <c r="H247" s="58" t="str" cm="1">
        <f t="array" ref="H247">_xlfn.IFS(OR(Template!G597="",Template!G301=""),"",AND(Template!G597=0,Template!G301=0),"",Template!G597=Template!G301,"Alert",Template!G597&lt;&gt;Template!G301,"")</f>
        <v/>
      </c>
      <c r="I247" s="58" t="str" cm="1">
        <f t="array" ref="I247">_xlfn.IFS(OR(Template!I597="",Template!I301=""),"",AND(Template!I597=0,Template!I301=0),"",Template!I597=Template!I301,"Alert",Template!I597&lt;&gt;Template!I301,"")</f>
        <v/>
      </c>
      <c r="J247" s="58" t="str" cm="1">
        <f t="array" ref="J247">_xlfn.IFS(OR(Template!K597="",Template!K301=""),"",AND(Template!K597=0,Template!K301=0),"",Template!K597=Template!K301,"Alert",Template!K597&lt;&gt;Template!K301,"")</f>
        <v/>
      </c>
      <c r="K247" s="58" t="str" cm="1">
        <f t="array" ref="K247">_xlfn.IFS(OR(Template!M597="",Template!M301=""),"",AND(Template!M597=0,Template!M301=0),"",Template!M597=Template!M301,"Alert",Template!M597&lt;&gt;Template!M301,"")</f>
        <v/>
      </c>
      <c r="L247" s="58" t="str" cm="1">
        <f t="array" ref="L247">_xlfn.IFS(OR(Template!O597="",Template!O301=""),"",AND(Template!O597=0,Template!O301=0),"",Template!O597=Template!O301,"Alert",Template!O597&lt;&gt;Template!O301,"")</f>
        <v/>
      </c>
      <c r="M247" s="58" t="str" cm="1">
        <f t="array" ref="M247">_xlfn.IFS(OR(Template!Q597="",Template!Q301=""),"",AND(Template!Q597=0,Template!Q301=0),"",Template!Q597=Template!Q301,"Alert",Template!Q597&lt;&gt;Template!Q301,"")</f>
        <v/>
      </c>
      <c r="N247" s="58" t="str" cm="1">
        <f t="array" ref="N247">_xlfn.IFS(OR(Template!S597="",Template!S301=""),"",AND(Template!S597=0,Template!S301=0),"",Template!S597=Template!S301,"Alert",Template!S597&lt;&gt;Template!S301,"")</f>
        <v/>
      </c>
      <c r="O247" s="58" t="str" cm="1">
        <f t="array" ref="O247">_xlfn.IFS(OR(Template!U597="",Template!U301=""),"",AND(Template!U597=0,Template!U301=0),"",Template!U597=Template!U301,"Alert",Template!U597&lt;&gt;Template!U301,"")</f>
        <v/>
      </c>
      <c r="P247" s="58" t="str" cm="1">
        <f t="array" ref="P247">_xlfn.IFS(OR(Template!W597="",Template!W301=""),"",AND(Template!W597=0,Template!W301=0),"",Template!W597=Template!W301,"Alert",Template!W597&lt;&gt;Template!W301,"")</f>
        <v/>
      </c>
      <c r="Q247" s="58" t="str" cm="1">
        <f t="array" ref="Q247">_xlfn.IFS(OR(Template!Y597="",Template!Y301=""),"",AND(Template!Y597=0,Template!Y301=0),"",Template!Y597=Template!Y301,"Alert",Template!Y597&lt;&gt;Template!Y301,"")</f>
        <v/>
      </c>
      <c r="R247" s="456"/>
    </row>
    <row r="248" spans="1:18" ht="27.75" customHeight="1" x14ac:dyDescent="0.2">
      <c r="A248" s="491"/>
      <c r="B248" s="487"/>
      <c r="C248" s="487"/>
      <c r="D248" s="480" t="s">
        <v>128</v>
      </c>
      <c r="E248" s="227" t="s">
        <v>653</v>
      </c>
      <c r="F248" s="228" t="str" cm="1">
        <f t="array" ref="F248">IF(OR(G248:Q248="Error",G248:Q248="Alert"),1,"")</f>
        <v/>
      </c>
      <c r="G248" s="228" t="str" cm="1">
        <f t="array" ref="G248">_xlfn.IFS(OR(Template!E911="",Template!E840=""),"",AND(Template!E911=0,Template!E840=0),"",Template!E911=Template!E840,"Alert",Template!E911&lt;&gt;Template!E840,"")</f>
        <v/>
      </c>
      <c r="H248" s="228" t="str" cm="1">
        <f t="array" ref="H248">_xlfn.IFS(OR(Template!G911="",Template!G840=""),"",AND(Template!G911=0,Template!G840=0),"",Template!G911=Template!G840,"Alert",Template!G911&lt;&gt;Template!G840,"")</f>
        <v/>
      </c>
      <c r="I248" s="228" t="str" cm="1">
        <f t="array" ref="I248">_xlfn.IFS(OR(Template!I911="",Template!I840=""),"",AND(Template!I911=0,Template!I840=0),"",Template!I911=Template!I840,"Alert",Template!I911&lt;&gt;Template!I840,"")</f>
        <v/>
      </c>
      <c r="J248" s="228" t="str" cm="1">
        <f t="array" ref="J248">_xlfn.IFS(OR(Template!K911="",Template!K840=""),"",AND(Template!K911=0,Template!K840=0),"",Template!K911=Template!K840,"Alert",Template!K911&lt;&gt;Template!K840,"")</f>
        <v/>
      </c>
      <c r="K248" s="228" t="str" cm="1">
        <f t="array" ref="K248">_xlfn.IFS(OR(Template!M911="",Template!M840=""),"",AND(Template!M911=0,Template!M840=0),"",Template!M911=Template!M840,"Alert",Template!M911&lt;&gt;Template!M840,"")</f>
        <v/>
      </c>
      <c r="L248" s="228" t="str" cm="1">
        <f t="array" ref="L248">_xlfn.IFS(OR(Template!O911="",Template!O840=""),"",AND(Template!O911=0,Template!O840=0),"",Template!O911=Template!O840,"Alert",Template!O911&lt;&gt;Template!O840,"")</f>
        <v/>
      </c>
      <c r="M248" s="228" t="str" cm="1">
        <f t="array" ref="M248">_xlfn.IFS(OR(Template!Q911="",Template!Q840=""),"",AND(Template!Q911=0,Template!Q840=0),"",Template!Q911=Template!Q840,"Alert",Template!Q911&lt;&gt;Template!Q840,"")</f>
        <v/>
      </c>
      <c r="N248" s="228" t="str" cm="1">
        <f t="array" ref="N248">_xlfn.IFS(OR(Template!S911="",Template!S840=""),"",AND(Template!S911=0,Template!S840=0),"",Template!S911=Template!S840,"Alert",Template!S911&lt;&gt;Template!S840,"")</f>
        <v/>
      </c>
      <c r="O248" s="228" t="str" cm="1">
        <f t="array" ref="O248">_xlfn.IFS(OR(Template!U911="",Template!U840=""),"",AND(Template!U911=0,Template!U840=0),"",Template!U911=Template!U840,"Alert",Template!U911&lt;&gt;Template!U840,"")</f>
        <v/>
      </c>
      <c r="P248" s="228" t="str" cm="1">
        <f t="array" ref="P248">_xlfn.IFS(OR(Template!W911="",Template!W840=""),"",AND(Template!W911=0,Template!W840=0),"",Template!W911=Template!W840,"Alert",Template!W911&lt;&gt;Template!W840,"")</f>
        <v/>
      </c>
      <c r="Q248" s="228" t="str" cm="1">
        <f t="array" ref="Q248">_xlfn.IFS(OR(Template!Y911="",Template!Y840=""),"",AND(Template!Y911=0,Template!Y840=0),"",Template!Y911=Template!Y840,"Alert",Template!Y911&lt;&gt;Template!Y840,"")</f>
        <v/>
      </c>
      <c r="R248" s="229"/>
    </row>
    <row r="249" spans="1:18" ht="27.75" customHeight="1" x14ac:dyDescent="0.2">
      <c r="A249" s="491"/>
      <c r="B249" s="487"/>
      <c r="C249" s="487"/>
      <c r="D249" s="480"/>
      <c r="E249" s="69" t="s">
        <v>408</v>
      </c>
      <c r="F249" s="58" t="str" cm="1">
        <f t="array" ref="F249">IF(OR(G249:Q249="Error",G249:Q249="Alert"),1,"")</f>
        <v/>
      </c>
      <c r="G249" s="58" t="str" cm="1">
        <f t="array" ref="G249">_xlfn.IFS(OR(Template!E913="",Template!E842=""),"",AND(Template!E913=0,Template!E842=0),"",Template!E913=Template!E842,"Alert",Template!E913&lt;&gt;Template!E842,"")</f>
        <v/>
      </c>
      <c r="H249" s="58" t="str" cm="1">
        <f t="array" ref="H249">_xlfn.IFS(OR(Template!G913="",Template!G842=""),"",AND(Template!G913=0,Template!G842=0),"",Template!G913=Template!G842,"Alert",Template!G913&lt;&gt;Template!G842,"")</f>
        <v/>
      </c>
      <c r="I249" s="58" t="str" cm="1">
        <f t="array" ref="I249">_xlfn.IFS(OR(Template!I913="",Template!I842=""),"",AND(Template!I913=0,Template!I842=0),"",Template!I913=Template!I842,"Alert",Template!I913&lt;&gt;Template!I842,"")</f>
        <v/>
      </c>
      <c r="J249" s="58" t="str" cm="1">
        <f t="array" ref="J249">_xlfn.IFS(OR(Template!K913="",Template!K842=""),"",AND(Template!K913=0,Template!K842=0),"",Template!K913=Template!K842,"Alert",Template!K913&lt;&gt;Template!K842,"")</f>
        <v/>
      </c>
      <c r="K249" s="58" t="str" cm="1">
        <f t="array" ref="K249">_xlfn.IFS(OR(Template!M913="",Template!M842=""),"",AND(Template!M913=0,Template!M842=0),"",Template!M913=Template!M842,"Alert",Template!M913&lt;&gt;Template!M842,"")</f>
        <v/>
      </c>
      <c r="L249" s="58" t="str" cm="1">
        <f t="array" ref="L249">_xlfn.IFS(OR(Template!O913="",Template!O842=""),"",AND(Template!O913=0,Template!O842=0),"",Template!O913=Template!O842,"Alert",Template!O913&lt;&gt;Template!O842,"")</f>
        <v/>
      </c>
      <c r="M249" s="58" t="str" cm="1">
        <f t="array" ref="M249">_xlfn.IFS(OR(Template!Q913="",Template!Q842=""),"",AND(Template!Q913=0,Template!Q842=0),"",Template!Q913=Template!Q842,"Alert",Template!Q913&lt;&gt;Template!Q842,"")</f>
        <v/>
      </c>
      <c r="N249" s="58" t="str" cm="1">
        <f t="array" ref="N249">_xlfn.IFS(OR(Template!S913="",Template!S842=""),"",AND(Template!S913=0,Template!S842=0),"",Template!S913=Template!S842,"Alert",Template!S913&lt;&gt;Template!S842,"")</f>
        <v/>
      </c>
      <c r="O249" s="58" t="str" cm="1">
        <f t="array" ref="O249">_xlfn.IFS(OR(Template!U913="",Template!U842=""),"",AND(Template!U913=0,Template!U842=0),"",Template!U913=Template!U842,"Alert",Template!U913&lt;&gt;Template!U842,"")</f>
        <v/>
      </c>
      <c r="P249" s="58" t="str" cm="1">
        <f t="array" ref="P249">_xlfn.IFS(OR(Template!W913="",Template!W842=""),"",AND(Template!W913=0,Template!W842=0),"",Template!W913=Template!W842,"Alert",Template!W913&lt;&gt;Template!W842,"")</f>
        <v/>
      </c>
      <c r="Q249" s="58" t="str" cm="1">
        <f t="array" ref="Q249">_xlfn.IFS(OR(Template!Y913="",Template!Y842=""),"",AND(Template!Y913=0,Template!Y842=0),"",Template!Y913=Template!Y842,"Alert",Template!Y913&lt;&gt;Template!Y842,"")</f>
        <v/>
      </c>
      <c r="R249" s="158"/>
    </row>
    <row r="250" spans="1:18" ht="27.75" customHeight="1" x14ac:dyDescent="0.2">
      <c r="A250" s="491"/>
      <c r="B250" s="487"/>
      <c r="C250" s="487"/>
      <c r="D250" s="480"/>
      <c r="E250" s="455" t="s">
        <v>409</v>
      </c>
      <c r="F250" s="453" t="str" cm="1">
        <f t="array" ref="F250">IF(OR(G250:Q250="Error",G250:Q250="Alert"),1,"")</f>
        <v/>
      </c>
      <c r="G250" s="453" t="str" cm="1">
        <f t="array" ref="G250">_xlfn.IFS(OR(Template!E914="",Template!E843=""),"",AND(Template!E914=0,Template!E843=0),"",Template!E914=Template!E843,"Alert",Template!E914&lt;&gt;Template!E843,"")</f>
        <v/>
      </c>
      <c r="H250" s="453" t="str" cm="1">
        <f t="array" ref="H250">_xlfn.IFS(OR(Template!G914="",Template!G843=""),"",AND(Template!G914=0,Template!G843=0),"",Template!G914=Template!G843,"Alert",Template!G914&lt;&gt;Template!G843,"")</f>
        <v/>
      </c>
      <c r="I250" s="453" t="str" cm="1">
        <f t="array" ref="I250">_xlfn.IFS(OR(Template!I914="",Template!I843=""),"",AND(Template!I914=0,Template!I843=0),"",Template!I914=Template!I843,"Alert",Template!I914&lt;&gt;Template!I843,"")</f>
        <v/>
      </c>
      <c r="J250" s="453" t="str" cm="1">
        <f t="array" ref="J250">_xlfn.IFS(OR(Template!K914="",Template!K843=""),"",AND(Template!K914=0,Template!K843=0),"",Template!K914=Template!K843,"Alert",Template!K914&lt;&gt;Template!K843,"")</f>
        <v/>
      </c>
      <c r="K250" s="453" t="str" cm="1">
        <f t="array" ref="K250">_xlfn.IFS(OR(Template!M914="",Template!M843=""),"",AND(Template!M914=0,Template!M843=0),"",Template!M914=Template!M843,"Alert",Template!M914&lt;&gt;Template!M843,"")</f>
        <v/>
      </c>
      <c r="L250" s="453" t="str" cm="1">
        <f t="array" ref="L250">_xlfn.IFS(OR(Template!O914="",Template!O843=""),"",AND(Template!O914=0,Template!O843=0),"",Template!O914=Template!O843,"Alert",Template!O914&lt;&gt;Template!O843,"")</f>
        <v/>
      </c>
      <c r="M250" s="453" t="str" cm="1">
        <f t="array" ref="M250">_xlfn.IFS(OR(Template!Q914="",Template!Q843=""),"",AND(Template!Q914=0,Template!Q843=0),"",Template!Q914=Template!Q843,"Alert",Template!Q914&lt;&gt;Template!Q843,"")</f>
        <v/>
      </c>
      <c r="N250" s="453" t="str" cm="1">
        <f t="array" ref="N250">_xlfn.IFS(OR(Template!S914="",Template!S843=""),"",AND(Template!S914=0,Template!S843=0),"",Template!S914=Template!S843,"Alert",Template!S914&lt;&gt;Template!S843,"")</f>
        <v/>
      </c>
      <c r="O250" s="453" t="str" cm="1">
        <f t="array" ref="O250">_xlfn.IFS(OR(Template!U914="",Template!U843=""),"",AND(Template!U914=0,Template!U843=0),"",Template!U914=Template!U843,"Alert",Template!U914&lt;&gt;Template!U843,"")</f>
        <v/>
      </c>
      <c r="P250" s="453" t="str" cm="1">
        <f t="array" ref="P250">_xlfn.IFS(OR(Template!W914="",Template!W843=""),"",AND(Template!W914=0,Template!W843=0),"",Template!W914=Template!W843,"Alert",Template!W914&lt;&gt;Template!W843,"")</f>
        <v/>
      </c>
      <c r="Q250" s="453" t="str" cm="1">
        <f t="array" ref="Q250">_xlfn.IFS(OR(Template!Y914="",Template!Y843=""),"",AND(Template!Y914=0,Template!Y843=0),"",Template!Y914=Template!Y843,"Alert",Template!Y914&lt;&gt;Template!Y843,"")</f>
        <v/>
      </c>
      <c r="R250" s="456"/>
    </row>
    <row r="251" spans="1:18" ht="27.75" customHeight="1" x14ac:dyDescent="0.2">
      <c r="A251" s="491"/>
      <c r="B251" s="487"/>
      <c r="C251" s="487"/>
      <c r="D251" s="493" t="s">
        <v>129</v>
      </c>
      <c r="E251" s="73" t="s">
        <v>653</v>
      </c>
      <c r="F251" s="58" t="str" cm="1">
        <f t="array" ref="F251">IF(OR(G251:Q251="Error",G251:Q251="Alert"),1,"")</f>
        <v/>
      </c>
      <c r="G251" s="58" t="str" cm="1">
        <f t="array" ref="G251">_xlfn.IFS(OR(Template!E935="",Template!E863=""),"",AND(Template!E935=0,Template!E863=0),"",Template!E935=Template!E863,"Alert",Template!E935&lt;&gt;Template!E863,"")</f>
        <v/>
      </c>
      <c r="H251" s="58" t="str" cm="1">
        <f t="array" ref="H251">_xlfn.IFS(OR(Template!G935="",Template!G863=""),"",AND(Template!G935=0,Template!G863=0),"",Template!G935=Template!G863,"Alert",Template!G935&lt;&gt;Template!G863,"")</f>
        <v/>
      </c>
      <c r="I251" s="58" t="str" cm="1">
        <f t="array" ref="I251">_xlfn.IFS(OR(Template!I935="",Template!I863=""),"",AND(Template!I935=0,Template!I863=0),"",Template!I935=Template!I863,"Alert",Template!I935&lt;&gt;Template!I863,"")</f>
        <v/>
      </c>
      <c r="J251" s="58" t="str" cm="1">
        <f t="array" ref="J251">_xlfn.IFS(OR(Template!K935="",Template!K863=""),"",AND(Template!K935=0,Template!K863=0),"",Template!K935=Template!K863,"Alert",Template!K935&lt;&gt;Template!K863,"")</f>
        <v/>
      </c>
      <c r="K251" s="58" t="str" cm="1">
        <f t="array" ref="K251">_xlfn.IFS(OR(Template!M935="",Template!M863=""),"",AND(Template!M935=0,Template!M863=0),"",Template!M935=Template!M863,"Alert",Template!M935&lt;&gt;Template!M863,"")</f>
        <v/>
      </c>
      <c r="L251" s="58" t="str" cm="1">
        <f t="array" ref="L251">_xlfn.IFS(OR(Template!O935="",Template!O863=""),"",AND(Template!O935=0,Template!O863=0),"",Template!O935=Template!O863,"Alert",Template!O935&lt;&gt;Template!O863,"")</f>
        <v/>
      </c>
      <c r="M251" s="58" t="str" cm="1">
        <f t="array" ref="M251">_xlfn.IFS(OR(Template!Q935="",Template!Q863=""),"",AND(Template!Q935=0,Template!Q863=0),"",Template!Q935=Template!Q863,"Alert",Template!Q935&lt;&gt;Template!Q863,"")</f>
        <v/>
      </c>
      <c r="N251" s="58" t="str" cm="1">
        <f t="array" ref="N251">_xlfn.IFS(OR(Template!S935="",Template!S863=""),"",AND(Template!S935=0,Template!S863=0),"",Template!S935=Template!S863,"Alert",Template!S935&lt;&gt;Template!S863,"")</f>
        <v/>
      </c>
      <c r="O251" s="58" t="str" cm="1">
        <f t="array" ref="O251">_xlfn.IFS(OR(Template!U935="",Template!U863=""),"",AND(Template!U935=0,Template!U863=0),"",Template!U935=Template!U863,"Alert",Template!U935&lt;&gt;Template!U863,"")</f>
        <v/>
      </c>
      <c r="P251" s="58" t="str" cm="1">
        <f t="array" ref="P251">_xlfn.IFS(OR(Template!W935="",Template!W863=""),"",AND(Template!W935=0,Template!W863=0),"",Template!W935=Template!W863,"Alert",Template!W935&lt;&gt;Template!W863,"")</f>
        <v/>
      </c>
      <c r="Q251" s="58" t="str" cm="1">
        <f t="array" ref="Q251">_xlfn.IFS(OR(Template!Y935="",Template!Y863=""),"",AND(Template!Y935=0,Template!Y863=0),"",Template!Y935=Template!Y863,"Alert",Template!Y935&lt;&gt;Template!Y863,"")</f>
        <v/>
      </c>
      <c r="R251" s="158"/>
    </row>
    <row r="252" spans="1:18" ht="27.75" customHeight="1" x14ac:dyDescent="0.2">
      <c r="A252" s="491"/>
      <c r="B252" s="487"/>
      <c r="C252" s="487"/>
      <c r="D252" s="480"/>
      <c r="E252" s="69" t="s">
        <v>408</v>
      </c>
      <c r="F252" s="58" t="str" cm="1">
        <f t="array" ref="F252">IF(OR(G252:Q252="Error",G252:Q252="Alert"),1,"")</f>
        <v/>
      </c>
      <c r="G252" s="58" t="str" cm="1">
        <f t="array" ref="G252">_xlfn.IFS(OR(Template!E937="",Template!E865=""),"",AND(Template!E937=0,Template!E865=0),"",Template!E937=Template!E865,"Alert",Template!E937&lt;&gt;Template!E865,"")</f>
        <v/>
      </c>
      <c r="H252" s="58" t="str" cm="1">
        <f t="array" ref="H252">_xlfn.IFS(OR(Template!G937="",Template!G865=""),"",AND(Template!G937=0,Template!G865=0),"",Template!G937=Template!G865,"Alert",Template!G937&lt;&gt;Template!G865,"")</f>
        <v/>
      </c>
      <c r="I252" s="58" t="str" cm="1">
        <f t="array" ref="I252">_xlfn.IFS(OR(Template!I937="",Template!I865=""),"",AND(Template!I937=0,Template!I865=0),"",Template!I937=Template!I865,"Alert",Template!I937&lt;&gt;Template!I865,"")</f>
        <v/>
      </c>
      <c r="J252" s="58" t="str" cm="1">
        <f t="array" ref="J252">_xlfn.IFS(OR(Template!K937="",Template!K865=""),"",AND(Template!K937=0,Template!K865=0),"",Template!K937=Template!K865,"Alert",Template!K937&lt;&gt;Template!K865,"")</f>
        <v/>
      </c>
      <c r="K252" s="58" t="str" cm="1">
        <f t="array" ref="K252">_xlfn.IFS(OR(Template!M937="",Template!M865=""),"",AND(Template!M937=0,Template!M865=0),"",Template!M937=Template!M865,"Alert",Template!M937&lt;&gt;Template!M865,"")</f>
        <v/>
      </c>
      <c r="L252" s="58" t="str" cm="1">
        <f t="array" ref="L252">_xlfn.IFS(OR(Template!O937="",Template!O865=""),"",AND(Template!O937=0,Template!O865=0),"",Template!O937=Template!O865,"Alert",Template!O937&lt;&gt;Template!O865,"")</f>
        <v/>
      </c>
      <c r="M252" s="58" t="str" cm="1">
        <f t="array" ref="M252">_xlfn.IFS(OR(Template!Q937="",Template!Q865=""),"",AND(Template!Q937=0,Template!Q865=0),"",Template!Q937=Template!Q865,"Alert",Template!Q937&lt;&gt;Template!Q865,"")</f>
        <v/>
      </c>
      <c r="N252" s="58" t="str" cm="1">
        <f t="array" ref="N252">_xlfn.IFS(OR(Template!S937="",Template!S865=""),"",AND(Template!S937=0,Template!S865=0),"",Template!S937=Template!S865,"Alert",Template!S937&lt;&gt;Template!S865,"")</f>
        <v/>
      </c>
      <c r="O252" s="58" t="str" cm="1">
        <f t="array" ref="O252">_xlfn.IFS(OR(Template!U937="",Template!U865=""),"",AND(Template!U937=0,Template!U865=0),"",Template!U937=Template!U865,"Alert",Template!U937&lt;&gt;Template!U865,"")</f>
        <v/>
      </c>
      <c r="P252" s="58" t="str" cm="1">
        <f t="array" ref="P252">_xlfn.IFS(OR(Template!W937="",Template!W865=""),"",AND(Template!W937=0,Template!W865=0),"",Template!W937=Template!W865,"Alert",Template!W937&lt;&gt;Template!W865,"")</f>
        <v/>
      </c>
      <c r="Q252" s="58" t="str" cm="1">
        <f t="array" ref="Q252">_xlfn.IFS(OR(Template!Y937="",Template!Y865=""),"",AND(Template!Y937=0,Template!Y865=0),"",Template!Y937=Template!Y865,"Alert",Template!Y937&lt;&gt;Template!Y865,"")</f>
        <v/>
      </c>
      <c r="R252" s="158"/>
    </row>
    <row r="253" spans="1:18" ht="27.75" customHeight="1" x14ac:dyDescent="0.2">
      <c r="A253" s="491"/>
      <c r="B253" s="487"/>
      <c r="C253" s="487"/>
      <c r="D253" s="480"/>
      <c r="E253" s="455" t="s">
        <v>409</v>
      </c>
      <c r="F253" s="453" t="str" cm="1">
        <f t="array" ref="F253">IF(OR(G253:Q253="Error",G253:Q253="Alert"),1,"")</f>
        <v/>
      </c>
      <c r="G253" s="453" t="str" cm="1">
        <f t="array" ref="G253">_xlfn.IFS(OR(Template!E938="",Template!E866=""),"",AND(Template!E938=0,Template!E866=0),"",Template!E938=Template!E866,"Alert",Template!E938&lt;&gt;Template!E866,"")</f>
        <v/>
      </c>
      <c r="H253" s="453" t="str" cm="1">
        <f t="array" ref="H253">_xlfn.IFS(OR(Template!G938="",Template!G866=""),"",AND(Template!G938=0,Template!G866=0),"",Template!G938=Template!G866,"Alert",Template!G938&lt;&gt;Template!G866,"")</f>
        <v/>
      </c>
      <c r="I253" s="453" t="str" cm="1">
        <f t="array" ref="I253">_xlfn.IFS(OR(Template!I938="",Template!I866=""),"",AND(Template!I938=0,Template!I866=0),"",Template!I938=Template!I866,"Alert",Template!I938&lt;&gt;Template!I866,"")</f>
        <v/>
      </c>
      <c r="J253" s="453" t="str" cm="1">
        <f t="array" ref="J253">_xlfn.IFS(OR(Template!K938="",Template!K866=""),"",AND(Template!K938=0,Template!K866=0),"",Template!K938=Template!K866,"Alert",Template!K938&lt;&gt;Template!K866,"")</f>
        <v/>
      </c>
      <c r="K253" s="453" t="str" cm="1">
        <f t="array" ref="K253">_xlfn.IFS(OR(Template!M938="",Template!M866=""),"",AND(Template!M938=0,Template!M866=0),"",Template!M938=Template!M866,"Alert",Template!M938&lt;&gt;Template!M866,"")</f>
        <v/>
      </c>
      <c r="L253" s="453" t="str" cm="1">
        <f t="array" ref="L253">_xlfn.IFS(OR(Template!O938="",Template!O866=""),"",AND(Template!O938=0,Template!O866=0),"",Template!O938=Template!O866,"Alert",Template!O938&lt;&gt;Template!O866,"")</f>
        <v/>
      </c>
      <c r="M253" s="453" t="str" cm="1">
        <f t="array" ref="M253">_xlfn.IFS(OR(Template!Q938="",Template!Q866=""),"",AND(Template!Q938=0,Template!Q866=0),"",Template!Q938=Template!Q866,"Alert",Template!Q938&lt;&gt;Template!Q866,"")</f>
        <v/>
      </c>
      <c r="N253" s="453" t="str" cm="1">
        <f t="array" ref="N253">_xlfn.IFS(OR(Template!S938="",Template!S866=""),"",AND(Template!S938=0,Template!S866=0),"",Template!S938=Template!S866,"Alert",Template!S938&lt;&gt;Template!S866,"")</f>
        <v/>
      </c>
      <c r="O253" s="453" t="str" cm="1">
        <f t="array" ref="O253">_xlfn.IFS(OR(Template!U938="",Template!U866=""),"",AND(Template!U938=0,Template!U866=0),"",Template!U938=Template!U866,"Alert",Template!U938&lt;&gt;Template!U866,"")</f>
        <v/>
      </c>
      <c r="P253" s="453" t="str" cm="1">
        <f t="array" ref="P253">_xlfn.IFS(OR(Template!W938="",Template!W866=""),"",AND(Template!W938=0,Template!W866=0),"",Template!W938=Template!W866,"Alert",Template!W938&lt;&gt;Template!W866,"")</f>
        <v/>
      </c>
      <c r="Q253" s="453" t="str" cm="1">
        <f t="array" ref="Q253">_xlfn.IFS(OR(Template!Y938="",Template!Y866=""),"",AND(Template!Y938=0,Template!Y866=0),"",Template!Y938=Template!Y866,"Alert",Template!Y938&lt;&gt;Template!Y866,"")</f>
        <v/>
      </c>
      <c r="R253" s="456"/>
    </row>
    <row r="254" spans="1:18" ht="27.75" customHeight="1" x14ac:dyDescent="0.2">
      <c r="A254" s="491"/>
      <c r="B254" s="487"/>
      <c r="C254" s="487"/>
      <c r="D254" s="494" t="s">
        <v>143</v>
      </c>
      <c r="E254" s="69" t="s">
        <v>653</v>
      </c>
      <c r="F254" s="58" t="str" cm="1">
        <f t="array" ref="F254">IF(OR(G254:Q254="Error",G254:Q254="Alert"),1,"")</f>
        <v/>
      </c>
      <c r="G254" s="58" t="str" cm="1">
        <f t="array" ref="G254">_xlfn.IFS(OR(Template!E1122="",Template!E1109=""),"",Template!E1122=Template!E1109,"Alert",Template!E1122&lt;&gt;Template!E1109,"")</f>
        <v/>
      </c>
      <c r="H254" s="58" t="str" cm="1">
        <f t="array" ref="H254">_xlfn.IFS(OR(Template!G1122="",Template!G1109=""),"",Template!G1122=Template!G1109,"Alert",Template!G1122&lt;&gt;Template!G1109,"")</f>
        <v/>
      </c>
      <c r="I254" s="58" t="str" cm="1">
        <f t="array" ref="I254">_xlfn.IFS(OR(Template!I1122="",Template!I1109=""),"",Template!I1122=Template!I1109,"Alert",Template!I1122&lt;&gt;Template!I1109,"")</f>
        <v/>
      </c>
      <c r="J254" s="58" t="str" cm="1">
        <f t="array" ref="J254">_xlfn.IFS(OR(Template!K1122="",Template!K1109=""),"",Template!K1122=Template!K1109,"Alert",Template!K1122&lt;&gt;Template!K1109,"")</f>
        <v/>
      </c>
      <c r="K254" s="58" t="str" cm="1">
        <f t="array" ref="K254">_xlfn.IFS(OR(Template!M1122="",Template!M1109=""),"",Template!M1122=Template!M1109,"Alert",Template!M1122&lt;&gt;Template!M1109,"")</f>
        <v/>
      </c>
      <c r="L254" s="58" t="str" cm="1">
        <f t="array" ref="L254">_xlfn.IFS(OR(Template!O1122="",Template!O1109=""),"",Template!O1122=Template!O1109,"Alert",Template!O1122&lt;&gt;Template!O1109,"")</f>
        <v/>
      </c>
      <c r="M254" s="58" t="str" cm="1">
        <f t="array" ref="M254">_xlfn.IFS(OR(Template!Q1122="",Template!Q1109=""),"",Template!Q1122=Template!Q1109,"Alert",Template!Q1122&lt;&gt;Template!Q1109,"")</f>
        <v/>
      </c>
      <c r="N254" s="58" t="str" cm="1">
        <f t="array" ref="N254">_xlfn.IFS(OR(Template!S1122="",Template!S1109=""),"",Template!S1122=Template!S1109,"Alert",Template!S1122&lt;&gt;Template!S1109,"")</f>
        <v/>
      </c>
      <c r="O254" s="58" t="str" cm="1">
        <f t="array" ref="O254">_xlfn.IFS(OR(Template!U1122="",Template!U1109=""),"",Template!U1122=Template!U1109,"Alert",Template!U1122&lt;&gt;Template!U1109,"")</f>
        <v/>
      </c>
      <c r="P254" s="58" t="str" cm="1">
        <f t="array" ref="P254">_xlfn.IFS(OR(Template!W1122="",Template!W1109=""),"",Template!W1122=Template!W1109,"Alert",Template!W1122&lt;&gt;Template!W1109,"")</f>
        <v/>
      </c>
      <c r="Q254" s="58" t="str" cm="1">
        <f t="array" ref="Q254">_xlfn.IFS(OR(Template!Y1122="",Template!Y1109=""),"",Template!Y1122=Template!Y1109,"Alert",Template!Y1122&lt;&gt;Template!Y1109,"")</f>
        <v/>
      </c>
      <c r="R254" s="158"/>
    </row>
    <row r="255" spans="1:18" ht="27.75" customHeight="1" x14ac:dyDescent="0.2">
      <c r="A255" s="491"/>
      <c r="B255" s="487"/>
      <c r="C255" s="487"/>
      <c r="D255" s="487"/>
      <c r="E255" s="69" t="s">
        <v>510</v>
      </c>
      <c r="F255" s="58" t="str" cm="1">
        <f t="array" ref="F255">IF(OR(G255:Q255="Error",G255:Q255="Alert"),1,"")</f>
        <v/>
      </c>
      <c r="G255" s="58" t="str" cm="1">
        <f t="array" ref="G255">_xlfn.IFS(OR(Template!E1124="",Template!E1111=""),"",Template!E1124=Template!E1111,"Alert",Template!E1124&lt;&gt;Template!E1111,"")</f>
        <v/>
      </c>
      <c r="H255" s="58" t="str" cm="1">
        <f t="array" ref="H255">_xlfn.IFS(OR(Template!G1124="",Template!G1111=""),"",Template!G1124=Template!G1111,"Alert",Template!G1124&lt;&gt;Template!G1111,"")</f>
        <v/>
      </c>
      <c r="I255" s="58" t="str" cm="1">
        <f t="array" ref="I255">_xlfn.IFS(OR(Template!I1124="",Template!I1111=""),"",Template!I1124=Template!I1111,"Alert",Template!I1124&lt;&gt;Template!I1111,"")</f>
        <v/>
      </c>
      <c r="J255" s="58" t="str" cm="1">
        <f t="array" ref="J255">_xlfn.IFS(OR(Template!K1124="",Template!K1111=""),"",Template!K1124=Template!K1111,"Alert",Template!K1124&lt;&gt;Template!K1111,"")</f>
        <v/>
      </c>
      <c r="K255" s="58" t="str" cm="1">
        <f t="array" ref="K255">_xlfn.IFS(OR(Template!M1124="",Template!M1111=""),"",Template!M1124=Template!M1111,"Alert",Template!M1124&lt;&gt;Template!M1111,"")</f>
        <v/>
      </c>
      <c r="L255" s="58" t="str" cm="1">
        <f t="array" ref="L255">_xlfn.IFS(OR(Template!O1124="",Template!O1111=""),"",Template!O1124=Template!O1111,"Alert",Template!O1124&lt;&gt;Template!O1111,"")</f>
        <v/>
      </c>
      <c r="M255" s="58" t="str" cm="1">
        <f t="array" ref="M255">_xlfn.IFS(OR(Template!Q1124="",Template!Q1111=""),"",Template!Q1124=Template!Q1111,"Alert",Template!Q1124&lt;&gt;Template!Q1111,"")</f>
        <v/>
      </c>
      <c r="N255" s="58" t="str" cm="1">
        <f t="array" ref="N255">_xlfn.IFS(OR(Template!S1124="",Template!S1111=""),"",Template!S1124=Template!S1111,"Alert",Template!S1124&lt;&gt;Template!S1111,"")</f>
        <v/>
      </c>
      <c r="O255" s="58" t="str" cm="1">
        <f t="array" ref="O255">_xlfn.IFS(OR(Template!U1124="",Template!U1111=""),"",Template!U1124=Template!U1111,"Alert",Template!U1124&lt;&gt;Template!U1111,"")</f>
        <v/>
      </c>
      <c r="P255" s="58" t="str" cm="1">
        <f t="array" ref="P255">_xlfn.IFS(OR(Template!W1124="",Template!W1111=""),"",Template!W1124=Template!W1111,"Alert",Template!W1124&lt;&gt;Template!W1111,"")</f>
        <v/>
      </c>
      <c r="Q255" s="58" t="str" cm="1">
        <f t="array" ref="Q255">_xlfn.IFS(OR(Template!Y1124="",Template!Y1111=""),"",Template!Y1124=Template!Y1111,"Alert",Template!Y1124&lt;&gt;Template!Y1111,"")</f>
        <v/>
      </c>
      <c r="R255" s="158"/>
    </row>
    <row r="256" spans="1:18" ht="27.75" customHeight="1" x14ac:dyDescent="0.2">
      <c r="A256" s="491"/>
      <c r="B256" s="487"/>
      <c r="C256" s="487"/>
      <c r="D256" s="493"/>
      <c r="E256" s="453" t="s">
        <v>252</v>
      </c>
      <c r="F256" s="453" t="str" cm="1">
        <f t="array" ref="F256">IF(OR(G256:Q256="Error",G256:Q256="Alert"),1,"")</f>
        <v/>
      </c>
      <c r="G256" s="453" t="str" cm="1">
        <f t="array" ref="G256">_xlfn.IFS(OR(Template!E1125="",Template!E1112=""),"",Template!E1125=Template!E1112,"Alert",Template!E1125&lt;&gt;Template!E1112,"")</f>
        <v/>
      </c>
      <c r="H256" s="453" t="str" cm="1">
        <f t="array" ref="H256">_xlfn.IFS(OR(Template!G1125="",Template!G1112=""),"",Template!G1125=Template!G1112,"Alert",Template!G1125&lt;&gt;Template!G1112,"")</f>
        <v/>
      </c>
      <c r="I256" s="453" t="str" cm="1">
        <f t="array" ref="I256">_xlfn.IFS(OR(Template!I1125="",Template!I1112=""),"",Template!I1125=Template!I1112,"Alert",Template!I1125&lt;&gt;Template!I1112,"")</f>
        <v/>
      </c>
      <c r="J256" s="453" t="str" cm="1">
        <f t="array" ref="J256">_xlfn.IFS(OR(Template!K1125="",Template!K1112=""),"",Template!K1125=Template!K1112,"Alert",Template!K1125&lt;&gt;Template!K1112,"")</f>
        <v/>
      </c>
      <c r="K256" s="453" t="str" cm="1">
        <f t="array" ref="K256">_xlfn.IFS(OR(Template!M1125="",Template!M1112=""),"",Template!M1125=Template!M1112,"Alert",Template!M1125&lt;&gt;Template!M1112,"")</f>
        <v/>
      </c>
      <c r="L256" s="453" t="str" cm="1">
        <f t="array" ref="L256">_xlfn.IFS(OR(Template!O1125="",Template!O1112=""),"",Template!O1125=Template!O1112,"Alert",Template!O1125&lt;&gt;Template!O1112,"")</f>
        <v/>
      </c>
      <c r="M256" s="453" t="str" cm="1">
        <f t="array" ref="M256">_xlfn.IFS(OR(Template!Q1125="",Template!Q1112=""),"",Template!Q1125=Template!Q1112,"Alert",Template!Q1125&lt;&gt;Template!Q1112,"")</f>
        <v/>
      </c>
      <c r="N256" s="453" t="str" cm="1">
        <f t="array" ref="N256">_xlfn.IFS(OR(Template!S1125="",Template!S1112=""),"",Template!S1125=Template!S1112,"Alert",Template!S1125&lt;&gt;Template!S1112,"")</f>
        <v/>
      </c>
      <c r="O256" s="453" t="str" cm="1">
        <f t="array" ref="O256">_xlfn.IFS(OR(Template!U1125="",Template!U1112=""),"",Template!U1125=Template!U1112,"Alert",Template!U1125&lt;&gt;Template!U1112,"")</f>
        <v/>
      </c>
      <c r="P256" s="453" t="str" cm="1">
        <f t="array" ref="P256">_xlfn.IFS(OR(Template!W1125="",Template!W1112=""),"",Template!W1125=Template!W1112,"Alert",Template!W1125&lt;&gt;Template!W1112,"")</f>
        <v/>
      </c>
      <c r="Q256" s="453" t="str" cm="1">
        <f t="array" ref="Q256">_xlfn.IFS(OR(Template!Y1125="",Template!Y1112=""),"",Template!Y1125=Template!Y1112,"Alert",Template!Y1125&lt;&gt;Template!Y1112,"")</f>
        <v/>
      </c>
      <c r="R256" s="456"/>
    </row>
    <row r="257" spans="1:18" ht="27.75" customHeight="1" x14ac:dyDescent="0.2">
      <c r="A257" s="491"/>
      <c r="B257" s="487"/>
      <c r="C257" s="487"/>
      <c r="D257" s="494" t="s">
        <v>676</v>
      </c>
      <c r="E257" s="58" t="s">
        <v>653</v>
      </c>
      <c r="F257" s="58" t="str" cm="1">
        <f t="array" ref="F257">IF(OR(G257:Q257="Error",G257:Q257="Alert"),1,"")</f>
        <v/>
      </c>
      <c r="G257" s="58" t="str" cm="1">
        <f t="array" ref="G257">_xlfn.IFS(OR(Template!E1126="",Template!E1113=""),"",Template!E1126=Template!E1113,"Alert",Template!E1126&lt;&gt;Template!E1113,"")</f>
        <v/>
      </c>
      <c r="H257" s="58" t="str" cm="1">
        <f t="array" ref="H257">_xlfn.IFS(OR(Template!G1126="",Template!G1113=""),"",Template!G1126=Template!G1113,"Alert",Template!G1126&lt;&gt;Template!G1113,"")</f>
        <v/>
      </c>
      <c r="I257" s="58" t="str" cm="1">
        <f t="array" ref="I257">_xlfn.IFS(OR(Template!I1126="",Template!I1113=""),"",Template!I1126=Template!I1113,"Alert",Template!I1126&lt;&gt;Template!I1113,"")</f>
        <v/>
      </c>
      <c r="J257" s="58" t="str" cm="1">
        <f t="array" ref="J257">_xlfn.IFS(OR(Template!K1126="",Template!K1113=""),"",Template!K1126=Template!K1113,"Alert",Template!K1126&lt;&gt;Template!K1113,"")</f>
        <v/>
      </c>
      <c r="K257" s="58" t="str" cm="1">
        <f t="array" ref="K257">_xlfn.IFS(OR(Template!M1126="",Template!M1113=""),"",Template!M1126=Template!M1113,"Alert",Template!M1126&lt;&gt;Template!M1113,"")</f>
        <v/>
      </c>
      <c r="L257" s="58" t="str" cm="1">
        <f t="array" ref="L257">_xlfn.IFS(OR(Template!O1126="",Template!O1113=""),"",Template!O1126=Template!O1113,"Alert",Template!O1126&lt;&gt;Template!O1113,"")</f>
        <v/>
      </c>
      <c r="M257" s="58" t="str" cm="1">
        <f t="array" ref="M257">_xlfn.IFS(OR(Template!Q1126="",Template!Q1113=""),"",Template!Q1126=Template!Q1113,"Alert",Template!Q1126&lt;&gt;Template!Q1113,"")</f>
        <v/>
      </c>
      <c r="N257" s="58" t="str" cm="1">
        <f t="array" ref="N257">_xlfn.IFS(OR(Template!S1126="",Template!S1113=""),"",Template!S1126=Template!S1113,"Alert",Template!S1126&lt;&gt;Template!S1113,"")</f>
        <v/>
      </c>
      <c r="O257" s="58" t="str" cm="1">
        <f t="array" ref="O257">_xlfn.IFS(OR(Template!U1126="",Template!U1113=""),"",Template!U1126=Template!U1113,"Alert",Template!U1126&lt;&gt;Template!U1113,"")</f>
        <v/>
      </c>
      <c r="P257" s="58" t="str" cm="1">
        <f t="array" ref="P257">_xlfn.IFS(OR(Template!W1126="",Template!W1113=""),"",Template!W1126=Template!W1113,"Alert",Template!W1126&lt;&gt;Template!W1113,"")</f>
        <v/>
      </c>
      <c r="Q257" s="58" t="str" cm="1">
        <f t="array" ref="Q257">_xlfn.IFS(OR(Template!Y1126="",Template!Y1113=""),"",Template!Y1126=Template!Y1113,"Alert",Template!Y1126&lt;&gt;Template!Y1113,"")</f>
        <v/>
      </c>
      <c r="R257" s="158"/>
    </row>
    <row r="258" spans="1:18" ht="27.75" customHeight="1" x14ac:dyDescent="0.2">
      <c r="A258" s="491"/>
      <c r="B258" s="487"/>
      <c r="C258" s="487"/>
      <c r="D258" s="487"/>
      <c r="E258" s="69" t="s">
        <v>408</v>
      </c>
      <c r="F258" s="58" t="str" cm="1">
        <f t="array" ref="F258">IF(OR(G258:Q258="Error",G258:Q258="Alert"),1,"")</f>
        <v/>
      </c>
      <c r="G258" s="58" t="str" cm="1">
        <f t="array" ref="G258">_xlfn.IFS(OR(Template!E1128="",Template!E1115=""),"",Template!E1128=Template!E1115,"Alert",Template!E1128&lt;&gt;Template!E1115,"")</f>
        <v/>
      </c>
      <c r="H258" s="58" t="str" cm="1">
        <f t="array" ref="H258">_xlfn.IFS(OR(Template!G1128="",Template!G1115=""),"",Template!G1128=Template!G1115,"Alert",Template!G1128&lt;&gt;Template!G1115,"")</f>
        <v/>
      </c>
      <c r="I258" s="58" t="str" cm="1">
        <f t="array" ref="I258">_xlfn.IFS(OR(Template!I1128="",Template!I1115=""),"",Template!I1128=Template!I1115,"Alert",Template!I1128&lt;&gt;Template!I1115,"")</f>
        <v/>
      </c>
      <c r="J258" s="58" t="str" cm="1">
        <f t="array" ref="J258">_xlfn.IFS(OR(Template!K1128="",Template!K1115=""),"",Template!K1128=Template!K1115,"Alert",Template!K1128&lt;&gt;Template!K1115,"")</f>
        <v/>
      </c>
      <c r="K258" s="58" t="str" cm="1">
        <f t="array" ref="K258">_xlfn.IFS(OR(Template!M1128="",Template!M1115=""),"",Template!M1128=Template!M1115,"Alert",Template!M1128&lt;&gt;Template!M1115,"")</f>
        <v/>
      </c>
      <c r="L258" s="58" t="str" cm="1">
        <f t="array" ref="L258">_xlfn.IFS(OR(Template!O1128="",Template!O1115=""),"",Template!O1128=Template!O1115,"Alert",Template!O1128&lt;&gt;Template!O1115,"")</f>
        <v/>
      </c>
      <c r="M258" s="58" t="str" cm="1">
        <f t="array" ref="M258">_xlfn.IFS(OR(Template!Q1128="",Template!Q1115=""),"",Template!Q1128=Template!Q1115,"Alert",Template!Q1128&lt;&gt;Template!Q1115,"")</f>
        <v/>
      </c>
      <c r="N258" s="58" t="str" cm="1">
        <f t="array" ref="N258">_xlfn.IFS(OR(Template!S1128="",Template!S1115=""),"",Template!S1128=Template!S1115,"Alert",Template!S1128&lt;&gt;Template!S1115,"")</f>
        <v/>
      </c>
      <c r="O258" s="58" t="str" cm="1">
        <f t="array" ref="O258">_xlfn.IFS(OR(Template!U1128="",Template!U1115=""),"",Template!U1128=Template!U1115,"Alert",Template!U1128&lt;&gt;Template!U1115,"")</f>
        <v/>
      </c>
      <c r="P258" s="58" t="str" cm="1">
        <f t="array" ref="P258">_xlfn.IFS(OR(Template!W1128="",Template!W1115=""),"",Template!W1128=Template!W1115,"Alert",Template!W1128&lt;&gt;Template!W1115,"")</f>
        <v/>
      </c>
      <c r="Q258" s="58" t="str" cm="1">
        <f t="array" ref="Q258">_xlfn.IFS(OR(Template!Y1128="",Template!Y1115=""),"",Template!Y1128=Template!Y1115,"Alert",Template!Y1128&lt;&gt;Template!Y1115,"")</f>
        <v/>
      </c>
      <c r="R258" s="158"/>
    </row>
    <row r="259" spans="1:18" ht="27.75" customHeight="1" thickBot="1" x14ac:dyDescent="0.25">
      <c r="A259" s="492"/>
      <c r="B259" s="488"/>
      <c r="C259" s="488"/>
      <c r="D259" s="493"/>
      <c r="E259" s="69" t="s">
        <v>409</v>
      </c>
      <c r="F259" s="58" t="str" cm="1">
        <f t="array" ref="F259">IF(OR(G259:Q259="Error",G259:Q259="Alert"),1,"")</f>
        <v/>
      </c>
      <c r="G259" s="58" t="str" cm="1">
        <f t="array" ref="G259">_xlfn.IFS(OR(Template!E1129="",Template!E1116=""),"",Template!E1129=Template!E1116,"Alert",Template!E1129&lt;&gt;Template!E1116,"")</f>
        <v/>
      </c>
      <c r="H259" s="58" t="str" cm="1">
        <f t="array" ref="H259">_xlfn.IFS(OR(Template!G1129="",Template!G1116=""),"",Template!G1129=Template!G1116,"Alert",Template!G1129&lt;&gt;Template!G1116,"")</f>
        <v/>
      </c>
      <c r="I259" s="58" t="str" cm="1">
        <f t="array" ref="I259">_xlfn.IFS(OR(Template!I1129="",Template!I1116=""),"",Template!I1129=Template!I1116,"Alert",Template!I1129&lt;&gt;Template!I1116,"")</f>
        <v/>
      </c>
      <c r="J259" s="58" t="str" cm="1">
        <f t="array" ref="J259">_xlfn.IFS(OR(Template!K1129="",Template!K1116=""),"",Template!K1129=Template!K1116,"Alert",Template!K1129&lt;&gt;Template!K1116,"")</f>
        <v/>
      </c>
      <c r="K259" s="58" t="str" cm="1">
        <f t="array" ref="K259">_xlfn.IFS(OR(Template!M1129="",Template!M1116=""),"",Template!M1129=Template!M1116,"Alert",Template!M1129&lt;&gt;Template!M1116,"")</f>
        <v/>
      </c>
      <c r="L259" s="58" t="str" cm="1">
        <f t="array" ref="L259">_xlfn.IFS(OR(Template!O1129="",Template!O1116=""),"",Template!O1129=Template!O1116,"Alert",Template!O1129&lt;&gt;Template!O1116,"")</f>
        <v/>
      </c>
      <c r="M259" s="58" t="str" cm="1">
        <f t="array" ref="M259">_xlfn.IFS(OR(Template!Q1129="",Template!Q1116=""),"",Template!Q1129=Template!Q1116,"Alert",Template!Q1129&lt;&gt;Template!Q1116,"")</f>
        <v/>
      </c>
      <c r="N259" s="58" t="str" cm="1">
        <f t="array" ref="N259">_xlfn.IFS(OR(Template!S1129="",Template!S1116=""),"",Template!S1129=Template!S1116,"Alert",Template!S1129&lt;&gt;Template!S1116,"")</f>
        <v/>
      </c>
      <c r="O259" s="58" t="str" cm="1">
        <f t="array" ref="O259">_xlfn.IFS(OR(Template!U1129="",Template!U1116=""),"",Template!U1129=Template!U1116,"Alert",Template!U1129&lt;&gt;Template!U1116,"")</f>
        <v/>
      </c>
      <c r="P259" s="58" t="str" cm="1">
        <f t="array" ref="P259">_xlfn.IFS(OR(Template!W1129="",Template!W1116=""),"",Template!W1129=Template!W1116,"Alert",Template!W1129&lt;&gt;Template!W1116,"")</f>
        <v/>
      </c>
      <c r="Q259" s="58" t="str" cm="1">
        <f t="array" ref="Q259">_xlfn.IFS(OR(Template!Y1129="",Template!Y1116=""),"",Template!Y1129=Template!Y1116,"Alert",Template!Y1129&lt;&gt;Template!Y1116,"")</f>
        <v/>
      </c>
      <c r="R259" s="158"/>
    </row>
    <row r="260" spans="1:18" x14ac:dyDescent="0.2">
      <c r="A260" s="490" t="s">
        <v>677</v>
      </c>
      <c r="B260" s="486" t="s">
        <v>678</v>
      </c>
      <c r="C260" s="486" t="s">
        <v>679</v>
      </c>
      <c r="D260" s="479" t="s">
        <v>91</v>
      </c>
      <c r="E260" s="71" t="s">
        <v>653</v>
      </c>
      <c r="F260" s="140" t="str" cm="1">
        <f t="array" ref="F260">IF(OR(G260:Q260="Error",G260:Q260="Alert"),1,"")</f>
        <v/>
      </c>
      <c r="G260" s="140" t="str" cm="1">
        <f t="array" ref="G260">_xlfn.IFS(Template!E77="","",Template!E127="","",Template!E77=Template!E127,"Alert",Template!E127&lt;&gt;Template!E77,"")</f>
        <v/>
      </c>
      <c r="H260" s="140" t="str" cm="1">
        <f t="array" ref="H260">_xlfn.IFS(Template!G77="","",Template!G127="","",Template!G77=Template!G127,"Alert",Template!G127&lt;&gt;Template!G77,"")</f>
        <v/>
      </c>
      <c r="I260" s="140" t="str" cm="1">
        <f t="array" ref="I260">_xlfn.IFS(Template!I77="","",Template!I127="","",Template!I77=Template!I127,"Alert",Template!I127&lt;&gt;Template!I77,"")</f>
        <v/>
      </c>
      <c r="J260" s="140" t="str" cm="1">
        <f t="array" ref="J260">_xlfn.IFS(Template!K77="","",Template!K127="","",Template!K77=Template!K127,"Alert",Template!K127&lt;&gt;Template!K77,"")</f>
        <v/>
      </c>
      <c r="K260" s="140" t="str" cm="1">
        <f t="array" ref="K260">_xlfn.IFS(Template!M77="","",Template!M127="","",Template!M77=Template!M127,"Alert",Template!M127&lt;&gt;Template!M77,"")</f>
        <v/>
      </c>
      <c r="L260" s="140" t="str" cm="1">
        <f t="array" ref="L260">_xlfn.IFS(Template!O77="","",Template!O127="","",Template!O77=Template!O127,"Alert",Template!O127&lt;&gt;Template!O77,"")</f>
        <v/>
      </c>
      <c r="M260" s="140" t="str" cm="1">
        <f t="array" ref="M260">_xlfn.IFS(Template!Q77="","",Template!Q127="","",Template!Q77=Template!Q127,"Alert",Template!Q127&lt;&gt;Template!Q77,"")</f>
        <v/>
      </c>
      <c r="N260" s="140" t="str" cm="1">
        <f t="array" ref="N260">_xlfn.IFS(Template!S77="","",Template!S127="","",Template!S77=Template!S127,"Alert",Template!S127&lt;&gt;Template!S77,"")</f>
        <v/>
      </c>
      <c r="O260" s="140" t="str" cm="1">
        <f t="array" ref="O260">_xlfn.IFS(Template!U77="","",Template!U127="","",Template!U77=Template!U127,"Alert",Template!U127&lt;&gt;Template!U77,"")</f>
        <v/>
      </c>
      <c r="P260" s="140" t="str" cm="1">
        <f t="array" ref="P260">_xlfn.IFS(Template!W77="","",Template!W127="","",Template!W77=Template!W127,"Alert",Template!W127&lt;&gt;Template!W77,"")</f>
        <v/>
      </c>
      <c r="Q260" s="140" t="str" cm="1">
        <f t="array" ref="Q260">_xlfn.IFS(Template!Y77="","",Template!Y127="","",Template!Y77=Template!Y127,"Alert",Template!Y127&lt;&gt;Template!Y77,"")</f>
        <v/>
      </c>
      <c r="R260" s="154"/>
    </row>
    <row r="261" spans="1:18" x14ac:dyDescent="0.2">
      <c r="A261" s="491"/>
      <c r="B261" s="487"/>
      <c r="C261" s="487"/>
      <c r="D261" s="480"/>
      <c r="E261" s="69" t="s">
        <v>408</v>
      </c>
      <c r="F261" s="141" t="str" cm="1">
        <f t="array" ref="F261">IF(OR(G261:Q261="Error",G261:Q261="Alert"),1,"")</f>
        <v/>
      </c>
      <c r="G261" s="141" t="str" cm="1">
        <f t="array" ref="G261">_xlfn.IFS(Template!E79="","",Template!E129="","",Template!E79=Template!E129,"Alert",Template!E129&lt;&gt;Template!E79,"")</f>
        <v/>
      </c>
      <c r="H261" s="141" t="str" cm="1">
        <f t="array" ref="H261">_xlfn.IFS(Template!G79="","",Template!G129="","",Template!G79=Template!G129,"Alert",Template!G129&lt;&gt;Template!G79,"")</f>
        <v/>
      </c>
      <c r="I261" s="141" t="str" cm="1">
        <f t="array" ref="I261">_xlfn.IFS(Template!I79="","",Template!I129="","",Template!I79=Template!I129,"Alert",Template!I129&lt;&gt;Template!I79,"")</f>
        <v/>
      </c>
      <c r="J261" s="141" t="str" cm="1">
        <f t="array" ref="J261">_xlfn.IFS(Template!K79="","",Template!K129="","",Template!K79=Template!K129,"Alert",Template!K129&lt;&gt;Template!K79,"")</f>
        <v/>
      </c>
      <c r="K261" s="141" t="str" cm="1">
        <f t="array" ref="K261">_xlfn.IFS(Template!M79="","",Template!M129="","",Template!M79=Template!M129,"Alert",Template!M129&lt;&gt;Template!M79,"")</f>
        <v/>
      </c>
      <c r="L261" s="141" t="str" cm="1">
        <f t="array" ref="L261">_xlfn.IFS(Template!O79="","",Template!O129="","",Template!O79=Template!O129,"Alert",Template!O129&lt;&gt;Template!O79,"")</f>
        <v/>
      </c>
      <c r="M261" s="141" t="str" cm="1">
        <f t="array" ref="M261">_xlfn.IFS(Template!Q79="","",Template!Q129="","",Template!Q79=Template!Q129,"Alert",Template!Q129&lt;&gt;Template!Q79,"")</f>
        <v/>
      </c>
      <c r="N261" s="141" t="str" cm="1">
        <f t="array" ref="N261">_xlfn.IFS(Template!S79="","",Template!S129="","",Template!S79=Template!S129,"Alert",Template!S129&lt;&gt;Template!S79,"")</f>
        <v/>
      </c>
      <c r="O261" s="141" t="str" cm="1">
        <f t="array" ref="O261">_xlfn.IFS(Template!U79="","",Template!U129="","",Template!U79=Template!U129,"Alert",Template!U129&lt;&gt;Template!U79,"")</f>
        <v/>
      </c>
      <c r="P261" s="141" t="str" cm="1">
        <f t="array" ref="P261">_xlfn.IFS(Template!W79="","",Template!W129="","",Template!W79=Template!W129,"Alert",Template!W129&lt;&gt;Template!W79,"")</f>
        <v/>
      </c>
      <c r="Q261" s="141" t="str" cm="1">
        <f t="array" ref="Q261">_xlfn.IFS(Template!Y79="","",Template!Y129="","",Template!Y79=Template!Y129,"Alert",Template!Y129&lt;&gt;Template!Y79,"")</f>
        <v/>
      </c>
      <c r="R261" s="155"/>
    </row>
    <row r="262" spans="1:18" x14ac:dyDescent="0.2">
      <c r="A262" s="491"/>
      <c r="B262" s="487"/>
      <c r="C262" s="487"/>
      <c r="D262" s="480"/>
      <c r="E262" s="452" t="s">
        <v>409</v>
      </c>
      <c r="F262" s="453" t="str" cm="1">
        <f t="array" ref="F262">IF(OR(G262:Q262="Error",G262:Q262="Alert"),1,"")</f>
        <v/>
      </c>
      <c r="G262" s="453" t="str" cm="1">
        <f t="array" ref="G262">_xlfn.IFS(Template!E80="","",Template!E130="","",Template!E80=Template!E130,"Alert",Template!E130&lt;&gt;Template!E80,"")</f>
        <v/>
      </c>
      <c r="H262" s="453" t="str" cm="1">
        <f t="array" ref="H262">_xlfn.IFS(Template!G80="","",Template!G130="","",Template!G80=Template!G130,"Alert",Template!G130&lt;&gt;Template!G80,"")</f>
        <v/>
      </c>
      <c r="I262" s="453" t="str" cm="1">
        <f t="array" ref="I262">_xlfn.IFS(Template!I80="","",Template!I130="","",Template!I80=Template!I130,"Alert",Template!I130&lt;&gt;Template!I80,"")</f>
        <v/>
      </c>
      <c r="J262" s="453" t="str" cm="1">
        <f t="array" ref="J262">_xlfn.IFS(Template!K80="","",Template!K130="","",Template!K80=Template!K130,"Alert",Template!K130&lt;&gt;Template!K80,"")</f>
        <v/>
      </c>
      <c r="K262" s="453" t="str" cm="1">
        <f t="array" ref="K262">_xlfn.IFS(Template!M80="","",Template!M130="","",Template!M80=Template!M130,"Alert",Template!M130&lt;&gt;Template!M80,"")</f>
        <v/>
      </c>
      <c r="L262" s="453" t="str" cm="1">
        <f t="array" ref="L262">_xlfn.IFS(Template!O80="","",Template!O130="","",Template!O80=Template!O130,"Alert",Template!O130&lt;&gt;Template!O80,"")</f>
        <v/>
      </c>
      <c r="M262" s="453" t="str" cm="1">
        <f t="array" ref="M262">_xlfn.IFS(Template!Q80="","",Template!Q130="","",Template!Q80=Template!Q130,"Alert",Template!Q130&lt;&gt;Template!Q80,"")</f>
        <v/>
      </c>
      <c r="N262" s="453" t="str" cm="1">
        <f t="array" ref="N262">_xlfn.IFS(Template!S80="","",Template!S130="","",Template!S80=Template!S130,"Alert",Template!S130&lt;&gt;Template!S80,"")</f>
        <v/>
      </c>
      <c r="O262" s="453" t="str" cm="1">
        <f t="array" ref="O262">_xlfn.IFS(Template!U80="","",Template!U130="","",Template!U80=Template!U130,"Alert",Template!U130&lt;&gt;Template!U80,"")</f>
        <v/>
      </c>
      <c r="P262" s="453" t="str" cm="1">
        <f t="array" ref="P262">_xlfn.IFS(Template!W80="","",Template!W130="","",Template!W80=Template!W130,"Alert",Template!W130&lt;&gt;Template!W80,"")</f>
        <v/>
      </c>
      <c r="Q262" s="453" t="str" cm="1">
        <f t="array" ref="Q262">_xlfn.IFS(Template!Y80="","",Template!Y130="","",Template!Y80=Template!Y130,"Alert",Template!Y130&lt;&gt;Template!Y80,"")</f>
        <v/>
      </c>
      <c r="R262" s="454"/>
    </row>
    <row r="263" spans="1:18" ht="15.75" x14ac:dyDescent="0.2">
      <c r="A263" s="491"/>
      <c r="B263" s="487"/>
      <c r="C263" s="487"/>
      <c r="D263" s="480" t="s">
        <v>92</v>
      </c>
      <c r="E263" s="124" t="s">
        <v>653</v>
      </c>
      <c r="F263" s="58" t="str" cm="1">
        <f t="array" ref="F263">IF(OR(G263:Q263="Error",G263:Q263="Alert"),1,"")</f>
        <v/>
      </c>
      <c r="G263" s="58" t="str" cm="1">
        <f t="array" ref="G263">_xlfn.IFS(Template!E93="","",Template!E264="","",Template!E264=Template!E93,"Alert",Template!E264&lt;&gt;Template!E93,"")</f>
        <v/>
      </c>
      <c r="H263" s="58" t="str" cm="1">
        <f t="array" ref="H263">_xlfn.IFS(Template!G93="","",Template!G264="","",Template!G264=Template!G93,"Alert",Template!G264&lt;&gt;Template!G93,"")</f>
        <v/>
      </c>
      <c r="I263" s="58" t="str" cm="1">
        <f t="array" ref="I263">_xlfn.IFS(Template!I93="","",Template!I264="","",Template!I264=Template!I93,"Alert",Template!I264&lt;&gt;Template!I93,"")</f>
        <v/>
      </c>
      <c r="J263" s="58" t="str" cm="1">
        <f t="array" ref="J263">_xlfn.IFS(Template!K93="","",Template!K264="","",Template!K264=Template!K93,"Alert",Template!K264&lt;&gt;Template!K93,"")</f>
        <v/>
      </c>
      <c r="K263" s="58" t="str" cm="1">
        <f t="array" ref="K263">_xlfn.IFS(Template!M93="","",Template!M264="","",Template!M264=Template!M93,"Alert",Template!M264&lt;&gt;Template!M93,"")</f>
        <v/>
      </c>
      <c r="L263" s="58" t="str" cm="1">
        <f t="array" ref="L263">_xlfn.IFS(Template!O93="","",Template!O264="","",Template!O264=Template!O93,"Alert",Template!O264&lt;&gt;Template!O93,"")</f>
        <v/>
      </c>
      <c r="M263" s="58" t="str" cm="1">
        <f t="array" ref="M263">_xlfn.IFS(Template!Q93="","",Template!Q264="","",Template!Q264=Template!Q93,"Alert",Template!Q264&lt;&gt;Template!Q93,"")</f>
        <v/>
      </c>
      <c r="N263" s="58" t="str" cm="1">
        <f t="array" ref="N263">_xlfn.IFS(Template!S93="","",Template!S264="","",Template!S264=Template!S93,"Alert",Template!S264&lt;&gt;Template!S93,"")</f>
        <v/>
      </c>
      <c r="O263" s="58" t="str" cm="1">
        <f t="array" ref="O263">_xlfn.IFS(Template!U93="","",Template!U264="","",Template!U264=Template!U93,"Alert",Template!U264&lt;&gt;Template!U93,"")</f>
        <v/>
      </c>
      <c r="P263" s="58" t="str" cm="1">
        <f t="array" ref="P263">_xlfn.IFS(Template!W93="","",Template!W264="","",Template!W264=Template!W93,"Alert",Template!W264&lt;&gt;Template!W93,"")</f>
        <v/>
      </c>
      <c r="Q263" s="58" t="str" cm="1">
        <f t="array" ref="Q263">_xlfn.IFS(Template!Y93="","",Template!Y264="","",Template!Y264=Template!Y93,"Alert",Template!Y264&lt;&gt;Template!Y93,"")</f>
        <v/>
      </c>
      <c r="R263" s="155"/>
    </row>
    <row r="264" spans="1:18" x14ac:dyDescent="0.2">
      <c r="A264" s="491"/>
      <c r="B264" s="487"/>
      <c r="C264" s="487"/>
      <c r="D264" s="480"/>
      <c r="E264" s="69" t="s">
        <v>408</v>
      </c>
      <c r="F264" s="141" t="str" cm="1">
        <f t="array" ref="F264">IF(OR(G264:Q264="Error",G264:Q264="Alert"),1,"")</f>
        <v/>
      </c>
      <c r="G264" s="141" t="str" cm="1">
        <f t="array" ref="G264">_xlfn.IFS(Template!E95="","",Template!E266="","",Template!E266=Template!E95,"Alert",Template!E266&lt;&gt;Template!E95,"")</f>
        <v/>
      </c>
      <c r="H264" s="141" t="str" cm="1">
        <f t="array" ref="H264">_xlfn.IFS(Template!G95="","",Template!G266="","",Template!G266=Template!G95,"Alert",Template!G266&lt;&gt;Template!G95,"")</f>
        <v/>
      </c>
      <c r="I264" s="141" t="str" cm="1">
        <f t="array" ref="I264">_xlfn.IFS(Template!I95="","",Template!I266="","",Template!I266=Template!I95,"Alert",Template!I266&lt;&gt;Template!I95,"")</f>
        <v/>
      </c>
      <c r="J264" s="141" t="str" cm="1">
        <f t="array" ref="J264">_xlfn.IFS(Template!K95="","",Template!K266="","",Template!K266=Template!K95,"Alert",Template!K266&lt;&gt;Template!K95,"")</f>
        <v/>
      </c>
      <c r="K264" s="141" t="str" cm="1">
        <f t="array" ref="K264">_xlfn.IFS(Template!M95="","",Template!M266="","",Template!M266=Template!M95,"Alert",Template!M266&lt;&gt;Template!M95,"")</f>
        <v/>
      </c>
      <c r="L264" s="141" t="str" cm="1">
        <f t="array" ref="L264">_xlfn.IFS(Template!O95="","",Template!O266="","",Template!O266=Template!O95,"Alert",Template!O266&lt;&gt;Template!O95,"")</f>
        <v/>
      </c>
      <c r="M264" s="141" t="str" cm="1">
        <f t="array" ref="M264">_xlfn.IFS(Template!Q95="","",Template!Q266="","",Template!Q266=Template!Q95,"Alert",Template!Q266&lt;&gt;Template!Q95,"")</f>
        <v/>
      </c>
      <c r="N264" s="141" t="str" cm="1">
        <f t="array" ref="N264">_xlfn.IFS(Template!S95="","",Template!S266="","",Template!S266=Template!S95,"Alert",Template!S266&lt;&gt;Template!S95,"")</f>
        <v/>
      </c>
      <c r="O264" s="141" t="str" cm="1">
        <f t="array" ref="O264">_xlfn.IFS(Template!U95="","",Template!U266="","",Template!U266=Template!U95,"Alert",Template!U266&lt;&gt;Template!U95,"")</f>
        <v/>
      </c>
      <c r="P264" s="141" t="str" cm="1">
        <f t="array" ref="P264">_xlfn.IFS(Template!W95="","",Template!W266="","",Template!W266=Template!W95,"Alert",Template!W266&lt;&gt;Template!W95,"")</f>
        <v/>
      </c>
      <c r="Q264" s="141" t="str" cm="1">
        <f t="array" ref="Q264">_xlfn.IFS(Template!Y95="","",Template!Y266="","",Template!Y266=Template!Y95,"Alert",Template!Y266&lt;&gt;Template!Y95,"")</f>
        <v/>
      </c>
      <c r="R264" s="155"/>
    </row>
    <row r="265" spans="1:18" x14ac:dyDescent="0.2">
      <c r="A265" s="491"/>
      <c r="B265" s="487"/>
      <c r="C265" s="487"/>
      <c r="D265" s="480"/>
      <c r="E265" s="452" t="s">
        <v>409</v>
      </c>
      <c r="F265" s="453" t="str" cm="1">
        <f t="array" ref="F265">IF(OR(G265:Q265="Error",G265:Q265="Alert"),1,"")</f>
        <v/>
      </c>
      <c r="G265" s="453" t="str" cm="1">
        <f t="array" ref="G265">_xlfn.IFS(Template!E96="","",Template!E267="","",Template!E267=Template!E96,"Alert",Template!E267&lt;&gt;Template!E96,"")</f>
        <v/>
      </c>
      <c r="H265" s="453" t="str" cm="1">
        <f t="array" ref="H265">_xlfn.IFS(Template!G96="","",Template!G267="","",Template!G267=Template!G96,"Alert",Template!G267&lt;&gt;Template!G96,"")</f>
        <v/>
      </c>
      <c r="I265" s="453" t="str" cm="1">
        <f t="array" ref="I265">_xlfn.IFS(Template!I96="","",Template!I267="","",Template!I267=Template!I96,"Alert",Template!I267&lt;&gt;Template!I96,"")</f>
        <v/>
      </c>
      <c r="J265" s="453" t="str" cm="1">
        <f t="array" ref="J265">_xlfn.IFS(Template!K96="","",Template!K267="","",Template!K267=Template!K96,"Alert",Template!K267&lt;&gt;Template!K96,"")</f>
        <v/>
      </c>
      <c r="K265" s="453" t="str" cm="1">
        <f t="array" ref="K265">_xlfn.IFS(Template!M96="","",Template!M267="","",Template!M267=Template!M96,"Alert",Template!M267&lt;&gt;Template!M96,"")</f>
        <v/>
      </c>
      <c r="L265" s="453" t="str" cm="1">
        <f t="array" ref="L265">_xlfn.IFS(Template!O96="","",Template!O267="","",Template!O267=Template!O96,"Alert",Template!O267&lt;&gt;Template!O96,"")</f>
        <v/>
      </c>
      <c r="M265" s="453" t="str" cm="1">
        <f t="array" ref="M265">_xlfn.IFS(Template!Q96="","",Template!Q267="","",Template!Q267=Template!Q96,"Alert",Template!Q267&lt;&gt;Template!Q96,"")</f>
        <v/>
      </c>
      <c r="N265" s="453" t="str" cm="1">
        <f t="array" ref="N265">_xlfn.IFS(Template!S96="","",Template!S267="","",Template!S267=Template!S96,"Alert",Template!S267&lt;&gt;Template!S96,"")</f>
        <v/>
      </c>
      <c r="O265" s="453" t="str" cm="1">
        <f t="array" ref="O265">_xlfn.IFS(Template!U96="","",Template!U267="","",Template!U267=Template!U96,"Alert",Template!U267&lt;&gt;Template!U96,"")</f>
        <v/>
      </c>
      <c r="P265" s="453" t="str" cm="1">
        <f t="array" ref="P265">_xlfn.IFS(Template!W96="","",Template!W267="","",Template!W267=Template!W96,"Alert",Template!W267&lt;&gt;Template!W96,"")</f>
        <v/>
      </c>
      <c r="Q265" s="453" t="str" cm="1">
        <f t="array" ref="Q265">_xlfn.IFS(Template!Y96="","",Template!Y267="","",Template!Y267=Template!Y96,"Alert",Template!Y267&lt;&gt;Template!Y96,"")</f>
        <v/>
      </c>
      <c r="R265" s="454"/>
    </row>
    <row r="266" spans="1:18" ht="12.75" customHeight="1" x14ac:dyDescent="0.2">
      <c r="A266" s="491"/>
      <c r="B266" s="487"/>
      <c r="C266" s="487"/>
      <c r="D266" s="480" t="s">
        <v>106</v>
      </c>
      <c r="E266" s="124" t="s">
        <v>653</v>
      </c>
      <c r="F266" s="58" t="str" cm="1">
        <f t="array" ref="F266">IF(OR(G266:Q266="Error",G266:Q266="Alert"),1,"")</f>
        <v/>
      </c>
      <c r="G266" s="58" t="str" cm="1">
        <f t="array" ref="G266">_xlfn.IFS(OR(Template!E323="",Template!E453=""),"",AND(Template!E323=0,Template!E453=0),"",Template!E453=Template!E323,"Alert",Template!E323&lt;&gt;Template!E453,"")</f>
        <v/>
      </c>
      <c r="H266" s="58" t="str" cm="1">
        <f t="array" ref="H266">_xlfn.IFS(OR(Template!G323="",Template!G453=""),"",AND(Template!G323=0,Template!G453=0),"",Template!G453=Template!G323,"Alert",Template!G323&lt;&gt;Template!G453,"")</f>
        <v/>
      </c>
      <c r="I266" s="58" t="str" cm="1">
        <f t="array" ref="I266">_xlfn.IFS(OR(Template!I323="",Template!I453=""),"",AND(Template!I323=0,Template!I453=0),"",Template!I453=Template!I323,"Alert",Template!I323&lt;&gt;Template!I453,"")</f>
        <v/>
      </c>
      <c r="J266" s="58" t="str" cm="1">
        <f t="array" ref="J266">_xlfn.IFS(OR(Template!K323="",Template!K453=""),"",AND(Template!K323=0,Template!K453=0),"",Template!K453=Template!K323,"Alert",Template!K323&lt;&gt;Template!K453,"")</f>
        <v/>
      </c>
      <c r="K266" s="58" t="str" cm="1">
        <f t="array" ref="K266">_xlfn.IFS(OR(Template!M323="",Template!M453=""),"",AND(Template!M323=0,Template!M453=0),"",Template!M453=Template!M323,"Alert",Template!M323&lt;&gt;Template!M453,"")</f>
        <v/>
      </c>
      <c r="L266" s="58" t="str" cm="1">
        <f t="array" ref="L266">_xlfn.IFS(OR(Template!O323="",Template!O453=""),"",AND(Template!O323=0,Template!O453=0),"",Template!O453=Template!O323,"Alert",Template!O323&lt;&gt;Template!O453,"")</f>
        <v/>
      </c>
      <c r="M266" s="58" t="str" cm="1">
        <f t="array" ref="M266">_xlfn.IFS(OR(Template!Q323="",Template!Q453=""),"",AND(Template!Q323=0,Template!Q453=0),"",Template!Q453=Template!Q323,"Alert",Template!Q323&lt;&gt;Template!Q453,"")</f>
        <v/>
      </c>
      <c r="N266" s="58" t="str" cm="1">
        <f t="array" ref="N266">_xlfn.IFS(OR(Template!S323="",Template!S453=""),"",AND(Template!S323=0,Template!S453=0),"",Template!S453=Template!S323,"Alert",Template!S323&lt;&gt;Template!S453,"")</f>
        <v/>
      </c>
      <c r="O266" s="58" t="str" cm="1">
        <f t="array" ref="O266">_xlfn.IFS(OR(Template!U323="",Template!U453=""),"",AND(Template!U323=0,Template!U453=0),"",Template!U453=Template!U323,"Alert",Template!U323&lt;&gt;Template!U453,"")</f>
        <v/>
      </c>
      <c r="P266" s="58" t="str" cm="1">
        <f t="array" ref="P266">_xlfn.IFS(OR(Template!W323="",Template!W453=""),"",AND(Template!W323=0,Template!W453=0),"",Template!W453=Template!W323,"Alert",Template!W323&lt;&gt;Template!W453,"")</f>
        <v/>
      </c>
      <c r="Q266" s="58" t="str" cm="1">
        <f t="array" ref="Q266">_xlfn.IFS(OR(Template!Y323="",Template!Y453=""),"",AND(Template!Y323=0,Template!Y453=0),"",Template!Y453=Template!Y323,"Alert",Template!Y323&lt;&gt;Template!Y453,"")</f>
        <v/>
      </c>
      <c r="R266" s="155"/>
    </row>
    <row r="267" spans="1:18" x14ac:dyDescent="0.2">
      <c r="A267" s="491"/>
      <c r="B267" s="487"/>
      <c r="C267" s="487"/>
      <c r="D267" s="480"/>
      <c r="E267" s="69" t="s">
        <v>408</v>
      </c>
      <c r="F267" s="141" t="str" cm="1">
        <f t="array" ref="F267">IF(OR(G267:Q267="Error",G267:Q267="Alert"),1,"")</f>
        <v/>
      </c>
      <c r="G267" s="141" t="str" cm="1">
        <f t="array" ref="G267">_xlfn.IFS(OR(Template!E325="",Template!E455=""),"",AND(Template!E325=0,Template!E455=0),"",Template!E455=Template!E325,"Alert",Template!E325&lt;&gt;Template!E455,"")</f>
        <v/>
      </c>
      <c r="H267" s="141" t="str" cm="1">
        <f t="array" ref="H267">_xlfn.IFS(OR(Template!G325="",Template!G455=""),"",AND(Template!G325=0,Template!G455=0),"",Template!G455=Template!G325,"Alert",Template!G325&lt;&gt;Template!G455,"")</f>
        <v/>
      </c>
      <c r="I267" s="141" t="str" cm="1">
        <f t="array" ref="I267">_xlfn.IFS(OR(Template!I325="",Template!I455=""),"",AND(Template!I325=0,Template!I455=0),"",Template!I455=Template!I325,"Alert",Template!I325&lt;&gt;Template!I455,"")</f>
        <v/>
      </c>
      <c r="J267" s="141" t="str" cm="1">
        <f t="array" ref="J267">_xlfn.IFS(OR(Template!K325="",Template!K455=""),"",AND(Template!K325=0,Template!K455=0),"",Template!K455=Template!K325,"Alert",Template!K325&lt;&gt;Template!K455,"")</f>
        <v/>
      </c>
      <c r="K267" s="141" t="str" cm="1">
        <f t="array" ref="K267">_xlfn.IFS(OR(Template!M325="",Template!M455=""),"",AND(Template!M325=0,Template!M455=0),"",Template!M455=Template!M325,"Alert",Template!M325&lt;&gt;Template!M455,"")</f>
        <v/>
      </c>
      <c r="L267" s="141" t="str" cm="1">
        <f t="array" ref="L267">_xlfn.IFS(OR(Template!O325="",Template!O455=""),"",AND(Template!O325=0,Template!O455=0),"",Template!O455=Template!O325,"Alert",Template!O325&lt;&gt;Template!O455,"")</f>
        <v/>
      </c>
      <c r="M267" s="141" t="str" cm="1">
        <f t="array" ref="M267">_xlfn.IFS(OR(Template!Q325="",Template!Q455=""),"",AND(Template!Q325=0,Template!Q455=0),"",Template!Q455=Template!Q325,"Alert",Template!Q325&lt;&gt;Template!Q455,"")</f>
        <v/>
      </c>
      <c r="N267" s="141" t="str" cm="1">
        <f t="array" ref="N267">_xlfn.IFS(OR(Template!S325="",Template!S455=""),"",AND(Template!S325=0,Template!S455=0),"",Template!S455=Template!S325,"Alert",Template!S325&lt;&gt;Template!S455,"")</f>
        <v/>
      </c>
      <c r="O267" s="141" t="str" cm="1">
        <f t="array" ref="O267">_xlfn.IFS(OR(Template!U325="",Template!U455=""),"",AND(Template!U325=0,Template!U455=0),"",Template!U455=Template!U325,"Alert",Template!U325&lt;&gt;Template!U455,"")</f>
        <v/>
      </c>
      <c r="P267" s="141" t="str" cm="1">
        <f t="array" ref="P267">_xlfn.IFS(OR(Template!W325="",Template!W455=""),"",AND(Template!W325=0,Template!W455=0),"",Template!W455=Template!W325,"Alert",Template!W325&lt;&gt;Template!W455,"")</f>
        <v/>
      </c>
      <c r="Q267" s="141" t="str" cm="1">
        <f t="array" ref="Q267">_xlfn.IFS(OR(Template!Y325="",Template!Y455=""),"",AND(Template!Y325=0,Template!Y455=0),"",Template!Y455=Template!Y325,"Alert",Template!Y325&lt;&gt;Template!Y455,"")</f>
        <v/>
      </c>
      <c r="R267" s="155"/>
    </row>
    <row r="268" spans="1:18" x14ac:dyDescent="0.2">
      <c r="A268" s="491"/>
      <c r="B268" s="487"/>
      <c r="C268" s="487"/>
      <c r="D268" s="480"/>
      <c r="E268" s="452" t="s">
        <v>409</v>
      </c>
      <c r="F268" s="453" t="str" cm="1">
        <f t="array" ref="F268">IF(OR(G268:Q268="Error",G268:Q268="Alert"),1,"")</f>
        <v/>
      </c>
      <c r="G268" s="453" t="str" cm="1">
        <f t="array" ref="G268">_xlfn.IFS(OR(Template!E326="",Template!E456=""),"",AND(Template!E326=0,Template!E456=0),"",Template!E456=Template!E326,"Alert",Template!E326&lt;&gt;Template!E456,"")</f>
        <v/>
      </c>
      <c r="H268" s="453" t="str" cm="1">
        <f t="array" ref="H268">_xlfn.IFS(OR(Template!G326="",Template!G456=""),"",AND(Template!G326=0,Template!G456=0),"",Template!G456=Template!G326,"Alert",Template!G326&lt;&gt;Template!G456,"")</f>
        <v/>
      </c>
      <c r="I268" s="453" t="str" cm="1">
        <f t="array" ref="I268">_xlfn.IFS(OR(Template!I326="",Template!I456=""),"",AND(Template!I326=0,Template!I456=0),"",Template!I456=Template!I326,"Alert",Template!I326&lt;&gt;Template!I456,"")</f>
        <v/>
      </c>
      <c r="J268" s="453" t="str" cm="1">
        <f t="array" ref="J268">_xlfn.IFS(OR(Template!K326="",Template!K456=""),"",AND(Template!K326=0,Template!K456=0),"",Template!K456=Template!K326,"Alert",Template!K326&lt;&gt;Template!K456,"")</f>
        <v/>
      </c>
      <c r="K268" s="453" t="str" cm="1">
        <f t="array" ref="K268">_xlfn.IFS(OR(Template!M326="",Template!M456=""),"",AND(Template!M326=0,Template!M456=0),"",Template!M456=Template!M326,"Alert",Template!M326&lt;&gt;Template!M456,"")</f>
        <v/>
      </c>
      <c r="L268" s="453" t="str" cm="1">
        <f t="array" ref="L268">_xlfn.IFS(OR(Template!O326="",Template!O456=""),"",AND(Template!O326=0,Template!O456=0),"",Template!O456=Template!O326,"Alert",Template!O326&lt;&gt;Template!O456,"")</f>
        <v/>
      </c>
      <c r="M268" s="453" t="str" cm="1">
        <f t="array" ref="M268">_xlfn.IFS(OR(Template!Q326="",Template!Q456=""),"",AND(Template!Q326=0,Template!Q456=0),"",Template!Q456=Template!Q326,"Alert",Template!Q326&lt;&gt;Template!Q456,"")</f>
        <v/>
      </c>
      <c r="N268" s="453" t="str" cm="1">
        <f t="array" ref="N268">_xlfn.IFS(OR(Template!S326="",Template!S456=""),"",AND(Template!S326=0,Template!S456=0),"",Template!S456=Template!S326,"Alert",Template!S326&lt;&gt;Template!S456,"")</f>
        <v/>
      </c>
      <c r="O268" s="453" t="str" cm="1">
        <f t="array" ref="O268">_xlfn.IFS(OR(Template!U326="",Template!U456=""),"",AND(Template!U326=0,Template!U456=0),"",Template!U456=Template!U326,"Alert",Template!U326&lt;&gt;Template!U456,"")</f>
        <v/>
      </c>
      <c r="P268" s="453" t="str" cm="1">
        <f t="array" ref="P268">_xlfn.IFS(OR(Template!W326="",Template!W456=""),"",AND(Template!W326=0,Template!W456=0),"",Template!W456=Template!W326,"Alert",Template!W326&lt;&gt;Template!W456,"")</f>
        <v/>
      </c>
      <c r="Q268" s="453" t="str" cm="1">
        <f t="array" ref="Q268">_xlfn.IFS(OR(Template!Y326="",Template!Y456=""),"",AND(Template!Y326=0,Template!Y456=0),"",Template!Y456=Template!Y326,"Alert",Template!Y326&lt;&gt;Template!Y456,"")</f>
        <v/>
      </c>
      <c r="R268" s="454"/>
    </row>
    <row r="269" spans="1:18" ht="15.75" x14ac:dyDescent="0.2">
      <c r="A269" s="491"/>
      <c r="B269" s="487"/>
      <c r="C269" s="487"/>
      <c r="D269" s="480" t="s">
        <v>107</v>
      </c>
      <c r="E269" s="124" t="s">
        <v>653</v>
      </c>
      <c r="F269" s="58" cm="1">
        <f t="array" ref="F269">IF(OR(G269:Q269="Error",G269:Q269="Alert"),1,"")</f>
        <v>1</v>
      </c>
      <c r="G269" s="58" t="str" cm="1">
        <f t="array" ref="G269">_xlfn.IFS(OR(Template!E349="",Template!E488=""),"",AND(Template!E349=0,Template!E488=0),"",Template!E349=Template!E488,"Alert",Template!E488&lt;&gt;Template!E349,"")</f>
        <v/>
      </c>
      <c r="H269" s="58" t="str" cm="1">
        <f t="array" ref="H269">_xlfn.IFS(OR(Template!G349="",Template!G488=""),"",AND(Template!G349=0,Template!G488=0),"",Template!G349=Template!G488,"Alert",Template!G488&lt;&gt;Template!G349,"")</f>
        <v/>
      </c>
      <c r="I269" s="58" t="str" cm="1">
        <f t="array" ref="I269">_xlfn.IFS(OR(Template!I349="",Template!I488=""),"",AND(Template!I349=0,Template!I488=0),"",Template!I349=Template!I488,"Alert",Template!I488&lt;&gt;Template!I349,"")</f>
        <v/>
      </c>
      <c r="J269" s="58" t="str" cm="1">
        <f t="array" ref="J269">_xlfn.IFS(OR(Template!K349="",Template!K488=""),"",AND(Template!K349=0,Template!K488=0),"",Template!K349=Template!K488,"Alert",Template!K488&lt;&gt;Template!K349,"")</f>
        <v/>
      </c>
      <c r="K269" s="58" t="str" cm="1">
        <f t="array" ref="K269">_xlfn.IFS(OR(Template!M349="",Template!M488=""),"",AND(Template!M349=0,Template!M488=0),"",Template!M349=Template!M488,"Alert",Template!M488&lt;&gt;Template!M349,"")</f>
        <v/>
      </c>
      <c r="L269" s="58" t="str" cm="1">
        <f t="array" ref="L269">_xlfn.IFS(OR(Template!O349="",Template!O488=""),"",AND(Template!O349=0,Template!O488=0),"",Template!O349=Template!O488,"Alert",Template!O488&lt;&gt;Template!O349,"")</f>
        <v/>
      </c>
      <c r="M269" s="58" t="str" cm="1">
        <f t="array" ref="M269">_xlfn.IFS(OR(Template!Q349="",Template!Q488=""),"",AND(Template!Q349=0,Template!Q488=0),"",Template!Q349=Template!Q488,"Alert",Template!Q488&lt;&gt;Template!Q349,"")</f>
        <v/>
      </c>
      <c r="N269" s="58" t="str" cm="1">
        <f t="array" ref="N269">_xlfn.IFS(OR(Template!S349="",Template!S488=""),"",AND(Template!S349=0,Template!S488=0),"",Template!S349=Template!S488,"Alert",Template!S488&lt;&gt;Template!S349,"")</f>
        <v/>
      </c>
      <c r="O269" s="58" t="str" cm="1">
        <f t="array" ref="O269">_xlfn.IFS(OR(Template!U349="",Template!U488=""),"",AND(Template!U349=0,Template!U488=0),"",Template!U349=Template!U488,"Alert",Template!U488&lt;&gt;Template!U349,"")</f>
        <v/>
      </c>
      <c r="P269" s="58" t="str" cm="1">
        <f t="array" ref="P269">_xlfn.IFS(OR(Template!W349="",Template!W488=""),"",AND(Template!W349=0,Template!W488=0),"",Template!W349=Template!W488,"Alert",Template!W488&lt;&gt;Template!W349,"")</f>
        <v>Alert</v>
      </c>
      <c r="Q269" s="58" t="str" cm="1">
        <f t="array" ref="Q269">_xlfn.IFS(OR(Template!Y349="",Template!Y488=""),"",AND(Template!Y349=0,Template!Y488=0),"",Template!Y349=Template!Y488,"Alert",Template!Y488&lt;&gt;Template!Y349,"")</f>
        <v/>
      </c>
      <c r="R269" s="155"/>
    </row>
    <row r="270" spans="1:18" x14ac:dyDescent="0.2">
      <c r="A270" s="491"/>
      <c r="B270" s="487"/>
      <c r="C270" s="487"/>
      <c r="D270" s="480"/>
      <c r="E270" s="69" t="s">
        <v>408</v>
      </c>
      <c r="F270" s="141" t="str" cm="1">
        <f t="array" ref="F270">IF(OR(G270:Q270="Error",G270:Q270="Alert"),1,"")</f>
        <v/>
      </c>
      <c r="G270" s="141" t="str" cm="1">
        <f t="array" ref="G270">_xlfn.IFS(OR(Template!E351="",Template!E490=""),"",AND(Template!E351=0,Template!E490=0),"",Template!E351=Template!E490,"Alert",Template!E490&lt;&gt;Template!E351,"")</f>
        <v/>
      </c>
      <c r="H270" s="141" t="str" cm="1">
        <f t="array" ref="H270">_xlfn.IFS(OR(Template!G351="",Template!G490=""),"",AND(Template!G351=0,Template!G490=0),"",Template!G351=Template!G490,"Alert",Template!G490&lt;&gt;Template!G351,"")</f>
        <v/>
      </c>
      <c r="I270" s="141" t="str" cm="1">
        <f t="array" ref="I270">_xlfn.IFS(OR(Template!I351="",Template!I490=""),"",AND(Template!I351=0,Template!I490=0),"",Template!I351=Template!I490,"Alert",Template!I490&lt;&gt;Template!I351,"")</f>
        <v/>
      </c>
      <c r="J270" s="141" t="str" cm="1">
        <f t="array" ref="J270">_xlfn.IFS(OR(Template!K351="",Template!K490=""),"",AND(Template!K351=0,Template!K490=0),"",Template!K351=Template!K490,"Alert",Template!K490&lt;&gt;Template!K351,"")</f>
        <v/>
      </c>
      <c r="K270" s="141" t="str" cm="1">
        <f t="array" ref="K270">_xlfn.IFS(OR(Template!M351="",Template!M490=""),"",AND(Template!M351=0,Template!M490=0),"",Template!M351=Template!M490,"Alert",Template!M490&lt;&gt;Template!M351,"")</f>
        <v/>
      </c>
      <c r="L270" s="141" t="str" cm="1">
        <f t="array" ref="L270">_xlfn.IFS(OR(Template!O351="",Template!O490=""),"",AND(Template!O351=0,Template!O490=0),"",Template!O351=Template!O490,"Alert",Template!O490&lt;&gt;Template!O351,"")</f>
        <v/>
      </c>
      <c r="M270" s="141" t="str" cm="1">
        <f t="array" ref="M270">_xlfn.IFS(OR(Template!Q351="",Template!Q490=""),"",AND(Template!Q351=0,Template!Q490=0),"",Template!Q351=Template!Q490,"Alert",Template!Q490&lt;&gt;Template!Q351,"")</f>
        <v/>
      </c>
      <c r="N270" s="141" t="str" cm="1">
        <f t="array" ref="N270">_xlfn.IFS(OR(Template!S351="",Template!S490=""),"",AND(Template!S351=0,Template!S490=0),"",Template!S351=Template!S490,"Alert",Template!S490&lt;&gt;Template!S351,"")</f>
        <v/>
      </c>
      <c r="O270" s="141" t="str" cm="1">
        <f t="array" ref="O270">_xlfn.IFS(OR(Template!U351="",Template!U490=""),"",AND(Template!U351=0,Template!U490=0),"",Template!U351=Template!U490,"Alert",Template!U490&lt;&gt;Template!U351,"")</f>
        <v/>
      </c>
      <c r="P270" s="141" t="str" cm="1">
        <f t="array" ref="P270">_xlfn.IFS(OR(Template!W351="",Template!W490=""),"",AND(Template!W351=0,Template!W490=0),"",Template!W351=Template!W490,"Alert",Template!W490&lt;&gt;Template!W351,"")</f>
        <v/>
      </c>
      <c r="Q270" s="141" t="str" cm="1">
        <f t="array" ref="Q270">_xlfn.IFS(OR(Template!Y351="",Template!Y490=""),"",AND(Template!Y351=0,Template!Y490=0),"",Template!Y351=Template!Y490,"Alert",Template!Y490&lt;&gt;Template!Y351,"")</f>
        <v/>
      </c>
      <c r="R270" s="155"/>
    </row>
    <row r="271" spans="1:18" x14ac:dyDescent="0.2">
      <c r="A271" s="491"/>
      <c r="B271" s="487"/>
      <c r="C271" s="487"/>
      <c r="D271" s="480"/>
      <c r="E271" s="452" t="s">
        <v>409</v>
      </c>
      <c r="F271" s="453" t="str" cm="1">
        <f t="array" ref="F271">IF(OR(G271:Q271="Error",G271:Q271="Alert"),1,"")</f>
        <v/>
      </c>
      <c r="G271" s="453" t="str" cm="1">
        <f t="array" ref="G271">_xlfn.IFS(OR(Template!E352="",Template!E491=""),"",AND(Template!E352=0,Template!E491=0),"",Template!E352=Template!E491,"Alert",Template!E491&lt;&gt;Template!E352,"")</f>
        <v/>
      </c>
      <c r="H271" s="453" t="str" cm="1">
        <f t="array" ref="H271">_xlfn.IFS(OR(Template!G352="",Template!G491=""),"",AND(Template!G352=0,Template!G491=0),"",Template!G352=Template!G491,"Alert",Template!G491&lt;&gt;Template!G352,"")</f>
        <v/>
      </c>
      <c r="I271" s="453" t="str" cm="1">
        <f t="array" ref="I271">_xlfn.IFS(OR(Template!I352="",Template!I491=""),"",AND(Template!I352=0,Template!I491=0),"",Template!I352=Template!I491,"Alert",Template!I491&lt;&gt;Template!I352,"")</f>
        <v/>
      </c>
      <c r="J271" s="453" t="str" cm="1">
        <f t="array" ref="J271">_xlfn.IFS(OR(Template!K352="",Template!K491=""),"",AND(Template!K352=0,Template!K491=0),"",Template!K352=Template!K491,"Alert",Template!K491&lt;&gt;Template!K352,"")</f>
        <v/>
      </c>
      <c r="K271" s="453" t="str" cm="1">
        <f t="array" ref="K271">_xlfn.IFS(OR(Template!M352="",Template!M491=""),"",AND(Template!M352=0,Template!M491=0),"",Template!M352=Template!M491,"Alert",Template!M491&lt;&gt;Template!M352,"")</f>
        <v/>
      </c>
      <c r="L271" s="453" t="str" cm="1">
        <f t="array" ref="L271">_xlfn.IFS(OR(Template!O352="",Template!O491=""),"",AND(Template!O352=0,Template!O491=0),"",Template!O352=Template!O491,"Alert",Template!O491&lt;&gt;Template!O352,"")</f>
        <v/>
      </c>
      <c r="M271" s="453" t="str" cm="1">
        <f t="array" ref="M271">_xlfn.IFS(OR(Template!Q352="",Template!Q491=""),"",AND(Template!Q352=0,Template!Q491=0),"",Template!Q352=Template!Q491,"Alert",Template!Q491&lt;&gt;Template!Q352,"")</f>
        <v/>
      </c>
      <c r="N271" s="453" t="str" cm="1">
        <f t="array" ref="N271">_xlfn.IFS(OR(Template!S352="",Template!S491=""),"",AND(Template!S352=0,Template!S491=0),"",Template!S352=Template!S491,"Alert",Template!S491&lt;&gt;Template!S352,"")</f>
        <v/>
      </c>
      <c r="O271" s="453" t="str" cm="1">
        <f t="array" ref="O271">_xlfn.IFS(OR(Template!U352="",Template!U491=""),"",AND(Template!U352=0,Template!U491=0),"",Template!U352=Template!U491,"Alert",Template!U491&lt;&gt;Template!U352,"")</f>
        <v/>
      </c>
      <c r="P271" s="453" t="str" cm="1">
        <f t="array" ref="P271">_xlfn.IFS(OR(Template!W352="",Template!W491=""),"",AND(Template!W352=0,Template!W491=0),"",Template!W352=Template!W491,"Alert",Template!W491&lt;&gt;Template!W352,"")</f>
        <v/>
      </c>
      <c r="Q271" s="453" t="str" cm="1">
        <f t="array" ref="Q271">_xlfn.IFS(OR(Template!Y352="",Template!Y491=""),"",AND(Template!Y352=0,Template!Y491=0),"",Template!Y352=Template!Y491,"Alert",Template!Y491&lt;&gt;Template!Y352,"")</f>
        <v/>
      </c>
      <c r="R271" s="454"/>
    </row>
    <row r="272" spans="1:18" ht="15.75" x14ac:dyDescent="0.2">
      <c r="A272" s="491"/>
      <c r="B272" s="487"/>
      <c r="C272" s="487"/>
      <c r="D272" s="480" t="s">
        <v>109</v>
      </c>
      <c r="E272" s="124" t="s">
        <v>653</v>
      </c>
      <c r="F272" s="58" t="str" cm="1">
        <f t="array" ref="F272">IF(OR(G272:Q272="Error",G272:Q272="Alert"),1,"")</f>
        <v/>
      </c>
      <c r="G272" s="58" t="str" cm="1">
        <f t="array" ref="G272">_xlfn.IFS(OR(Template!E373="",Template!E520=""),"",AND(Template!E373=0,Template!E520=0),"",Template!E520=Template!E373,"Alert",Template!E373&lt;&gt;Template!E520,"")</f>
        <v/>
      </c>
      <c r="H272" s="58" t="str" cm="1">
        <f t="array" ref="H272">_xlfn.IFS(OR(Template!G373="",Template!G520=""),"",AND(Template!G373=0,Template!G520=0),"",Template!G520=Template!G373,"Alert",Template!G373&lt;&gt;Template!G520,"")</f>
        <v/>
      </c>
      <c r="I272" s="58" t="str" cm="1">
        <f t="array" ref="I272">_xlfn.IFS(OR(Template!I373="",Template!I520=""),"",AND(Template!I373=0,Template!I520=0),"",Template!I520=Template!I373,"Alert",Template!I373&lt;&gt;Template!I520,"")</f>
        <v/>
      </c>
      <c r="J272" s="58" t="str" cm="1">
        <f t="array" ref="J272">_xlfn.IFS(OR(Template!K373="",Template!K520=""),"",AND(Template!K373=0,Template!K520=0),"",Template!K520=Template!K373,"Alert",Template!K373&lt;&gt;Template!K520,"")</f>
        <v/>
      </c>
      <c r="K272" s="58" t="str" cm="1">
        <f t="array" ref="K272">_xlfn.IFS(OR(Template!M373="",Template!M520=""),"",AND(Template!M373=0,Template!M520=0),"",Template!M520=Template!M373,"Alert",Template!M373&lt;&gt;Template!M520,"")</f>
        <v/>
      </c>
      <c r="L272" s="58" t="str" cm="1">
        <f t="array" ref="L272">_xlfn.IFS(OR(Template!O373="",Template!O520=""),"",AND(Template!O373=0,Template!O520=0),"",Template!O520=Template!O373,"Alert",Template!O373&lt;&gt;Template!O520,"")</f>
        <v/>
      </c>
      <c r="M272" s="58" t="str" cm="1">
        <f t="array" ref="M272">_xlfn.IFS(OR(Template!Q373="",Template!Q520=""),"",AND(Template!Q373=0,Template!Q520=0),"",Template!Q520=Template!Q373,"Alert",Template!Q373&lt;&gt;Template!Q520,"")</f>
        <v/>
      </c>
      <c r="N272" s="58" t="str" cm="1">
        <f t="array" ref="N272">_xlfn.IFS(OR(Template!S373="",Template!S520=""),"",AND(Template!S373=0,Template!S520=0),"",Template!S520=Template!S373,"Alert",Template!S373&lt;&gt;Template!S520,"")</f>
        <v/>
      </c>
      <c r="O272" s="58" t="str" cm="1">
        <f t="array" ref="O272">_xlfn.IFS(OR(Template!U373="",Template!U520=""),"",AND(Template!U373=0,Template!U520=0),"",Template!U520=Template!U373,"Alert",Template!U373&lt;&gt;Template!U520,"")</f>
        <v/>
      </c>
      <c r="P272" s="58" t="str" cm="1">
        <f t="array" ref="P272">_xlfn.IFS(OR(Template!W373="",Template!W520=""),"",AND(Template!W373=0,Template!W520=0),"",Template!W520=Template!W373,"Alert",Template!W373&lt;&gt;Template!W520,"")</f>
        <v/>
      </c>
      <c r="Q272" s="58" t="str" cm="1">
        <f t="array" ref="Q272">_xlfn.IFS(OR(Template!Y373="",Template!Y520=""),"",AND(Template!Y373=0,Template!Y520=0),"",Template!Y520=Template!Y373,"Alert",Template!Y373&lt;&gt;Template!Y520,"")</f>
        <v/>
      </c>
      <c r="R272" s="155"/>
    </row>
    <row r="273" spans="1:18" ht="30" x14ac:dyDescent="0.2">
      <c r="A273" s="491"/>
      <c r="B273" s="487"/>
      <c r="C273" s="487"/>
      <c r="D273" s="480"/>
      <c r="E273" s="72" t="s">
        <v>675</v>
      </c>
      <c r="F273" s="141" t="str" cm="1">
        <f t="array" ref="F273">IF(OR(G273:Q273="Error",G273:Q273="Alert"),1,"")</f>
        <v/>
      </c>
      <c r="G273" s="141" t="str" cm="1">
        <f t="array" ref="G273">_xlfn.IFS(OR(Template!E375="",Template!E522=""),"",AND(Template!E375=0,Template!E522=0),"",Template!E522=Template!E375,"Alert",Template!E375&lt;&gt;Template!E522,"")</f>
        <v/>
      </c>
      <c r="H273" s="141" t="str" cm="1">
        <f t="array" ref="H273">_xlfn.IFS(OR(Template!G375="",Template!G522=""),"",AND(Template!G375=0,Template!G522=0),"",Template!G522=Template!G375,"Alert",Template!G375&lt;&gt;Template!G522,"")</f>
        <v/>
      </c>
      <c r="I273" s="141" t="str" cm="1">
        <f t="array" ref="I273">_xlfn.IFS(OR(Template!I375="",Template!I522=""),"",AND(Template!I375=0,Template!I522=0),"",Template!I522=Template!I375,"Alert",Template!I375&lt;&gt;Template!I522,"")</f>
        <v/>
      </c>
      <c r="J273" s="141" t="str" cm="1">
        <f t="array" ref="J273">_xlfn.IFS(OR(Template!K375="",Template!K522=""),"",AND(Template!K375=0,Template!K522=0),"",Template!K522=Template!K375,"Alert",Template!K375&lt;&gt;Template!K522,"")</f>
        <v/>
      </c>
      <c r="K273" s="141" t="str" cm="1">
        <f t="array" ref="K273">_xlfn.IFS(OR(Template!M375="",Template!M522=""),"",AND(Template!M375=0,Template!M522=0),"",Template!M522=Template!M375,"Alert",Template!M375&lt;&gt;Template!M522,"")</f>
        <v/>
      </c>
      <c r="L273" s="141" t="str" cm="1">
        <f t="array" ref="L273">_xlfn.IFS(OR(Template!O375="",Template!O522=""),"",AND(Template!O375=0,Template!O522=0),"",Template!O522=Template!O375,"Alert",Template!O375&lt;&gt;Template!O522,"")</f>
        <v/>
      </c>
      <c r="M273" s="141" t="str" cm="1">
        <f t="array" ref="M273">_xlfn.IFS(OR(Template!Q375="",Template!Q522=""),"",AND(Template!Q375=0,Template!Q522=0),"",Template!Q522=Template!Q375,"Alert",Template!Q375&lt;&gt;Template!Q522,"")</f>
        <v/>
      </c>
      <c r="N273" s="141" t="str" cm="1">
        <f t="array" ref="N273">_xlfn.IFS(OR(Template!S375="",Template!S522=""),"",AND(Template!S375=0,Template!S522=0),"",Template!S522=Template!S375,"Alert",Template!S375&lt;&gt;Template!S522,"")</f>
        <v/>
      </c>
      <c r="O273" s="141" t="str" cm="1">
        <f t="array" ref="O273">_xlfn.IFS(OR(Template!U375="",Template!U522=""),"",AND(Template!U375=0,Template!U522=0),"",Template!U522=Template!U375,"Alert",Template!U375&lt;&gt;Template!U522,"")</f>
        <v/>
      </c>
      <c r="P273" s="141" t="str" cm="1">
        <f t="array" ref="P273">_xlfn.IFS(OR(Template!W375="",Template!W522=""),"",AND(Template!W375=0,Template!W522=0),"",Template!W522=Template!W375,"Alert",Template!W375&lt;&gt;Template!W522,"")</f>
        <v/>
      </c>
      <c r="Q273" s="141" t="str" cm="1">
        <f t="array" ref="Q273">_xlfn.IFS(OR(Template!Y375="",Template!Y522=""),"",AND(Template!Y375=0,Template!Y522=0),"",Template!Y522=Template!Y375,"Alert",Template!Y375&lt;&gt;Template!Y522,"")</f>
        <v/>
      </c>
      <c r="R273" s="155"/>
    </row>
    <row r="274" spans="1:18" x14ac:dyDescent="0.2">
      <c r="A274" s="491"/>
      <c r="B274" s="487"/>
      <c r="C274" s="487"/>
      <c r="D274" s="480"/>
      <c r="E274" s="69" t="s">
        <v>408</v>
      </c>
      <c r="F274" s="141" t="str" cm="1">
        <f t="array" ref="F274">IF(OR(G274:Q274="Error",G274:Q274="Alert"),1,"")</f>
        <v/>
      </c>
      <c r="G274" s="141" t="str" cm="1">
        <f t="array" ref="G274">_xlfn.IFS(OR(Template!E377="",Template!E524=""),"",AND(Template!E377=0,Template!E524=0),"",Template!E524=Template!E377,"Alert",Template!E377&lt;&gt;Template!E524,"")</f>
        <v/>
      </c>
      <c r="H274" s="141" t="str" cm="1">
        <f t="array" ref="H274">_xlfn.IFS(OR(Template!G377="",Template!G524=""),"",AND(Template!G377=0,Template!G524=0),"",Template!G524=Template!G377,"Alert",Template!G377&lt;&gt;Template!G524,"")</f>
        <v/>
      </c>
      <c r="I274" s="141" t="str" cm="1">
        <f t="array" ref="I274">_xlfn.IFS(OR(Template!I377="",Template!I524=""),"",AND(Template!I377=0,Template!I524=0),"",Template!I524=Template!I377,"Alert",Template!I377&lt;&gt;Template!I524,"")</f>
        <v/>
      </c>
      <c r="J274" s="141" t="str" cm="1">
        <f t="array" ref="J274">_xlfn.IFS(OR(Template!K377="",Template!K524=""),"",AND(Template!K377=0,Template!K524=0),"",Template!K524=Template!K377,"Alert",Template!K377&lt;&gt;Template!K524,"")</f>
        <v/>
      </c>
      <c r="K274" s="141" t="str" cm="1">
        <f t="array" ref="K274">_xlfn.IFS(OR(Template!M377="",Template!M524=""),"",AND(Template!M377=0,Template!M524=0),"",Template!M524=Template!M377,"Alert",Template!M377&lt;&gt;Template!M524,"")</f>
        <v/>
      </c>
      <c r="L274" s="141" t="str" cm="1">
        <f t="array" ref="L274">_xlfn.IFS(OR(Template!O377="",Template!O524=""),"",AND(Template!O377=0,Template!O524=0),"",Template!O524=Template!O377,"Alert",Template!O377&lt;&gt;Template!O524,"")</f>
        <v/>
      </c>
      <c r="M274" s="141" t="str" cm="1">
        <f t="array" ref="M274">_xlfn.IFS(OR(Template!Q377="",Template!Q524=""),"",AND(Template!Q377=0,Template!Q524=0),"",Template!Q524=Template!Q377,"Alert",Template!Q377&lt;&gt;Template!Q524,"")</f>
        <v/>
      </c>
      <c r="N274" s="141" t="str" cm="1">
        <f t="array" ref="N274">_xlfn.IFS(OR(Template!S377="",Template!S524=""),"",AND(Template!S377=0,Template!S524=0),"",Template!S524=Template!S377,"Alert",Template!S377&lt;&gt;Template!S524,"")</f>
        <v/>
      </c>
      <c r="O274" s="141" t="str" cm="1">
        <f t="array" ref="O274">_xlfn.IFS(OR(Template!U377="",Template!U524=""),"",AND(Template!U377=0,Template!U524=0),"",Template!U524=Template!U377,"Alert",Template!U377&lt;&gt;Template!U524,"")</f>
        <v/>
      </c>
      <c r="P274" s="141" t="str" cm="1">
        <f t="array" ref="P274">_xlfn.IFS(OR(Template!W377="",Template!W524=""),"",AND(Template!W377=0,Template!W524=0),"",Template!W524=Template!W377,"Alert",Template!W377&lt;&gt;Template!W524,"")</f>
        <v/>
      </c>
      <c r="Q274" s="141" t="str" cm="1">
        <f t="array" ref="Q274">_xlfn.IFS(OR(Template!Y377="",Template!Y524=""),"",AND(Template!Y377=0,Template!Y524=0),"",Template!Y524=Template!Y377,"Alert",Template!Y377&lt;&gt;Template!Y524,"")</f>
        <v/>
      </c>
      <c r="R274" s="155"/>
    </row>
    <row r="275" spans="1:18" x14ac:dyDescent="0.2">
      <c r="A275" s="491"/>
      <c r="B275" s="487"/>
      <c r="C275" s="487"/>
      <c r="D275" s="480"/>
      <c r="E275" s="452" t="s">
        <v>409</v>
      </c>
      <c r="F275" s="453" t="str" cm="1">
        <f t="array" ref="F275">IF(OR(G275:Q275="Error",G275:Q275="Alert"),1,"")</f>
        <v/>
      </c>
      <c r="G275" s="453" t="str" cm="1">
        <f t="array" ref="G275">_xlfn.IFS(OR(Template!E378="",Template!E525=""),"",AND(Template!E378=0,Template!E525=0),"",Template!E525=Template!E378,"Alert",Template!E378&lt;&gt;Template!E525,"")</f>
        <v/>
      </c>
      <c r="H275" s="453" t="str" cm="1">
        <f t="array" ref="H275">_xlfn.IFS(OR(Template!G378="",Template!G525=""),"",AND(Template!G378=0,Template!G525=0),"",Template!G525=Template!G378,"Alert",Template!G378&lt;&gt;Template!G525,"")</f>
        <v/>
      </c>
      <c r="I275" s="453" t="str" cm="1">
        <f t="array" ref="I275">_xlfn.IFS(OR(Template!I378="",Template!I525=""),"",AND(Template!I378=0,Template!I525=0),"",Template!I525=Template!I378,"Alert",Template!I378&lt;&gt;Template!I525,"")</f>
        <v/>
      </c>
      <c r="J275" s="453" t="str" cm="1">
        <f t="array" ref="J275">_xlfn.IFS(OR(Template!K378="",Template!K525=""),"",AND(Template!K378=0,Template!K525=0),"",Template!K525=Template!K378,"Alert",Template!K378&lt;&gt;Template!K525,"")</f>
        <v/>
      </c>
      <c r="K275" s="453" t="str" cm="1">
        <f t="array" ref="K275">_xlfn.IFS(OR(Template!M378="",Template!M525=""),"",AND(Template!M378=0,Template!M525=0),"",Template!M525=Template!M378,"Alert",Template!M378&lt;&gt;Template!M525,"")</f>
        <v/>
      </c>
      <c r="L275" s="453" t="str" cm="1">
        <f t="array" ref="L275">_xlfn.IFS(OR(Template!O378="",Template!O525=""),"",AND(Template!O378=0,Template!O525=0),"",Template!O525=Template!O378,"Alert",Template!O378&lt;&gt;Template!O525,"")</f>
        <v/>
      </c>
      <c r="M275" s="453" t="str" cm="1">
        <f t="array" ref="M275">_xlfn.IFS(OR(Template!Q378="",Template!Q525=""),"",AND(Template!Q378=0,Template!Q525=0),"",Template!Q525=Template!Q378,"Alert",Template!Q378&lt;&gt;Template!Q525,"")</f>
        <v/>
      </c>
      <c r="N275" s="453" t="str" cm="1">
        <f t="array" ref="N275">_xlfn.IFS(OR(Template!S378="",Template!S525=""),"",AND(Template!S378=0,Template!S525=0),"",Template!S525=Template!S378,"Alert",Template!S378&lt;&gt;Template!S525,"")</f>
        <v/>
      </c>
      <c r="O275" s="453" t="str" cm="1">
        <f t="array" ref="O275">_xlfn.IFS(OR(Template!U378="",Template!U525=""),"",AND(Template!U378=0,Template!U525=0),"",Template!U525=Template!U378,"Alert",Template!U378&lt;&gt;Template!U525,"")</f>
        <v/>
      </c>
      <c r="P275" s="453" t="str" cm="1">
        <f t="array" ref="P275">_xlfn.IFS(OR(Template!W378="",Template!W525=""),"",AND(Template!W378=0,Template!W525=0),"",Template!W525=Template!W378,"Alert",Template!W378&lt;&gt;Template!W525,"")</f>
        <v/>
      </c>
      <c r="Q275" s="453" t="str" cm="1">
        <f t="array" ref="Q275">_xlfn.IFS(OR(Template!Y378="",Template!Y525=""),"",AND(Template!Y378=0,Template!Y525=0),"",Template!Y525=Template!Y378,"Alert",Template!Y378&lt;&gt;Template!Y525,"")</f>
        <v/>
      </c>
      <c r="R275" s="454"/>
    </row>
    <row r="276" spans="1:18" ht="15.75" x14ac:dyDescent="0.2">
      <c r="A276" s="491"/>
      <c r="B276" s="487"/>
      <c r="C276" s="487"/>
      <c r="D276" s="480" t="s">
        <v>110</v>
      </c>
      <c r="E276" s="124" t="s">
        <v>653</v>
      </c>
      <c r="F276" s="58" t="str" cm="1">
        <f t="array" ref="F276">IF(OR(G276:Q276="Error",G276:Q276="Alert"),1,"")</f>
        <v/>
      </c>
      <c r="G276" s="58" t="str" cm="1">
        <f t="array" ref="G276">_xlfn.IFS(OR(Template!E399="",Template!E556=""),"",AND(Template!E399=0,Template!E556=0),"",Template!E556=Template!E399,"Alert",Template!E399&lt;&gt;Template!E556,"")</f>
        <v/>
      </c>
      <c r="H276" s="58" t="str" cm="1">
        <f t="array" ref="H276">_xlfn.IFS(OR(Template!G399="",Template!G556=""),"",AND(Template!G399=0,Template!G556=0),"",Template!G556=Template!G399,"Alert",Template!G399&lt;&gt;Template!G556,"")</f>
        <v/>
      </c>
      <c r="I276" s="58" t="str" cm="1">
        <f t="array" ref="I276">_xlfn.IFS(OR(Template!I399="",Template!I556=""),"",AND(Template!I399=0,Template!I556=0),"",Template!I556=Template!I399,"Alert",Template!I399&lt;&gt;Template!I556,"")</f>
        <v/>
      </c>
      <c r="J276" s="58" t="str" cm="1">
        <f t="array" ref="J276">_xlfn.IFS(OR(Template!K399="",Template!K556=""),"",AND(Template!K399=0,Template!K556=0),"",Template!K556=Template!K399,"Alert",Template!K399&lt;&gt;Template!K556,"")</f>
        <v/>
      </c>
      <c r="K276" s="58" t="str" cm="1">
        <f t="array" ref="K276">_xlfn.IFS(OR(Template!M399="",Template!M556=""),"",AND(Template!M399=0,Template!M556=0),"",Template!M556=Template!M399,"Alert",Template!M399&lt;&gt;Template!M556,"")</f>
        <v/>
      </c>
      <c r="L276" s="58" t="str" cm="1">
        <f t="array" ref="L276">_xlfn.IFS(OR(Template!O399="",Template!O556=""),"",AND(Template!O399=0,Template!O556=0),"",Template!O556=Template!O399,"Alert",Template!O399&lt;&gt;Template!O556,"")</f>
        <v/>
      </c>
      <c r="M276" s="58" t="str" cm="1">
        <f t="array" ref="M276">_xlfn.IFS(OR(Template!Q399="",Template!Q556=""),"",AND(Template!Q399=0,Template!Q556=0),"",Template!Q556=Template!Q399,"Alert",Template!Q399&lt;&gt;Template!Q556,"")</f>
        <v/>
      </c>
      <c r="N276" s="58" t="str" cm="1">
        <f t="array" ref="N276">_xlfn.IFS(OR(Template!S399="",Template!S556=""),"",AND(Template!S399=0,Template!S556=0),"",Template!S556=Template!S399,"Alert",Template!S399&lt;&gt;Template!S556,"")</f>
        <v/>
      </c>
      <c r="O276" s="58" t="str" cm="1">
        <f t="array" ref="O276">_xlfn.IFS(OR(Template!U399="",Template!U556=""),"",AND(Template!U399=0,Template!U556=0),"",Template!U556=Template!U399,"Alert",Template!U399&lt;&gt;Template!U556,"")</f>
        <v/>
      </c>
      <c r="P276" s="58" t="str" cm="1">
        <f t="array" ref="P276">_xlfn.IFS(OR(Template!W399="",Template!W556=""),"",AND(Template!W399=0,Template!W556=0),"",Template!W556=Template!W399,"Alert",Template!W399&lt;&gt;Template!W556,"")</f>
        <v/>
      </c>
      <c r="Q276" s="58" t="str" cm="1">
        <f t="array" ref="Q276">_xlfn.IFS(OR(Template!Y399="",Template!Y556=""),"",AND(Template!Y399=0,Template!Y556=0),"",Template!Y556=Template!Y399,"Alert",Template!Y399&lt;&gt;Template!Y556,"")</f>
        <v/>
      </c>
      <c r="R276" s="155"/>
    </row>
    <row r="277" spans="1:18" ht="30" x14ac:dyDescent="0.2">
      <c r="A277" s="491"/>
      <c r="B277" s="487"/>
      <c r="C277" s="487"/>
      <c r="D277" s="480"/>
      <c r="E277" s="72" t="s">
        <v>675</v>
      </c>
      <c r="F277" s="141" t="str" cm="1">
        <f t="array" ref="F277">IF(OR(G277:Q277="Error",G277:Q277="Alert"),1,"")</f>
        <v/>
      </c>
      <c r="G277" s="141" t="str" cm="1">
        <f t="array" ref="G277">_xlfn.IFS(OR(Template!E401="",Template!E558=""),"",AND(Template!E401=0,Template!E558=0),"",Template!E558=Template!E401,"Alert",Template!E401&lt;&gt;Template!E558,"")</f>
        <v/>
      </c>
      <c r="H277" s="141" t="str" cm="1">
        <f t="array" ref="H277">_xlfn.IFS(OR(Template!G401="",Template!G558=""),"",AND(Template!G401=0,Template!G558=0),"",Template!G558=Template!G401,"Alert",Template!G401&lt;&gt;Template!G558,"")</f>
        <v/>
      </c>
      <c r="I277" s="141" t="str" cm="1">
        <f t="array" ref="I277">_xlfn.IFS(OR(Template!I401="",Template!I558=""),"",AND(Template!I401=0,Template!I558=0),"",Template!I558=Template!I401,"Alert",Template!I401&lt;&gt;Template!I558,"")</f>
        <v/>
      </c>
      <c r="J277" s="141" t="str" cm="1">
        <f t="array" ref="J277">_xlfn.IFS(OR(Template!K401="",Template!K558=""),"",AND(Template!K401=0,Template!K558=0),"",Template!K558=Template!K401,"Alert",Template!K401&lt;&gt;Template!K558,"")</f>
        <v/>
      </c>
      <c r="K277" s="141" t="str" cm="1">
        <f t="array" ref="K277">_xlfn.IFS(OR(Template!M401="",Template!M558=""),"",AND(Template!M401=0,Template!M558=0),"",Template!M558=Template!M401,"Alert",Template!M401&lt;&gt;Template!M558,"")</f>
        <v/>
      </c>
      <c r="L277" s="141" t="str" cm="1">
        <f t="array" ref="L277">_xlfn.IFS(OR(Template!O401="",Template!O558=""),"",AND(Template!O401=0,Template!O558=0),"",Template!O558=Template!O401,"Alert",Template!O401&lt;&gt;Template!O558,"")</f>
        <v/>
      </c>
      <c r="M277" s="141" t="str" cm="1">
        <f t="array" ref="M277">_xlfn.IFS(OR(Template!Q401="",Template!Q558=""),"",AND(Template!Q401=0,Template!Q558=0),"",Template!Q558=Template!Q401,"Alert",Template!Q401&lt;&gt;Template!Q558,"")</f>
        <v/>
      </c>
      <c r="N277" s="141" t="str" cm="1">
        <f t="array" ref="N277">_xlfn.IFS(OR(Template!S401="",Template!S558=""),"",AND(Template!S401=0,Template!S558=0),"",Template!S558=Template!S401,"Alert",Template!S401&lt;&gt;Template!S558,"")</f>
        <v/>
      </c>
      <c r="O277" s="141" t="str" cm="1">
        <f t="array" ref="O277">_xlfn.IFS(OR(Template!U401="",Template!U558=""),"",AND(Template!U401=0,Template!U558=0),"",Template!U558=Template!U401,"Alert",Template!U401&lt;&gt;Template!U558,"")</f>
        <v/>
      </c>
      <c r="P277" s="141" t="str" cm="1">
        <f t="array" ref="P277">_xlfn.IFS(OR(Template!W401="",Template!W558=""),"",AND(Template!W401=0,Template!W558=0),"",Template!W558=Template!W401,"Alert",Template!W401&lt;&gt;Template!W558,"")</f>
        <v/>
      </c>
      <c r="Q277" s="141" t="str" cm="1">
        <f t="array" ref="Q277">_xlfn.IFS(OR(Template!Y401="",Template!Y558=""),"",AND(Template!Y401=0,Template!Y558=0),"",Template!Y558=Template!Y401,"Alert",Template!Y401&lt;&gt;Template!Y558,"")</f>
        <v/>
      </c>
      <c r="R277" s="155"/>
    </row>
    <row r="278" spans="1:18" x14ac:dyDescent="0.2">
      <c r="A278" s="491"/>
      <c r="B278" s="487"/>
      <c r="C278" s="487"/>
      <c r="D278" s="480"/>
      <c r="E278" s="69" t="s">
        <v>408</v>
      </c>
      <c r="F278" s="141" t="str" cm="1">
        <f t="array" ref="F278">IF(OR(G278:Q278="Error",G278:Q278="Alert"),1,"")</f>
        <v/>
      </c>
      <c r="G278" s="141" t="str" cm="1">
        <f t="array" ref="G278">_xlfn.IFS(OR(Template!E403="",Template!E560=""),"",AND(Template!E403=0,Template!E560=0),"",Template!E560=Template!E403,"Alert",Template!E403&lt;&gt;Template!E560,"")</f>
        <v/>
      </c>
      <c r="H278" s="141" t="str" cm="1">
        <f t="array" ref="H278">_xlfn.IFS(OR(Template!G403="",Template!G560=""),"",AND(Template!G403=0,Template!G560=0),"",Template!G560=Template!G403,"Alert",Template!G403&lt;&gt;Template!G560,"")</f>
        <v/>
      </c>
      <c r="I278" s="141" t="str" cm="1">
        <f t="array" ref="I278">_xlfn.IFS(OR(Template!I403="",Template!I560=""),"",AND(Template!I403=0,Template!I560=0),"",Template!I560=Template!I403,"Alert",Template!I403&lt;&gt;Template!I560,"")</f>
        <v/>
      </c>
      <c r="J278" s="141" t="str" cm="1">
        <f t="array" ref="J278">_xlfn.IFS(OR(Template!K403="",Template!K560=""),"",AND(Template!K403=0,Template!K560=0),"",Template!K560=Template!K403,"Alert",Template!K403&lt;&gt;Template!K560,"")</f>
        <v/>
      </c>
      <c r="K278" s="141" t="str" cm="1">
        <f t="array" ref="K278">_xlfn.IFS(OR(Template!M403="",Template!M560=""),"",AND(Template!M403=0,Template!M560=0),"",Template!M560=Template!M403,"Alert",Template!M403&lt;&gt;Template!M560,"")</f>
        <v/>
      </c>
      <c r="L278" s="141" t="str" cm="1">
        <f t="array" ref="L278">_xlfn.IFS(OR(Template!O403="",Template!O560=""),"",AND(Template!O403=0,Template!O560=0),"",Template!O560=Template!O403,"Alert",Template!O403&lt;&gt;Template!O560,"")</f>
        <v/>
      </c>
      <c r="M278" s="141" t="str" cm="1">
        <f t="array" ref="M278">_xlfn.IFS(OR(Template!Q403="",Template!Q560=""),"",AND(Template!Q403=0,Template!Q560=0),"",Template!Q560=Template!Q403,"Alert",Template!Q403&lt;&gt;Template!Q560,"")</f>
        <v/>
      </c>
      <c r="N278" s="141" t="str" cm="1">
        <f t="array" ref="N278">_xlfn.IFS(OR(Template!S403="",Template!S560=""),"",AND(Template!S403=0,Template!S560=0),"",Template!S560=Template!S403,"Alert",Template!S403&lt;&gt;Template!S560,"")</f>
        <v/>
      </c>
      <c r="O278" s="141" t="str" cm="1">
        <f t="array" ref="O278">_xlfn.IFS(OR(Template!U403="",Template!U560=""),"",AND(Template!U403=0,Template!U560=0),"",Template!U560=Template!U403,"Alert",Template!U403&lt;&gt;Template!U560,"")</f>
        <v/>
      </c>
      <c r="P278" s="141" t="str" cm="1">
        <f t="array" ref="P278">_xlfn.IFS(OR(Template!W403="",Template!W560=""),"",AND(Template!W403=0,Template!W560=0),"",Template!W560=Template!W403,"Alert",Template!W403&lt;&gt;Template!W560,"")</f>
        <v/>
      </c>
      <c r="Q278" s="141" t="str" cm="1">
        <f t="array" ref="Q278">_xlfn.IFS(OR(Template!Y403="",Template!Y560=""),"",AND(Template!Y403=0,Template!Y560=0),"",Template!Y560=Template!Y403,"Alert",Template!Y403&lt;&gt;Template!Y560,"")</f>
        <v/>
      </c>
      <c r="R278" s="155"/>
    </row>
    <row r="279" spans="1:18" x14ac:dyDescent="0.2">
      <c r="A279" s="491"/>
      <c r="B279" s="487"/>
      <c r="C279" s="487"/>
      <c r="D279" s="480"/>
      <c r="E279" s="452" t="s">
        <v>409</v>
      </c>
      <c r="F279" s="453" t="str" cm="1">
        <f t="array" ref="F279">IF(OR(G279:Q279="Error",G279:Q279="Alert"),1,"")</f>
        <v/>
      </c>
      <c r="G279" s="453" t="str" cm="1">
        <f t="array" ref="G279">_xlfn.IFS(OR(Template!E404="",Template!E561=""),"",AND(Template!E404=0,Template!E561=0),"",Template!E561=Template!E404,"Alert",Template!E404&lt;&gt;Template!E561,"")</f>
        <v/>
      </c>
      <c r="H279" s="453" t="str" cm="1">
        <f t="array" ref="H279">_xlfn.IFS(OR(Template!G404="",Template!G561=""),"",AND(Template!G404=0,Template!G561=0),"",Template!G561=Template!G404,"Alert",Template!G404&lt;&gt;Template!G561,"")</f>
        <v/>
      </c>
      <c r="I279" s="453" t="str" cm="1">
        <f t="array" ref="I279">_xlfn.IFS(OR(Template!I404="",Template!I561=""),"",AND(Template!I404=0,Template!I561=0),"",Template!I561=Template!I404,"Alert",Template!I404&lt;&gt;Template!I561,"")</f>
        <v/>
      </c>
      <c r="J279" s="453" t="str" cm="1">
        <f t="array" ref="J279">_xlfn.IFS(OR(Template!K404="",Template!K561=""),"",AND(Template!K404=0,Template!K561=0),"",Template!K561=Template!K404,"Alert",Template!K404&lt;&gt;Template!K561,"")</f>
        <v/>
      </c>
      <c r="K279" s="453" t="str" cm="1">
        <f t="array" ref="K279">_xlfn.IFS(OR(Template!M404="",Template!M561=""),"",AND(Template!M404=0,Template!M561=0),"",Template!M561=Template!M404,"Alert",Template!M404&lt;&gt;Template!M561,"")</f>
        <v/>
      </c>
      <c r="L279" s="453" t="str" cm="1">
        <f t="array" ref="L279">_xlfn.IFS(OR(Template!O404="",Template!O561=""),"",AND(Template!O404=0,Template!O561=0),"",Template!O561=Template!O404,"Alert",Template!O404&lt;&gt;Template!O561,"")</f>
        <v/>
      </c>
      <c r="M279" s="453" t="str" cm="1">
        <f t="array" ref="M279">_xlfn.IFS(OR(Template!Q404="",Template!Q561=""),"",AND(Template!Q404=0,Template!Q561=0),"",Template!Q561=Template!Q404,"Alert",Template!Q404&lt;&gt;Template!Q561,"")</f>
        <v/>
      </c>
      <c r="N279" s="453" t="str" cm="1">
        <f t="array" ref="N279">_xlfn.IFS(OR(Template!S404="",Template!S561=""),"",AND(Template!S404=0,Template!S561=0),"",Template!S561=Template!S404,"Alert",Template!S404&lt;&gt;Template!S561,"")</f>
        <v/>
      </c>
      <c r="O279" s="453" t="str" cm="1">
        <f t="array" ref="O279">_xlfn.IFS(OR(Template!U404="",Template!U561=""),"",AND(Template!U404=0,Template!U561=0),"",Template!U561=Template!U404,"Alert",Template!U404&lt;&gt;Template!U561,"")</f>
        <v/>
      </c>
      <c r="P279" s="453" t="str" cm="1">
        <f t="array" ref="P279">_xlfn.IFS(OR(Template!W404="",Template!W561=""),"",AND(Template!W404=0,Template!W561=0),"",Template!W561=Template!W404,"Alert",Template!W404&lt;&gt;Template!W561,"")</f>
        <v/>
      </c>
      <c r="Q279" s="453" t="str" cm="1">
        <f t="array" ref="Q279">_xlfn.IFS(OR(Template!Y404="",Template!Y561=""),"",AND(Template!Y404=0,Template!Y561=0),"",Template!Y561=Template!Y404,"Alert",Template!Y404&lt;&gt;Template!Y561,"")</f>
        <v/>
      </c>
      <c r="R279" s="454"/>
    </row>
    <row r="280" spans="1:18" ht="15.75" x14ac:dyDescent="0.2">
      <c r="A280" s="491"/>
      <c r="B280" s="487"/>
      <c r="C280" s="487"/>
      <c r="D280" s="480" t="s">
        <v>111</v>
      </c>
      <c r="E280" s="124" t="s">
        <v>653</v>
      </c>
      <c r="F280" s="58" t="str" cm="1">
        <f t="array" ref="F280">IF(OR(G280:Q280="Error",G280:Q280="Alert"),1,"")</f>
        <v/>
      </c>
      <c r="G280" s="58" t="str" cm="1">
        <f t="array" ref="G280">_xlfn.IFS(OR(Template!E425="",Template!E592=""),"",AND(Template!E425=0,Template!E592=0),"",Template!E592=Template!E425,"Alert",Template!E425&lt;&gt;Template!E592,"")</f>
        <v/>
      </c>
      <c r="H280" s="58" t="str" cm="1">
        <f t="array" ref="H280">_xlfn.IFS(OR(Template!G425="",Template!G592=""),"",AND(Template!G425=0,Template!G592=0),"",Template!G592=Template!G425,"Alert",Template!G425&lt;&gt;Template!G592,"")</f>
        <v/>
      </c>
      <c r="I280" s="58" t="str" cm="1">
        <f t="array" ref="I280">_xlfn.IFS(OR(Template!I425="",Template!I592=""),"",AND(Template!I425=0,Template!I592=0),"",Template!I592=Template!I425,"Alert",Template!I425&lt;&gt;Template!I592,"")</f>
        <v/>
      </c>
      <c r="J280" s="58" t="str" cm="1">
        <f t="array" ref="J280">_xlfn.IFS(OR(Template!K425="",Template!K592=""),"",AND(Template!K425=0,Template!K592=0),"",Template!K592=Template!K425,"Alert",Template!K425&lt;&gt;Template!K592,"")</f>
        <v/>
      </c>
      <c r="K280" s="58" t="str" cm="1">
        <f t="array" ref="K280">_xlfn.IFS(OR(Template!M425="",Template!M592=""),"",AND(Template!M425=0,Template!M592=0),"",Template!M592=Template!M425,"Alert",Template!M425&lt;&gt;Template!M592,"")</f>
        <v/>
      </c>
      <c r="L280" s="58" t="str" cm="1">
        <f t="array" ref="L280">_xlfn.IFS(OR(Template!O425="",Template!O592=""),"",AND(Template!O425=0,Template!O592=0),"",Template!O592=Template!O425,"Alert",Template!O425&lt;&gt;Template!O592,"")</f>
        <v/>
      </c>
      <c r="M280" s="58" t="str" cm="1">
        <f t="array" ref="M280">_xlfn.IFS(OR(Template!Q425="",Template!Q592=""),"",AND(Template!Q425=0,Template!Q592=0),"",Template!Q592=Template!Q425,"Alert",Template!Q425&lt;&gt;Template!Q592,"")</f>
        <v/>
      </c>
      <c r="N280" s="58" t="str" cm="1">
        <f t="array" ref="N280">_xlfn.IFS(OR(Template!S425="",Template!S592=""),"",AND(Template!S425=0,Template!S592=0),"",Template!S592=Template!S425,"Alert",Template!S425&lt;&gt;Template!S592,"")</f>
        <v/>
      </c>
      <c r="O280" s="58" t="str" cm="1">
        <f t="array" ref="O280">_xlfn.IFS(OR(Template!U425="",Template!U592=""),"",AND(Template!U425=0,Template!U592=0),"",Template!U592=Template!U425,"Alert",Template!U425&lt;&gt;Template!U592,"")</f>
        <v/>
      </c>
      <c r="P280" s="58" t="str" cm="1">
        <f t="array" ref="P280">_xlfn.IFS(OR(Template!W425="",Template!W592=""),"",AND(Template!W425=0,Template!W592=0),"",Template!W592=Template!W425,"Alert",Template!W425&lt;&gt;Template!W592,"")</f>
        <v/>
      </c>
      <c r="Q280" s="58" t="str" cm="1">
        <f t="array" ref="Q280">_xlfn.IFS(OR(Template!Y425="",Template!Y592=""),"",AND(Template!Y425=0,Template!Y592=0),"",Template!Y592=Template!Y425,"Alert",Template!Y425&lt;&gt;Template!Y592,"")</f>
        <v/>
      </c>
      <c r="R280" s="155"/>
    </row>
    <row r="281" spans="1:18" ht="30" x14ac:dyDescent="0.2">
      <c r="A281" s="491"/>
      <c r="B281" s="487"/>
      <c r="C281" s="487"/>
      <c r="D281" s="480"/>
      <c r="E281" s="72" t="s">
        <v>675</v>
      </c>
      <c r="F281" s="141" t="str" cm="1">
        <f t="array" ref="F281">IF(OR(G281:Q281="Error",G281:Q281="Alert"),1,"")</f>
        <v/>
      </c>
      <c r="G281" s="141" t="str" cm="1">
        <f t="array" ref="G281">_xlfn.IFS(OR(Template!E427="",Template!E594=""),"",AND(Template!E427=0,Template!E594=0),"",Template!E594=Template!E427,"Alert",Template!E427&lt;&gt;Template!E594,"")</f>
        <v/>
      </c>
      <c r="H281" s="141" t="str" cm="1">
        <f t="array" ref="H281">_xlfn.IFS(OR(Template!G427="",Template!G594=""),"",AND(Template!G427=0,Template!G594=0),"",Template!G594=Template!G427,"Alert",Template!G427&lt;&gt;Template!G594,"")</f>
        <v/>
      </c>
      <c r="I281" s="141" t="str" cm="1">
        <f t="array" ref="I281">_xlfn.IFS(OR(Template!I427="",Template!I594=""),"",AND(Template!I427=0,Template!I594=0),"",Template!I594=Template!I427,"Alert",Template!I427&lt;&gt;Template!I594,"")</f>
        <v/>
      </c>
      <c r="J281" s="141" t="str" cm="1">
        <f t="array" ref="J281">_xlfn.IFS(OR(Template!K427="",Template!K594=""),"",AND(Template!K427=0,Template!K594=0),"",Template!K594=Template!K427,"Alert",Template!K427&lt;&gt;Template!K594,"")</f>
        <v/>
      </c>
      <c r="K281" s="141" t="str" cm="1">
        <f t="array" ref="K281">_xlfn.IFS(OR(Template!M427="",Template!M594=""),"",AND(Template!M427=0,Template!M594=0),"",Template!M594=Template!M427,"Alert",Template!M427&lt;&gt;Template!M594,"")</f>
        <v/>
      </c>
      <c r="L281" s="141" t="str" cm="1">
        <f t="array" ref="L281">_xlfn.IFS(OR(Template!O427="",Template!O594=""),"",AND(Template!O427=0,Template!O594=0),"",Template!O594=Template!O427,"Alert",Template!O427&lt;&gt;Template!O594,"")</f>
        <v/>
      </c>
      <c r="M281" s="141" t="str" cm="1">
        <f t="array" ref="M281">_xlfn.IFS(OR(Template!Q427="",Template!Q594=""),"",AND(Template!Q427=0,Template!Q594=0),"",Template!Q594=Template!Q427,"Alert",Template!Q427&lt;&gt;Template!Q594,"")</f>
        <v/>
      </c>
      <c r="N281" s="141" t="str" cm="1">
        <f t="array" ref="N281">_xlfn.IFS(OR(Template!S427="",Template!S594=""),"",AND(Template!S427=0,Template!S594=0),"",Template!S594=Template!S427,"Alert",Template!S427&lt;&gt;Template!S594,"")</f>
        <v/>
      </c>
      <c r="O281" s="141" t="str" cm="1">
        <f t="array" ref="O281">_xlfn.IFS(OR(Template!U427="",Template!U594=""),"",AND(Template!U427=0,Template!U594=0),"",Template!U594=Template!U427,"Alert",Template!U427&lt;&gt;Template!U594,"")</f>
        <v/>
      </c>
      <c r="P281" s="141" t="str" cm="1">
        <f t="array" ref="P281">_xlfn.IFS(OR(Template!W427="",Template!W594=""),"",AND(Template!W427=0,Template!W594=0),"",Template!W594=Template!W427,"Alert",Template!W427&lt;&gt;Template!W594,"")</f>
        <v/>
      </c>
      <c r="Q281" s="141" t="str" cm="1">
        <f t="array" ref="Q281">_xlfn.IFS(OR(Template!Y427="",Template!Y594=""),"",AND(Template!Y427=0,Template!Y594=0),"",Template!Y594=Template!Y427,"Alert",Template!Y427&lt;&gt;Template!Y594,"")</f>
        <v/>
      </c>
      <c r="R281" s="155"/>
    </row>
    <row r="282" spans="1:18" x14ac:dyDescent="0.2">
      <c r="A282" s="491"/>
      <c r="B282" s="487"/>
      <c r="C282" s="487"/>
      <c r="D282" s="480"/>
      <c r="E282" s="69" t="s">
        <v>408</v>
      </c>
      <c r="F282" s="141" t="str" cm="1">
        <f t="array" ref="F282">IF(OR(G282:Q282="Error",G282:Q282="Alert"),1,"")</f>
        <v/>
      </c>
      <c r="G282" s="141" t="str" cm="1">
        <f t="array" ref="G282">_xlfn.IFS(OR(Template!E429="",Template!E596=""),"",AND(Template!E429=0,Template!E596=0),"",Template!E596=Template!E429,"Alert",Template!E429&lt;&gt;Template!E596,"")</f>
        <v/>
      </c>
      <c r="H282" s="141" t="str" cm="1">
        <f t="array" ref="H282">_xlfn.IFS(OR(Template!G429="",Template!G596=""),"",AND(Template!G429=0,Template!G596=0),"",Template!G596=Template!G429,"Alert",Template!G429&lt;&gt;Template!G596,"")</f>
        <v/>
      </c>
      <c r="I282" s="141" t="str" cm="1">
        <f t="array" ref="I282">_xlfn.IFS(OR(Template!I429="",Template!I596=""),"",AND(Template!I429=0,Template!I596=0),"",Template!I596=Template!I429,"Alert",Template!I429&lt;&gt;Template!I596,"")</f>
        <v/>
      </c>
      <c r="J282" s="141" t="str" cm="1">
        <f t="array" ref="J282">_xlfn.IFS(OR(Template!K429="",Template!K596=""),"",AND(Template!K429=0,Template!K596=0),"",Template!K596=Template!K429,"Alert",Template!K429&lt;&gt;Template!K596,"")</f>
        <v/>
      </c>
      <c r="K282" s="141" t="str" cm="1">
        <f t="array" ref="K282">_xlfn.IFS(OR(Template!M429="",Template!M596=""),"",AND(Template!M429=0,Template!M596=0),"",Template!M596=Template!M429,"Alert",Template!M429&lt;&gt;Template!M596,"")</f>
        <v/>
      </c>
      <c r="L282" s="141" t="str" cm="1">
        <f t="array" ref="L282">_xlfn.IFS(OR(Template!O429="",Template!O596=""),"",AND(Template!O429=0,Template!O596=0),"",Template!O596=Template!O429,"Alert",Template!O429&lt;&gt;Template!O596,"")</f>
        <v/>
      </c>
      <c r="M282" s="141" t="str" cm="1">
        <f t="array" ref="M282">_xlfn.IFS(OR(Template!Q429="",Template!Q596=""),"",AND(Template!Q429=0,Template!Q596=0),"",Template!Q596=Template!Q429,"Alert",Template!Q429&lt;&gt;Template!Q596,"")</f>
        <v/>
      </c>
      <c r="N282" s="141" t="str" cm="1">
        <f t="array" ref="N282">_xlfn.IFS(OR(Template!S429="",Template!S596=""),"",AND(Template!S429=0,Template!S596=0),"",Template!S596=Template!S429,"Alert",Template!S429&lt;&gt;Template!S596,"")</f>
        <v/>
      </c>
      <c r="O282" s="141" t="str" cm="1">
        <f t="array" ref="O282">_xlfn.IFS(OR(Template!U429="",Template!U596=""),"",AND(Template!U429=0,Template!U596=0),"",Template!U596=Template!U429,"Alert",Template!U429&lt;&gt;Template!U596,"")</f>
        <v/>
      </c>
      <c r="P282" s="141" t="str" cm="1">
        <f t="array" ref="P282">_xlfn.IFS(OR(Template!W429="",Template!W596=""),"",AND(Template!W429=0,Template!W596=0),"",Template!W596=Template!W429,"Alert",Template!W429&lt;&gt;Template!W596,"")</f>
        <v/>
      </c>
      <c r="Q282" s="141" t="str" cm="1">
        <f t="array" ref="Q282">_xlfn.IFS(OR(Template!Y429="",Template!Y596=""),"",AND(Template!Y429=0,Template!Y596=0),"",Template!Y596=Template!Y429,"Alert",Template!Y429&lt;&gt;Template!Y596,"")</f>
        <v/>
      </c>
      <c r="R282" s="155"/>
    </row>
    <row r="283" spans="1:18" ht="15.75" thickBot="1" x14ac:dyDescent="0.25">
      <c r="A283" s="491"/>
      <c r="B283" s="487"/>
      <c r="C283" s="487"/>
      <c r="D283" s="494"/>
      <c r="E283" s="69" t="s">
        <v>409</v>
      </c>
      <c r="F283" s="141" t="str" cm="1">
        <f t="array" ref="F283">IF(OR(G283:Q283="Error",G283:Q283="Alert"),1,"")</f>
        <v/>
      </c>
      <c r="G283" s="141" t="str" cm="1">
        <f t="array" ref="G283">_xlfn.IFS(OR(Template!E430="",Template!E597=""),"",AND(Template!E430=0,Template!E597=0),"",Template!E597=Template!E430,"Alert",Template!E430&lt;&gt;Template!E597,"")</f>
        <v/>
      </c>
      <c r="H283" s="141" t="str" cm="1">
        <f t="array" ref="H283">_xlfn.IFS(OR(Template!G430="",Template!G597=""),"",AND(Template!G430=0,Template!G597=0),"",Template!G597=Template!G430,"Alert",Template!G430&lt;&gt;Template!G597,"")</f>
        <v/>
      </c>
      <c r="I283" s="141" t="str" cm="1">
        <f t="array" ref="I283">_xlfn.IFS(OR(Template!I430="",Template!I597=""),"",AND(Template!I430=0,Template!I597=0),"",Template!I597=Template!I430,"Alert",Template!I430&lt;&gt;Template!I597,"")</f>
        <v/>
      </c>
      <c r="J283" s="141" t="str" cm="1">
        <f t="array" ref="J283">_xlfn.IFS(OR(Template!K430="",Template!K597=""),"",AND(Template!K430=0,Template!K597=0),"",Template!K597=Template!K430,"Alert",Template!K430&lt;&gt;Template!K597,"")</f>
        <v/>
      </c>
      <c r="K283" s="141" t="str" cm="1">
        <f t="array" ref="K283">_xlfn.IFS(OR(Template!M430="",Template!M597=""),"",AND(Template!M430=0,Template!M597=0),"",Template!M597=Template!M430,"Alert",Template!M430&lt;&gt;Template!M597,"")</f>
        <v/>
      </c>
      <c r="L283" s="141" t="str" cm="1">
        <f t="array" ref="L283">_xlfn.IFS(OR(Template!O430="",Template!O597=""),"",AND(Template!O430=0,Template!O597=0),"",Template!O597=Template!O430,"Alert",Template!O430&lt;&gt;Template!O597,"")</f>
        <v/>
      </c>
      <c r="M283" s="141" t="str" cm="1">
        <f t="array" ref="M283">_xlfn.IFS(OR(Template!Q430="",Template!Q597=""),"",AND(Template!Q430=0,Template!Q597=0),"",Template!Q597=Template!Q430,"Alert",Template!Q430&lt;&gt;Template!Q597,"")</f>
        <v/>
      </c>
      <c r="N283" s="141" t="str" cm="1">
        <f t="array" ref="N283">_xlfn.IFS(OR(Template!S430="",Template!S597=""),"",AND(Template!S430=0,Template!S597=0),"",Template!S597=Template!S430,"Alert",Template!S430&lt;&gt;Template!S597,"")</f>
        <v/>
      </c>
      <c r="O283" s="141" t="str" cm="1">
        <f t="array" ref="O283">_xlfn.IFS(OR(Template!U430="",Template!U597=""),"",AND(Template!U430=0,Template!U597=0),"",Template!U597=Template!U430,"Alert",Template!U430&lt;&gt;Template!U597,"")</f>
        <v/>
      </c>
      <c r="P283" s="141" t="str" cm="1">
        <f t="array" ref="P283">_xlfn.IFS(OR(Template!W430="",Template!W597=""),"",AND(Template!W430=0,Template!W597=0),"",Template!W597=Template!W430,"Alert",Template!W430&lt;&gt;Template!W597,"")</f>
        <v/>
      </c>
      <c r="Q283" s="141" t="str" cm="1">
        <f t="array" ref="Q283">_xlfn.IFS(OR(Template!Y430="",Template!Y597=""),"",AND(Template!Y430=0,Template!Y597=0),"",Template!Y597=Template!Y430,"Alert",Template!Y430&lt;&gt;Template!Y597,"")</f>
        <v/>
      </c>
      <c r="R283" s="155"/>
    </row>
    <row r="284" spans="1:18" ht="15.75" customHeight="1" x14ac:dyDescent="0.2">
      <c r="A284" s="490" t="s">
        <v>680</v>
      </c>
      <c r="B284" s="486" t="s">
        <v>681</v>
      </c>
      <c r="C284" s="486" t="s">
        <v>682</v>
      </c>
      <c r="D284" s="486" t="s">
        <v>101</v>
      </c>
      <c r="E284" s="127" t="s">
        <v>653</v>
      </c>
      <c r="F284" s="85" cm="1">
        <f t="array" ref="F284">IF(OR(G284:Q284="Error",G284:Q284="Alert"),1,"")</f>
        <v>1</v>
      </c>
      <c r="G284" s="85" t="str" cm="1">
        <f t="array" ref="G284">_xlfn.IFS(OR(Template!E373="",Template!E399="",Template!E425="",Template!F373="pa",Template!F399="pa",Template!F425="pa"),"",Template!E323&lt;(Template!E373+Template!E399+Template!E425),"",Template!E323&gt;(Template!E373+Template!E399+Template!E425),"Error",Template!E323=(Template!E373+Template!E399+Template!E425),"Alert")</f>
        <v/>
      </c>
      <c r="H284" s="85" t="str" cm="1">
        <f t="array" ref="H284">_xlfn.IFS(OR(Template!G373="",Template!G399="",Template!G425="",Template!H373="pa",Template!H399="pa",Template!H425="pa"),"",Template!G323&lt;(Template!G373+Template!G399+Template!G425),"",Template!G323&gt;(Template!G373+Template!G399+Template!G425),"Error",Template!G323=(Template!G373+Template!G399+Template!G425),"Alert")</f>
        <v/>
      </c>
      <c r="I284" s="85" t="str" cm="1">
        <f t="array" ref="I284">_xlfn.IFS(OR(Template!I373="",Template!I399="",Template!I425="",Template!J373="pa",Template!J399="pa",Template!J425="pa"),"",Template!I323&lt;(Template!I373+Template!I399+Template!I425),"",Template!I323&gt;(Template!I373+Template!I399+Template!I425),"Error",Template!I323=(Template!I373+Template!I399+Template!I425),"Alert")</f>
        <v/>
      </c>
      <c r="J284" s="85" t="str" cm="1">
        <f t="array" ref="J284">_xlfn.IFS(OR(Template!K373="",Template!K399="",Template!K425="",Template!L373="pa",Template!L399="pa",Template!L425="pa"),"",Template!K323&lt;(Template!K373+Template!K399+Template!K425),"",Template!K323&gt;(Template!K373+Template!K399+Template!K425),"Error",Template!K323=(Template!K373+Template!K399+Template!K425),"Alert")</f>
        <v/>
      </c>
      <c r="K284" s="85" t="str" cm="1">
        <f t="array" ref="K284">_xlfn.IFS(OR(Template!M373="",Template!M399="",Template!M425="",Template!N373="pa",Template!N399="pa",Template!N425="pa"),"",Template!M323&lt;(Template!M373+Template!M399+Template!M425),"",Template!M323&gt;(Template!M373+Template!M399+Template!M425),"Error",Template!M323=(Template!M373+Template!M399+Template!M425),"Alert")</f>
        <v/>
      </c>
      <c r="L284" s="85" t="str" cm="1">
        <f t="array" ref="L284">_xlfn.IFS(OR(Template!O373="",Template!O399="",Template!O425="",Template!P373="pa",Template!P399="pa",Template!P425="pa"),"",Template!O323&lt;(Template!O373+Template!O399+Template!O425),"",Template!O323&gt;(Template!O373+Template!O399+Template!O425),"Error",Template!O323=(Template!O373+Template!O399+Template!O425),"Alert")</f>
        <v/>
      </c>
      <c r="M284" s="85" t="str" cm="1">
        <f t="array" ref="M284">_xlfn.IFS(OR(Template!Q373="",Template!Q399="",Template!Q425="",Template!R373="pa",Template!R399="pa",Template!R425="pa"),"",Template!Q323&lt;(Template!Q373+Template!Q399+Template!Q425),"",Template!Q323&gt;(Template!Q373+Template!Q399+Template!Q425),"Error",Template!Q323=(Template!Q373+Template!Q399+Template!Q425),"Alert")</f>
        <v/>
      </c>
      <c r="N284" s="85" t="str" cm="1">
        <f t="array" ref="N284">_xlfn.IFS(OR(Template!S373="",Template!S399="",Template!S425="",Template!T373="pa",Template!T399="pa",Template!T425="pa"),"",Template!S323&lt;(Template!S373+Template!S399+Template!S425),"",Template!S323&gt;(Template!S373+Template!S399+Template!S425),"Error",Template!S323=(Template!S373+Template!S399+Template!S425),"Alert")</f>
        <v/>
      </c>
      <c r="O284" s="85" t="str" cm="1">
        <f t="array" ref="O284">_xlfn.IFS(OR(Template!U373="",Template!U399="",Template!U425="",Template!V373="pa",Template!V399="pa",Template!V425="pa"),"",Template!U323&lt;(Template!U373+Template!U399+Template!U425),"",Template!U323&gt;(Template!U373+Template!U399+Template!U425),"Error",Template!U323=(Template!U373+Template!U399+Template!U425),"Alert")</f>
        <v>Alert</v>
      </c>
      <c r="P284" s="85" t="str" cm="1">
        <f t="array" ref="P284">_xlfn.IFS(OR(Template!W373="",Template!W399="",Template!W425="",Template!X373="pa",Template!X399="pa",Template!X425="pa"),"",Template!W323&lt;(Template!W373+Template!W399+Template!W425),"",Template!W323&gt;(Template!W373+Template!W399+Template!W425),"Error",Template!W323=(Template!W373+Template!W399+Template!W425),"Alert")</f>
        <v/>
      </c>
      <c r="Q284" s="85" t="str" cm="1">
        <f t="array" ref="Q284">_xlfn.IFS(OR(Template!Y373="",Template!Y399="",Template!Y425="",Template!Z373="pa",Template!Z399="pa",Template!Z425="pa"),"",Template!Y323&lt;(Template!Y373+Template!Y399+Template!Y425),"",Template!Y323&gt;(Template!Y373+Template!Y399+Template!Y425),"Error",Template!Y323=(Template!Y373+Template!Y399+Template!Y425),"Alert")</f>
        <v/>
      </c>
      <c r="R284" s="154"/>
    </row>
    <row r="285" spans="1:18" ht="15.75" customHeight="1" x14ac:dyDescent="0.2">
      <c r="A285" s="491"/>
      <c r="B285" s="487"/>
      <c r="C285" s="487"/>
      <c r="D285" s="487"/>
      <c r="E285" s="128" t="s">
        <v>408</v>
      </c>
      <c r="F285" s="58" cm="1">
        <f t="array" ref="F285">IF(OR(G285:Q285="Error",G285:Q285="Alert"),1,"")</f>
        <v>1</v>
      </c>
      <c r="G285" s="58" t="str" cm="1">
        <f t="array" ref="G285">_xlfn.IFS(OR(Template!E377="",Template!E403="",Template!E429="",Template!F377="pa",Template!F403="pa",Template!F429="pa"),"",AND(Template!E377=0,Template!E403=0,Template!E429=0,Template!E325=0),"",Template!E325&lt;(Template!E377+Template!E403+Template!E429),"",Template!E325&gt;(Template!E377+Template!E403+Template!E429),"Error",Template!E325=(Template!E377+Template!E403+Template!E429),"Alert")</f>
        <v/>
      </c>
      <c r="H285" s="58" t="str" cm="1">
        <f t="array" ref="H285">_xlfn.IFS(OR(Template!G377="",Template!G403="",Template!G429="",Template!H377="pa",Template!H403="pa",Template!H429="pa"),"",AND(Template!G377=0,Template!G403=0,Template!G429=0,Template!G325=0),"",Template!G325&lt;(Template!G377+Template!G403+Template!G429),"",Template!G325&gt;(Template!G377+Template!G403+Template!G429),"Error",Template!G325=(Template!G377+Template!G403+Template!G429),"Alert")</f>
        <v/>
      </c>
      <c r="I285" s="58" t="str" cm="1">
        <f t="array" ref="I285">_xlfn.IFS(OR(Template!I377="",Template!I403="",Template!I429="",Template!J377="pa",Template!J403="pa",Template!J429="pa"),"",AND(Template!I377=0,Template!I403=0,Template!I429=0,Template!I325=0),"",Template!I325&lt;(Template!I377+Template!I403+Template!I429),"",Template!I325&gt;(Template!I377+Template!I403+Template!I429),"Error",Template!I325=(Template!I377+Template!I403+Template!I429),"Alert")</f>
        <v/>
      </c>
      <c r="J285" s="58" t="str" cm="1">
        <f t="array" ref="J285">_xlfn.IFS(OR(Template!K377="",Template!K403="",Template!K429="",Template!L377="pa",Template!L403="pa",Template!L429="pa"),"",AND(Template!K377=0,Template!K403=0,Template!K429=0,Template!K325=0),"",Template!K325&lt;(Template!K377+Template!K403+Template!K429),"",Template!K325&gt;(Template!K377+Template!K403+Template!K429),"Error",Template!K325=(Template!K377+Template!K403+Template!K429),"Alert")</f>
        <v/>
      </c>
      <c r="K285" s="58" t="str" cm="1">
        <f t="array" ref="K285">_xlfn.IFS(OR(Template!M377="",Template!M403="",Template!M429="",Template!N377="pa",Template!N403="pa",Template!N429="pa"),"",AND(Template!M377=0,Template!M403=0,Template!M429=0,Template!M325=0),"",Template!M325&lt;(Template!M377+Template!M403+Template!M429),"",Template!M325&gt;(Template!M377+Template!M403+Template!M429),"Error",Template!M325=(Template!M377+Template!M403+Template!M429),"Alert")</f>
        <v/>
      </c>
      <c r="L285" s="58" t="str" cm="1">
        <f t="array" ref="L285">_xlfn.IFS(OR(Template!O377="",Template!O403="",Template!O429="",Template!P377="pa",Template!P403="pa",Template!P429="pa"),"",AND(Template!O377=0,Template!O403=0,Template!O429=0,Template!O325=0),"",Template!O325&lt;(Template!O377+Template!O403+Template!O429),"",Template!O325&gt;(Template!O377+Template!O403+Template!O429),"Error",Template!O325=(Template!O377+Template!O403+Template!O429),"Alert")</f>
        <v/>
      </c>
      <c r="M285" s="58" t="str" cm="1">
        <f t="array" ref="M285">_xlfn.IFS(OR(Template!Q377="",Template!Q403="",Template!Q429="",Template!R377="pa",Template!R403="pa",Template!R429="pa"),"",AND(Template!Q377=0,Template!Q403=0,Template!Q429=0,Template!Q325=0),"",Template!Q325&lt;(Template!Q377+Template!Q403+Template!Q429),"",Template!Q325&gt;(Template!Q377+Template!Q403+Template!Q429),"Error",Template!Q325=(Template!Q377+Template!Q403+Template!Q429),"Alert")</f>
        <v/>
      </c>
      <c r="N285" s="58" t="str" cm="1">
        <f t="array" ref="N285">_xlfn.IFS(OR(Template!S377="",Template!S403="",Template!S429="",Template!T377="pa",Template!T403="pa",Template!T429="pa"),"",AND(Template!S377=0,Template!S403=0,Template!S429=0,Template!S325=0),"",Template!S325&lt;(Template!S377+Template!S403+Template!S429),"",Template!S325&gt;(Template!S377+Template!S403+Template!S429),"Error",Template!S325=(Template!S377+Template!S403+Template!S429),"Alert")</f>
        <v/>
      </c>
      <c r="O285" s="58" t="str" cm="1">
        <f t="array" ref="O285">_xlfn.IFS(OR(Template!U377="",Template!U403="",Template!U429="",Template!V377="pa",Template!V403="pa",Template!V429="pa"),"",AND(Template!U377=0,Template!U403=0,Template!U429=0,Template!U325=0),"",Template!U325&lt;(Template!U377+Template!U403+Template!U429),"",Template!U325&gt;(Template!U377+Template!U403+Template!U429),"Error",Template!U325=(Template!U377+Template!U403+Template!U429),"Alert")</f>
        <v>Alert</v>
      </c>
      <c r="P285" s="58" t="str" cm="1">
        <f t="array" ref="P285">_xlfn.IFS(OR(Template!W377="",Template!W403="",Template!W429="",Template!X377="pa",Template!X403="pa",Template!X429="pa"),"",AND(Template!W377=0,Template!W403=0,Template!W429=0,Template!W325=0),"",Template!W325&lt;(Template!W377+Template!W403+Template!W429),"",Template!W325&gt;(Template!W377+Template!W403+Template!W429),"Error",Template!W325=(Template!W377+Template!W403+Template!W429),"Alert")</f>
        <v/>
      </c>
      <c r="Q285" s="58" t="str" cm="1">
        <f t="array" ref="Q285">_xlfn.IFS(OR(Template!Y377="",Template!Y403="",Template!Y429="",Template!Z377="pa",Template!Z403="pa",Template!Z429="pa"),"",AND(Template!Y377=0,Template!Y403=0,Template!Y429=0,Template!Y325=0),"",Template!Y325&lt;(Template!Y377+Template!Y403+Template!Y429),"",Template!Y325&gt;(Template!Y377+Template!Y403+Template!Y429),"Error",Template!Y325=(Template!Y377+Template!Y403+Template!Y429),"Alert")</f>
        <v/>
      </c>
      <c r="R285" s="155"/>
    </row>
    <row r="286" spans="1:18" ht="15.75" customHeight="1" x14ac:dyDescent="0.2">
      <c r="A286" s="491"/>
      <c r="B286" s="487"/>
      <c r="C286" s="487"/>
      <c r="D286" s="487"/>
      <c r="E286" s="452" t="s">
        <v>409</v>
      </c>
      <c r="F286" s="453" cm="1">
        <f t="array" ref="F286">IF(OR(G286:Q286="Error",G286:Q286="Alert"),1,"")</f>
        <v>1</v>
      </c>
      <c r="G286" s="453" t="str" cm="1">
        <f t="array" ref="G286">_xlfn.IFS(OR(Template!E378="",Template!E404="",Template!E430="",Template!F378="pa",Template!F404="pa",Template!F430="pa"),"",AND(Template!E378=0,Template!E404=0,Template!E430=0,Template!E326=0),"",Template!E326&lt;(Template!E378+Template!E404+Template!E430),"",Template!E326&gt;(Template!E378+Template!E404+Template!E430),"Error",Template!E326=(Template!E378+Template!E404+Template!E430),"Alert")</f>
        <v/>
      </c>
      <c r="H286" s="453" t="str" cm="1">
        <f t="array" ref="H286">_xlfn.IFS(OR(Template!G378="",Template!G404="",Template!G430="",Template!H378="pa",Template!H404="pa",Template!H430="pa"),"",AND(Template!G378=0,Template!G404=0,Template!G430=0,Template!G326=0),"",Template!G326&lt;(Template!G378+Template!G404+Template!G430),"",Template!G326&gt;(Template!G378+Template!G404+Template!G430),"Error",Template!G326=(Template!G378+Template!G404+Template!G430),"Alert")</f>
        <v/>
      </c>
      <c r="I286" s="453" t="str" cm="1">
        <f t="array" ref="I286">_xlfn.IFS(OR(Template!I378="",Template!I404="",Template!I430="",Template!J378="pa",Template!J404="pa",Template!J430="pa"),"",AND(Template!I378=0,Template!I404=0,Template!I430=0,Template!I326=0),"",Template!I326&lt;(Template!I378+Template!I404+Template!I430),"",Template!I326&gt;(Template!I378+Template!I404+Template!I430),"Error",Template!I326=(Template!I378+Template!I404+Template!I430),"Alert")</f>
        <v/>
      </c>
      <c r="J286" s="453" t="str" cm="1">
        <f t="array" ref="J286">_xlfn.IFS(OR(Template!K378="",Template!K404="",Template!K430="",Template!L378="pa",Template!L404="pa",Template!L430="pa"),"",AND(Template!K378=0,Template!K404=0,Template!K430=0,Template!K326=0),"",Template!K326&lt;(Template!K378+Template!K404+Template!K430),"",Template!K326&gt;(Template!K378+Template!K404+Template!K430),"Error",Template!K326=(Template!K378+Template!K404+Template!K430),"Alert")</f>
        <v/>
      </c>
      <c r="K286" s="453" t="str" cm="1">
        <f t="array" ref="K286">_xlfn.IFS(OR(Template!M378="",Template!M404="",Template!M430="",Template!N378="pa",Template!N404="pa",Template!N430="pa"),"",AND(Template!M378=0,Template!M404=0,Template!M430=0,Template!M326=0),"",Template!M326&lt;(Template!M378+Template!M404+Template!M430),"",Template!M326&gt;(Template!M378+Template!M404+Template!M430),"Error",Template!M326=(Template!M378+Template!M404+Template!M430),"Alert")</f>
        <v/>
      </c>
      <c r="L286" s="453" t="str" cm="1">
        <f t="array" ref="L286">_xlfn.IFS(OR(Template!O378="",Template!O404="",Template!O430="",Template!P378="pa",Template!P404="pa",Template!P430="pa"),"",AND(Template!O378=0,Template!O404=0,Template!O430=0,Template!O326=0),"",Template!O326&lt;(Template!O378+Template!O404+Template!O430),"",Template!O326&gt;(Template!O378+Template!O404+Template!O430),"Error",Template!O326=(Template!O378+Template!O404+Template!O430),"Alert")</f>
        <v/>
      </c>
      <c r="M286" s="453" t="str" cm="1">
        <f t="array" ref="M286">_xlfn.IFS(OR(Template!Q378="",Template!Q404="",Template!Q430="",Template!R378="pa",Template!R404="pa",Template!R430="pa"),"",AND(Template!Q378=0,Template!Q404=0,Template!Q430=0,Template!Q326=0),"",Template!Q326&lt;(Template!Q378+Template!Q404+Template!Q430),"",Template!Q326&gt;(Template!Q378+Template!Q404+Template!Q430),"Error",Template!Q326=(Template!Q378+Template!Q404+Template!Q430),"Alert")</f>
        <v/>
      </c>
      <c r="N286" s="453" t="str" cm="1">
        <f t="array" ref="N286">_xlfn.IFS(OR(Template!S378="",Template!S404="",Template!S430="",Template!T378="pa",Template!T404="pa",Template!T430="pa"),"",AND(Template!S378=0,Template!S404=0,Template!S430=0,Template!S326=0),"",Template!S326&lt;(Template!S378+Template!S404+Template!S430),"",Template!S326&gt;(Template!S378+Template!S404+Template!S430),"Error",Template!S326=(Template!S378+Template!S404+Template!S430),"Alert")</f>
        <v/>
      </c>
      <c r="O286" s="453" t="str" cm="1">
        <f t="array" ref="O286">_xlfn.IFS(OR(Template!U378="",Template!U404="",Template!U430="",Template!V378="pa",Template!V404="pa",Template!V430="pa"),"",AND(Template!U378=0,Template!U404=0,Template!U430=0,Template!U326=0),"",Template!U326&lt;(Template!U378+Template!U404+Template!U430),"",Template!U326&gt;(Template!U378+Template!U404+Template!U430),"Error",Template!U326=(Template!U378+Template!U404+Template!U430),"Alert")</f>
        <v>Alert</v>
      </c>
      <c r="P286" s="453" t="str" cm="1">
        <f t="array" ref="P286">_xlfn.IFS(OR(Template!W378="",Template!W404="",Template!W430="",Template!X378="pa",Template!X404="pa",Template!X430="pa"),"",AND(Template!W378=0,Template!W404=0,Template!W430=0,Template!W326=0),"",Template!W326&lt;(Template!W378+Template!W404+Template!W430),"",Template!W326&gt;(Template!W378+Template!W404+Template!W430),"Error",Template!W326=(Template!W378+Template!W404+Template!W430),"Alert")</f>
        <v/>
      </c>
      <c r="Q286" s="453" t="str" cm="1">
        <f t="array" ref="Q286">_xlfn.IFS(OR(Template!Y378="",Template!Y404="",Template!Y430="",Template!Z378="pa",Template!Z404="pa",Template!Z430="pa"),"",AND(Template!Y378=0,Template!Y404=0,Template!Y430=0,Template!Y326=0),"",Template!Y326&lt;(Template!Y378+Template!Y404+Template!Y430),"",Template!Y326&gt;(Template!Y378+Template!Y404+Template!Y430),"Error",Template!Y326=(Template!Y378+Template!Y404+Template!Y430),"Alert")</f>
        <v/>
      </c>
      <c r="R286" s="454"/>
    </row>
    <row r="287" spans="1:18" ht="15.75" customHeight="1" x14ac:dyDescent="0.2">
      <c r="A287" s="491"/>
      <c r="B287" s="487"/>
      <c r="C287" s="487"/>
      <c r="D287" s="487"/>
      <c r="E287" s="69" t="s">
        <v>654</v>
      </c>
      <c r="F287" s="58" t="str" cm="1">
        <f t="array" ref="F287">IF(OR(G287:Q287="Error",G287:Q287="Alert"),1,"")</f>
        <v/>
      </c>
      <c r="G287" s="58" t="str" cm="1">
        <f t="array" ref="G287">_xlfn.IFS(OR(Template!E380="",Template!E406="",Template!E432="",Template!F380="pa",Template!F406="pa",Template!F432="pa"),"",AND(Template!E380=0,Template!E406=0,Template!E432=0,Template!E328=0),"",Template!E328&lt;(Template!E380+Template!E406+Template!E432),"",Template!E328&gt;(Template!E380+Template!E406+Template!E432),"Error",Template!E328=(Template!E380+Template!E406+Template!E432),"Alert")</f>
        <v/>
      </c>
      <c r="H287" s="58" t="str" cm="1">
        <f t="array" ref="H287">_xlfn.IFS(OR(Template!G380="",Template!G406="",Template!G432="",Template!H380="pa",Template!H406="pa",Template!H432="pa"),"",AND(Template!G380=0,Template!G406=0,Template!G432=0,Template!G328=0),"",Template!G328&lt;(Template!G380+Template!G406+Template!G432),"",Template!G328&gt;(Template!G380+Template!G406+Template!G432),"Error",Template!G328=(Template!G380+Template!G406+Template!G432),"Alert")</f>
        <v/>
      </c>
      <c r="I287" s="58" t="str" cm="1">
        <f t="array" ref="I287">_xlfn.IFS(OR(Template!I380="",Template!I406="",Template!I432="",Template!J380="pa",Template!J406="pa",Template!J432="pa"),"",AND(Template!I380=0,Template!I406=0,Template!I432=0,Template!I328=0),"",Template!I328&lt;(Template!I380+Template!I406+Template!I432),"",Template!I328&gt;(Template!I380+Template!I406+Template!I432),"Error",Template!I328=(Template!I380+Template!I406+Template!I432),"Alert")</f>
        <v/>
      </c>
      <c r="J287" s="58" t="str" cm="1">
        <f t="array" ref="J287">_xlfn.IFS(OR(Template!K380="",Template!K406="",Template!K432="",Template!L380="pa",Template!L406="pa",Template!L432="pa"),"",AND(Template!K380=0,Template!K406=0,Template!K432=0,Template!K328=0),"",Template!K328&lt;(Template!K380+Template!K406+Template!K432),"",Template!K328&gt;(Template!K380+Template!K406+Template!K432),"Error",Template!K328=(Template!K380+Template!K406+Template!K432),"Alert")</f>
        <v/>
      </c>
      <c r="K287" s="58" t="str" cm="1">
        <f t="array" ref="K287">_xlfn.IFS(OR(Template!M380="",Template!M406="",Template!M432="",Template!N380="pa",Template!N406="pa",Template!N432="pa"),"",AND(Template!M380=0,Template!M406=0,Template!M432=0,Template!M328=0),"",Template!M328&lt;(Template!M380+Template!M406+Template!M432),"",Template!M328&gt;(Template!M380+Template!M406+Template!M432),"Error",Template!M328=(Template!M380+Template!M406+Template!M432),"Alert")</f>
        <v/>
      </c>
      <c r="L287" s="58" t="str" cm="1">
        <f t="array" ref="L287">_xlfn.IFS(OR(Template!O380="",Template!O406="",Template!O432="",Template!P380="pa",Template!P406="pa",Template!P432="pa"),"",AND(Template!O380=0,Template!O406=0,Template!O432=0,Template!O328=0),"",Template!O328&lt;(Template!O380+Template!O406+Template!O432),"",Template!O328&gt;(Template!O380+Template!O406+Template!O432),"Error",Template!O328=(Template!O380+Template!O406+Template!O432),"Alert")</f>
        <v/>
      </c>
      <c r="M287" s="58" t="str" cm="1">
        <f t="array" ref="M287">_xlfn.IFS(OR(Template!Q380="",Template!Q406="",Template!Q432="",Template!R380="pa",Template!R406="pa",Template!R432="pa"),"",AND(Template!Q380=0,Template!Q406=0,Template!Q432=0,Template!Q328=0),"",Template!Q328&lt;(Template!Q380+Template!Q406+Template!Q432),"",Template!Q328&gt;(Template!Q380+Template!Q406+Template!Q432),"Error",Template!Q328=(Template!Q380+Template!Q406+Template!Q432),"Alert")</f>
        <v/>
      </c>
      <c r="N287" s="58" t="str" cm="1">
        <f t="array" ref="N287">_xlfn.IFS(OR(Template!S380="",Template!S406="",Template!S432="",Template!T380="pa",Template!T406="pa",Template!T432="pa"),"",AND(Template!S380=0,Template!S406=0,Template!S432=0,Template!S328=0),"",Template!S328&lt;(Template!S380+Template!S406+Template!S432),"",Template!S328&gt;(Template!S380+Template!S406+Template!S432),"Error",Template!S328=(Template!S380+Template!S406+Template!S432),"Alert")</f>
        <v/>
      </c>
      <c r="O287" s="58" t="str" cm="1">
        <f t="array" ref="O287">_xlfn.IFS(OR(Template!U380="",Template!U406="",Template!U432="",Template!V380="pa",Template!V406="pa",Template!V432="pa"),"",AND(Template!U380=0,Template!U406=0,Template!U432=0,Template!U328=0),"",Template!U328&lt;(Template!U380+Template!U406+Template!U432),"",Template!U328&gt;(Template!U380+Template!U406+Template!U432),"Error",Template!U328=(Template!U380+Template!U406+Template!U432),"Alert")</f>
        <v/>
      </c>
      <c r="P287" s="58" t="str" cm="1">
        <f t="array" ref="P287">_xlfn.IFS(OR(Template!W380="",Template!W406="",Template!W432="",Template!X380="pa",Template!X406="pa",Template!X432="pa"),"",AND(Template!W380=0,Template!W406=0,Template!W432=0,Template!W328=0),"",Template!W328&lt;(Template!W380+Template!W406+Template!W432),"",Template!W328&gt;(Template!W380+Template!W406+Template!W432),"Error",Template!W328=(Template!W380+Template!W406+Template!W432),"Alert")</f>
        <v/>
      </c>
      <c r="Q287" s="58" t="str" cm="1">
        <f t="array" ref="Q287">_xlfn.IFS(OR(Template!Y380="",Template!Y406="",Template!Y432="",Template!Z380="pa",Template!Z406="pa",Template!Z432="pa"),"",AND(Template!Y380=0,Template!Y406=0,Template!Y432=0,Template!Y328=0),"",Template!Y328&lt;(Template!Y380+Template!Y406+Template!Y432),"",Template!Y328&gt;(Template!Y380+Template!Y406+Template!Y432),"Error",Template!Y328=(Template!Y380+Template!Y406+Template!Y432),"Alert")</f>
        <v/>
      </c>
      <c r="R287" s="155"/>
    </row>
    <row r="288" spans="1:18" ht="15.75" customHeight="1" x14ac:dyDescent="0.2">
      <c r="A288" s="491"/>
      <c r="B288" s="487"/>
      <c r="C288" s="487"/>
      <c r="D288" s="487"/>
      <c r="E288" s="69" t="s">
        <v>655</v>
      </c>
      <c r="F288" s="58" cm="1">
        <f t="array" ref="F288">IF(OR(G288:Q288="Error",G288:Q288="Alert"),1,"")</f>
        <v>1</v>
      </c>
      <c r="G288" s="58" t="str" cm="1">
        <f t="array" ref="G288">_xlfn.IFS(OR(Template!E381="",Template!E407="",Template!E433="",Template!F381="pa",Template!F407="pa",Template!F433="pa"),"",AND(Template!E381=0,Template!E407=0,Template!E433=0,Template!E329=0),"",Template!E329&lt;(Template!E381+Template!E407+Template!E433),"",Template!E329&gt;(Template!E381+Template!E407+Template!E433),"Error",Template!E329=(Template!E381+Template!E407+Template!E433),"Alert")</f>
        <v/>
      </c>
      <c r="H288" s="58" t="str" cm="1">
        <f t="array" ref="H288">_xlfn.IFS(OR(Template!G381="",Template!G407="",Template!G433="",Template!H381="pa",Template!H407="pa",Template!H433="pa"),"",AND(Template!G381=0,Template!G407=0,Template!G433=0,Template!G329=0),"",Template!G329&lt;(Template!G381+Template!G407+Template!G433),"",Template!G329&gt;(Template!G381+Template!G407+Template!G433),"Error",Template!G329=(Template!G381+Template!G407+Template!G433),"Alert")</f>
        <v/>
      </c>
      <c r="I288" s="58" t="str" cm="1">
        <f t="array" ref="I288">_xlfn.IFS(OR(Template!I381="",Template!I407="",Template!I433="",Template!J381="pa",Template!J407="pa",Template!J433="pa"),"",AND(Template!I381=0,Template!I407=0,Template!I433=0,Template!I329=0),"",Template!I329&lt;(Template!I381+Template!I407+Template!I433),"",Template!I329&gt;(Template!I381+Template!I407+Template!I433),"Error",Template!I329=(Template!I381+Template!I407+Template!I433),"Alert")</f>
        <v/>
      </c>
      <c r="J288" s="58" t="str" cm="1">
        <f t="array" ref="J288">_xlfn.IFS(OR(Template!K381="",Template!K407="",Template!K433="",Template!L381="pa",Template!L407="pa",Template!L433="pa"),"",AND(Template!K381=0,Template!K407=0,Template!K433=0,Template!K329=0),"",Template!K329&lt;(Template!K381+Template!K407+Template!K433),"",Template!K329&gt;(Template!K381+Template!K407+Template!K433),"Error",Template!K329=(Template!K381+Template!K407+Template!K433),"Alert")</f>
        <v/>
      </c>
      <c r="K288" s="58" t="str" cm="1">
        <f t="array" ref="K288">_xlfn.IFS(OR(Template!M381="",Template!M407="",Template!M433="",Template!N381="pa",Template!N407="pa",Template!N433="pa"),"",AND(Template!M381=0,Template!M407=0,Template!M433=0,Template!M329=0),"",Template!M329&lt;(Template!M381+Template!M407+Template!M433),"",Template!M329&gt;(Template!M381+Template!M407+Template!M433),"Error",Template!M329=(Template!M381+Template!M407+Template!M433),"Alert")</f>
        <v/>
      </c>
      <c r="L288" s="58" t="str" cm="1">
        <f t="array" ref="L288">_xlfn.IFS(OR(Template!O381="",Template!O407="",Template!O433="",Template!P381="pa",Template!P407="pa",Template!P433="pa"),"",AND(Template!O381=0,Template!O407=0,Template!O433=0,Template!O329=0),"",Template!O329&lt;(Template!O381+Template!O407+Template!O433),"",Template!O329&gt;(Template!O381+Template!O407+Template!O433),"Error",Template!O329=(Template!O381+Template!O407+Template!O433),"Alert")</f>
        <v/>
      </c>
      <c r="M288" s="58" t="str" cm="1">
        <f t="array" ref="M288">_xlfn.IFS(OR(Template!Q381="",Template!Q407="",Template!Q433="",Template!R381="pa",Template!R407="pa",Template!R433="pa"),"",AND(Template!Q381=0,Template!Q407=0,Template!Q433=0,Template!Q329=0),"",Template!Q329&lt;(Template!Q381+Template!Q407+Template!Q433),"",Template!Q329&gt;(Template!Q381+Template!Q407+Template!Q433),"Error",Template!Q329=(Template!Q381+Template!Q407+Template!Q433),"Alert")</f>
        <v/>
      </c>
      <c r="N288" s="58" t="str" cm="1">
        <f t="array" ref="N288">_xlfn.IFS(OR(Template!S381="",Template!S407="",Template!S433="",Template!T381="pa",Template!T407="pa",Template!T433="pa"),"",AND(Template!S381=0,Template!S407=0,Template!S433=0,Template!S329=0),"",Template!S329&lt;(Template!S381+Template!S407+Template!S433),"",Template!S329&gt;(Template!S381+Template!S407+Template!S433),"Error",Template!S329=(Template!S381+Template!S407+Template!S433),"Alert")</f>
        <v/>
      </c>
      <c r="O288" s="58" t="str" cm="1">
        <f t="array" ref="O288">_xlfn.IFS(OR(Template!U381="",Template!U407="",Template!U433="",Template!V381="pa",Template!V407="pa",Template!V433="pa"),"",AND(Template!U381=0,Template!U407=0,Template!U433=0,Template!U329=0),"",Template!U329&lt;(Template!U381+Template!U407+Template!U433),"",Template!U329&gt;(Template!U381+Template!U407+Template!U433),"Error",Template!U329=(Template!U381+Template!U407+Template!U433),"Alert")</f>
        <v>Alert</v>
      </c>
      <c r="P288" s="58" t="str" cm="1">
        <f t="array" ref="P288">_xlfn.IFS(OR(Template!W381="",Template!W407="",Template!W433="",Template!X381="pa",Template!X407="pa",Template!X433="pa"),"",AND(Template!W381=0,Template!W407=0,Template!W433=0,Template!W329=0),"",Template!W329&lt;(Template!W381+Template!W407+Template!W433),"",Template!W329&gt;(Template!W381+Template!W407+Template!W433),"Error",Template!W329=(Template!W381+Template!W407+Template!W433),"Alert")</f>
        <v/>
      </c>
      <c r="Q288" s="58" t="str" cm="1">
        <f t="array" ref="Q288">_xlfn.IFS(OR(Template!Y381="",Template!Y407="",Template!Y433="",Template!Z381="pa",Template!Z407="pa",Template!Z433="pa"),"",AND(Template!Y381=0,Template!Y407=0,Template!Y433=0,Template!Y329=0),"",Template!Y329&lt;(Template!Y381+Template!Y407+Template!Y433),"",Template!Y329&gt;(Template!Y381+Template!Y407+Template!Y433),"Error",Template!Y329=(Template!Y381+Template!Y407+Template!Y433),"Alert")</f>
        <v/>
      </c>
      <c r="R288" s="155"/>
    </row>
    <row r="289" spans="1:18" ht="15.75" customHeight="1" x14ac:dyDescent="0.2">
      <c r="A289" s="491"/>
      <c r="B289" s="487"/>
      <c r="C289" s="487"/>
      <c r="D289" s="487"/>
      <c r="E289" s="69" t="s">
        <v>656</v>
      </c>
      <c r="F289" s="58" cm="1">
        <f t="array" ref="F289">IF(OR(G289:Q289="Error",G289:Q289="Alert"),1,"")</f>
        <v>1</v>
      </c>
      <c r="G289" s="58" t="str" cm="1">
        <f t="array" ref="G289">_xlfn.IFS(OR(Template!E382="",Template!E408="",Template!E434="",Template!F382="pa",Template!F408="pa",Template!F434="pa"),"",AND(Template!E382=0,Template!E408=0,Template!E434=0,Template!E330=0),"",Template!E330&lt;(Template!E382+Template!E408+Template!E434),"",Template!E330&gt;(Template!E382+Template!E408+Template!E434),"Error",Template!E330=(Template!E382+Template!E408+Template!E434),"Alert")</f>
        <v/>
      </c>
      <c r="H289" s="58" t="str" cm="1">
        <f t="array" ref="H289">_xlfn.IFS(OR(Template!G382="",Template!G408="",Template!G434="",Template!H382="pa",Template!H408="pa",Template!H434="pa"),"",AND(Template!G382=0,Template!G408=0,Template!G434=0,Template!G330=0),"",Template!G330&lt;(Template!G382+Template!G408+Template!G434),"",Template!G330&gt;(Template!G382+Template!G408+Template!G434),"Error",Template!G330=(Template!G382+Template!G408+Template!G434),"Alert")</f>
        <v/>
      </c>
      <c r="I289" s="58" t="str" cm="1">
        <f t="array" ref="I289">_xlfn.IFS(OR(Template!I382="",Template!I408="",Template!I434="",Template!J382="pa",Template!J408="pa",Template!J434="pa"),"",AND(Template!I382=0,Template!I408=0,Template!I434=0,Template!I330=0),"",Template!I330&lt;(Template!I382+Template!I408+Template!I434),"",Template!I330&gt;(Template!I382+Template!I408+Template!I434),"Error",Template!I330=(Template!I382+Template!I408+Template!I434),"Alert")</f>
        <v/>
      </c>
      <c r="J289" s="58" t="str" cm="1">
        <f t="array" ref="J289">_xlfn.IFS(OR(Template!K382="",Template!K408="",Template!K434="",Template!L382="pa",Template!L408="pa",Template!L434="pa"),"",AND(Template!K382=0,Template!K408=0,Template!K434=0,Template!K330=0),"",Template!K330&lt;(Template!K382+Template!K408+Template!K434),"",Template!K330&gt;(Template!K382+Template!K408+Template!K434),"Error",Template!K330=(Template!K382+Template!K408+Template!K434),"Alert")</f>
        <v/>
      </c>
      <c r="K289" s="58" t="str" cm="1">
        <f t="array" ref="K289">_xlfn.IFS(OR(Template!M382="",Template!M408="",Template!M434="",Template!N382="pa",Template!N408="pa",Template!N434="pa"),"",AND(Template!M382=0,Template!M408=0,Template!M434=0,Template!M330=0),"",Template!M330&lt;(Template!M382+Template!M408+Template!M434),"",Template!M330&gt;(Template!M382+Template!M408+Template!M434),"Error",Template!M330=(Template!M382+Template!M408+Template!M434),"Alert")</f>
        <v/>
      </c>
      <c r="L289" s="58" t="str" cm="1">
        <f t="array" ref="L289">_xlfn.IFS(OR(Template!O382="",Template!O408="",Template!O434="",Template!P382="pa",Template!P408="pa",Template!P434="pa"),"",AND(Template!O382=0,Template!O408=0,Template!O434=0,Template!O330=0),"",Template!O330&lt;(Template!O382+Template!O408+Template!O434),"",Template!O330&gt;(Template!O382+Template!O408+Template!O434),"Error",Template!O330=(Template!O382+Template!O408+Template!O434),"Alert")</f>
        <v/>
      </c>
      <c r="M289" s="58" t="str" cm="1">
        <f t="array" ref="M289">_xlfn.IFS(OR(Template!Q382="",Template!Q408="",Template!Q434="",Template!R382="pa",Template!R408="pa",Template!R434="pa"),"",AND(Template!Q382=0,Template!Q408=0,Template!Q434=0,Template!Q330=0),"",Template!Q330&lt;(Template!Q382+Template!Q408+Template!Q434),"",Template!Q330&gt;(Template!Q382+Template!Q408+Template!Q434),"Error",Template!Q330=(Template!Q382+Template!Q408+Template!Q434),"Alert")</f>
        <v/>
      </c>
      <c r="N289" s="58" t="str" cm="1">
        <f t="array" ref="N289">_xlfn.IFS(OR(Template!S382="",Template!S408="",Template!S434="",Template!T382="pa",Template!T408="pa",Template!T434="pa"),"",AND(Template!S382=0,Template!S408=0,Template!S434=0,Template!S330=0),"",Template!S330&lt;(Template!S382+Template!S408+Template!S434),"",Template!S330&gt;(Template!S382+Template!S408+Template!S434),"Error",Template!S330=(Template!S382+Template!S408+Template!S434),"Alert")</f>
        <v/>
      </c>
      <c r="O289" s="58" t="str" cm="1">
        <f t="array" ref="O289">_xlfn.IFS(OR(Template!U382="",Template!U408="",Template!U434="",Template!V382="pa",Template!V408="pa",Template!V434="pa"),"",AND(Template!U382=0,Template!U408=0,Template!U434=0,Template!U330=0),"",Template!U330&lt;(Template!U382+Template!U408+Template!U434),"",Template!U330&gt;(Template!U382+Template!U408+Template!U434),"Error",Template!U330=(Template!U382+Template!U408+Template!U434),"Alert")</f>
        <v>Alert</v>
      </c>
      <c r="P289" s="58" t="str" cm="1">
        <f t="array" ref="P289">_xlfn.IFS(OR(Template!W382="",Template!W408="",Template!W434="",Template!X382="pa",Template!X408="pa",Template!X434="pa"),"",AND(Template!W382=0,Template!W408=0,Template!W434=0,Template!W330=0),"",Template!W330&lt;(Template!W382+Template!W408+Template!W434),"",Template!W330&gt;(Template!W382+Template!W408+Template!W434),"Error",Template!W330=(Template!W382+Template!W408+Template!W434),"Alert")</f>
        <v/>
      </c>
      <c r="Q289" s="58" t="str" cm="1">
        <f t="array" ref="Q289">_xlfn.IFS(OR(Template!Y382="",Template!Y408="",Template!Y434="",Template!Z382="pa",Template!Z408="pa",Template!Z434="pa"),"",AND(Template!Y382=0,Template!Y408=0,Template!Y434=0,Template!Y330=0),"",Template!Y330&lt;(Template!Y382+Template!Y408+Template!Y434),"",Template!Y330&gt;(Template!Y382+Template!Y408+Template!Y434),"Error",Template!Y330=(Template!Y382+Template!Y408+Template!Y434),"Alert")</f>
        <v/>
      </c>
      <c r="R289" s="155"/>
    </row>
    <row r="290" spans="1:18" ht="15.75" customHeight="1" x14ac:dyDescent="0.2">
      <c r="A290" s="491"/>
      <c r="B290" s="487"/>
      <c r="C290" s="487"/>
      <c r="D290" s="487"/>
      <c r="E290" s="69" t="s">
        <v>657</v>
      </c>
      <c r="F290" s="58" cm="1">
        <f t="array" ref="F290">IF(OR(G290:Q290="Error",G290:Q290="Alert"),1,"")</f>
        <v>1</v>
      </c>
      <c r="G290" s="58" t="str" cm="1">
        <f t="array" ref="G290">_xlfn.IFS(OR(Template!E383="",Template!E409="",Template!E435="",Template!F383="pa",Template!F409="pa",Template!F435="pa"),"",AND(Template!E383=0,Template!E409=0,Template!E435=0,Template!E331=0),"",Template!E331&lt;(Template!E383+Template!E409+Template!E435),"",Template!E331&gt;(Template!E383+Template!E409+Template!E435),"Error",Template!E331=(Template!E383+Template!E409+Template!E435),"Alert")</f>
        <v/>
      </c>
      <c r="H290" s="58" t="str" cm="1">
        <f t="array" ref="H290">_xlfn.IFS(OR(Template!G383="",Template!G409="",Template!G435="",Template!H383="pa",Template!H409="pa",Template!H435="pa"),"",AND(Template!G383=0,Template!G409=0,Template!G435=0,Template!G331=0),"",Template!G331&lt;(Template!G383+Template!G409+Template!G435),"",Template!G331&gt;(Template!G383+Template!G409+Template!G435),"Error",Template!G331=(Template!G383+Template!G409+Template!G435),"Alert")</f>
        <v/>
      </c>
      <c r="I290" s="58" t="str" cm="1">
        <f t="array" ref="I290">_xlfn.IFS(OR(Template!I383="",Template!I409="",Template!I435="",Template!J383="pa",Template!J409="pa",Template!J435="pa"),"",AND(Template!I383=0,Template!I409=0,Template!I435=0,Template!I331=0),"",Template!I331&lt;(Template!I383+Template!I409+Template!I435),"",Template!I331&gt;(Template!I383+Template!I409+Template!I435),"Error",Template!I331=(Template!I383+Template!I409+Template!I435),"Alert")</f>
        <v/>
      </c>
      <c r="J290" s="58" t="str" cm="1">
        <f t="array" ref="J290">_xlfn.IFS(OR(Template!K383="",Template!K409="",Template!K435="",Template!L383="pa",Template!L409="pa",Template!L435="pa"),"",AND(Template!K383=0,Template!K409=0,Template!K435=0,Template!K331=0),"",Template!K331&lt;(Template!K383+Template!K409+Template!K435),"",Template!K331&gt;(Template!K383+Template!K409+Template!K435),"Error",Template!K331=(Template!K383+Template!K409+Template!K435),"Alert")</f>
        <v/>
      </c>
      <c r="K290" s="58" t="str" cm="1">
        <f t="array" ref="K290">_xlfn.IFS(OR(Template!M383="",Template!M409="",Template!M435="",Template!N383="pa",Template!N409="pa",Template!N435="pa"),"",AND(Template!M383=0,Template!M409=0,Template!M435=0,Template!M331=0),"",Template!M331&lt;(Template!M383+Template!M409+Template!M435),"",Template!M331&gt;(Template!M383+Template!M409+Template!M435),"Error",Template!M331=(Template!M383+Template!M409+Template!M435),"Alert")</f>
        <v/>
      </c>
      <c r="L290" s="58" t="str" cm="1">
        <f t="array" ref="L290">_xlfn.IFS(OR(Template!O383="",Template!O409="",Template!O435="",Template!P383="pa",Template!P409="pa",Template!P435="pa"),"",AND(Template!O383=0,Template!O409=0,Template!O435=0,Template!O331=0),"",Template!O331&lt;(Template!O383+Template!O409+Template!O435),"",Template!O331&gt;(Template!O383+Template!O409+Template!O435),"Error",Template!O331=(Template!O383+Template!O409+Template!O435),"Alert")</f>
        <v/>
      </c>
      <c r="M290" s="58" t="str" cm="1">
        <f t="array" ref="M290">_xlfn.IFS(OR(Template!Q383="",Template!Q409="",Template!Q435="",Template!R383="pa",Template!R409="pa",Template!R435="pa"),"",AND(Template!Q383=0,Template!Q409=0,Template!Q435=0,Template!Q331=0),"",Template!Q331&lt;(Template!Q383+Template!Q409+Template!Q435),"",Template!Q331&gt;(Template!Q383+Template!Q409+Template!Q435),"Error",Template!Q331=(Template!Q383+Template!Q409+Template!Q435),"Alert")</f>
        <v/>
      </c>
      <c r="N290" s="58" t="str" cm="1">
        <f t="array" ref="N290">_xlfn.IFS(OR(Template!S383="",Template!S409="",Template!S435="",Template!T383="pa",Template!T409="pa",Template!T435="pa"),"",AND(Template!S383=0,Template!S409=0,Template!S435=0,Template!S331=0),"",Template!S331&lt;(Template!S383+Template!S409+Template!S435),"",Template!S331&gt;(Template!S383+Template!S409+Template!S435),"Error",Template!S331=(Template!S383+Template!S409+Template!S435),"Alert")</f>
        <v/>
      </c>
      <c r="O290" s="58" t="str" cm="1">
        <f t="array" ref="O290">_xlfn.IFS(OR(Template!U383="",Template!U409="",Template!U435="",Template!V383="pa",Template!V409="pa",Template!V435="pa"),"",AND(Template!U383=0,Template!U409=0,Template!U435=0,Template!U331=0),"",Template!U331&lt;(Template!U383+Template!U409+Template!U435),"",Template!U331&gt;(Template!U383+Template!U409+Template!U435),"Error",Template!U331=(Template!U383+Template!U409+Template!U435),"Alert")</f>
        <v>Alert</v>
      </c>
      <c r="P290" s="58" t="str" cm="1">
        <f t="array" ref="P290">_xlfn.IFS(OR(Template!W383="",Template!W409="",Template!W435="",Template!X383="pa",Template!X409="pa",Template!X435="pa"),"",AND(Template!W383=0,Template!W409=0,Template!W435=0,Template!W331=0),"",Template!W331&lt;(Template!W383+Template!W409+Template!W435),"",Template!W331&gt;(Template!W383+Template!W409+Template!W435),"Error",Template!W331=(Template!W383+Template!W409+Template!W435),"Alert")</f>
        <v/>
      </c>
      <c r="Q290" s="58" t="str" cm="1">
        <f t="array" ref="Q290">_xlfn.IFS(OR(Template!Y383="",Template!Y409="",Template!Y435="",Template!Z383="pa",Template!Z409="pa",Template!Z435="pa"),"",AND(Template!Y383=0,Template!Y409=0,Template!Y435=0,Template!Y331=0),"",Template!Y331&lt;(Template!Y383+Template!Y409+Template!Y435),"",Template!Y331&gt;(Template!Y383+Template!Y409+Template!Y435),"Error",Template!Y331=(Template!Y383+Template!Y409+Template!Y435),"Alert")</f>
        <v/>
      </c>
      <c r="R290" s="155"/>
    </row>
    <row r="291" spans="1:18" ht="15.75" customHeight="1" x14ac:dyDescent="0.2">
      <c r="A291" s="491"/>
      <c r="B291" s="487"/>
      <c r="C291" s="487"/>
      <c r="D291" s="487"/>
      <c r="E291" s="69" t="s">
        <v>658</v>
      </c>
      <c r="F291" s="58" cm="1">
        <f t="array" ref="F291">IF(OR(G291:Q291="Error",G291:Q291="Alert"),1,"")</f>
        <v>1</v>
      </c>
      <c r="G291" s="58" t="str" cm="1">
        <f t="array" ref="G291">_xlfn.IFS(OR(Template!E384="",Template!E410="",Template!E436="",Template!F384="pa",Template!F410="pa",Template!F436="pa"),"",AND(Template!E384=0,Template!E410=0,Template!E436=0,Template!E332=0),"",Template!E332&lt;(Template!E384+Template!E410+Template!E436),"",Template!E332&gt;(Template!E384+Template!E410+Template!E436),"Error",Template!E332=(Template!E384+Template!E410+Template!E436),"Alert")</f>
        <v/>
      </c>
      <c r="H291" s="58" t="str" cm="1">
        <f t="array" ref="H291">_xlfn.IFS(OR(Template!G384="",Template!G410="",Template!G436="",Template!H384="pa",Template!H410="pa",Template!H436="pa"),"",AND(Template!G384=0,Template!G410=0,Template!G436=0,Template!G332=0),"",Template!G332&lt;(Template!G384+Template!G410+Template!G436),"",Template!G332&gt;(Template!G384+Template!G410+Template!G436),"Error",Template!G332=(Template!G384+Template!G410+Template!G436),"Alert")</f>
        <v/>
      </c>
      <c r="I291" s="58" t="str" cm="1">
        <f t="array" ref="I291">_xlfn.IFS(OR(Template!I384="",Template!I410="",Template!I436="",Template!J384="pa",Template!J410="pa",Template!J436="pa"),"",AND(Template!I384=0,Template!I410=0,Template!I436=0,Template!I332=0),"",Template!I332&lt;(Template!I384+Template!I410+Template!I436),"",Template!I332&gt;(Template!I384+Template!I410+Template!I436),"Error",Template!I332=(Template!I384+Template!I410+Template!I436),"Alert")</f>
        <v/>
      </c>
      <c r="J291" s="58" t="str" cm="1">
        <f t="array" ref="J291">_xlfn.IFS(OR(Template!K384="",Template!K410="",Template!K436="",Template!L384="pa",Template!L410="pa",Template!L436="pa"),"",AND(Template!K384=0,Template!K410=0,Template!K436=0,Template!K332=0),"",Template!K332&lt;(Template!K384+Template!K410+Template!K436),"",Template!K332&gt;(Template!K384+Template!K410+Template!K436),"Error",Template!K332=(Template!K384+Template!K410+Template!K436),"Alert")</f>
        <v/>
      </c>
      <c r="K291" s="58" t="str" cm="1">
        <f t="array" ref="K291">_xlfn.IFS(OR(Template!M384="",Template!M410="",Template!M436="",Template!N384="pa",Template!N410="pa",Template!N436="pa"),"",AND(Template!M384=0,Template!M410=0,Template!M436=0,Template!M332=0),"",Template!M332&lt;(Template!M384+Template!M410+Template!M436),"",Template!M332&gt;(Template!M384+Template!M410+Template!M436),"Error",Template!M332=(Template!M384+Template!M410+Template!M436),"Alert")</f>
        <v/>
      </c>
      <c r="L291" s="58" t="str" cm="1">
        <f t="array" ref="L291">_xlfn.IFS(OR(Template!O384="",Template!O410="",Template!O436="",Template!P384="pa",Template!P410="pa",Template!P436="pa"),"",AND(Template!O384=0,Template!O410=0,Template!O436=0,Template!O332=0),"",Template!O332&lt;(Template!O384+Template!O410+Template!O436),"",Template!O332&gt;(Template!O384+Template!O410+Template!O436),"Error",Template!O332=(Template!O384+Template!O410+Template!O436),"Alert")</f>
        <v/>
      </c>
      <c r="M291" s="58" t="str" cm="1">
        <f t="array" ref="M291">_xlfn.IFS(OR(Template!Q384="",Template!Q410="",Template!Q436="",Template!R384="pa",Template!R410="pa",Template!R436="pa"),"",AND(Template!Q384=0,Template!Q410=0,Template!Q436=0,Template!Q332=0),"",Template!Q332&lt;(Template!Q384+Template!Q410+Template!Q436),"",Template!Q332&gt;(Template!Q384+Template!Q410+Template!Q436),"Error",Template!Q332=(Template!Q384+Template!Q410+Template!Q436),"Alert")</f>
        <v/>
      </c>
      <c r="N291" s="58" t="str" cm="1">
        <f t="array" ref="N291">_xlfn.IFS(OR(Template!S384="",Template!S410="",Template!S436="",Template!T384="pa",Template!T410="pa",Template!T436="pa"),"",AND(Template!S384=0,Template!S410=0,Template!S436=0,Template!S332=0),"",Template!S332&lt;(Template!S384+Template!S410+Template!S436),"",Template!S332&gt;(Template!S384+Template!S410+Template!S436),"Error",Template!S332=(Template!S384+Template!S410+Template!S436),"Alert")</f>
        <v/>
      </c>
      <c r="O291" s="58" t="str" cm="1">
        <f t="array" ref="O291">_xlfn.IFS(OR(Template!U384="",Template!U410="",Template!U436="",Template!V384="pa",Template!V410="pa",Template!V436="pa"),"",AND(Template!U384=0,Template!U410=0,Template!U436=0,Template!U332=0),"",Template!U332&lt;(Template!U384+Template!U410+Template!U436),"",Template!U332&gt;(Template!U384+Template!U410+Template!U436),"Error",Template!U332=(Template!U384+Template!U410+Template!U436),"Alert")</f>
        <v>Alert</v>
      </c>
      <c r="P291" s="58" t="str" cm="1">
        <f t="array" ref="P291">_xlfn.IFS(OR(Template!W384="",Template!W410="",Template!W436="",Template!X384="pa",Template!X410="pa",Template!X436="pa"),"",AND(Template!W384=0,Template!W410=0,Template!W436=0,Template!W332=0),"",Template!W332&lt;(Template!W384+Template!W410+Template!W436),"",Template!W332&gt;(Template!W384+Template!W410+Template!W436),"Error",Template!W332=(Template!W384+Template!W410+Template!W436),"Alert")</f>
        <v/>
      </c>
      <c r="Q291" s="58" t="str" cm="1">
        <f t="array" ref="Q291">_xlfn.IFS(OR(Template!Y384="",Template!Y410="",Template!Y436="",Template!Z384="pa",Template!Z410="pa",Template!Z436="pa"),"",AND(Template!Y384=0,Template!Y410=0,Template!Y436=0,Template!Y332=0),"",Template!Y332&lt;(Template!Y384+Template!Y410+Template!Y436),"",Template!Y332&gt;(Template!Y384+Template!Y410+Template!Y436),"Error",Template!Y332=(Template!Y384+Template!Y410+Template!Y436),"Alert")</f>
        <v/>
      </c>
      <c r="R291" s="155"/>
    </row>
    <row r="292" spans="1:18" ht="15.75" customHeight="1" x14ac:dyDescent="0.2">
      <c r="A292" s="491"/>
      <c r="B292" s="487"/>
      <c r="C292" s="487"/>
      <c r="D292" s="487"/>
      <c r="E292" s="69" t="s">
        <v>659</v>
      </c>
      <c r="F292" s="58" cm="1">
        <f t="array" ref="F292">IF(OR(G292:Q292="Error",G292:Q292="Alert"),1,"")</f>
        <v>1</v>
      </c>
      <c r="G292" s="58" t="str" cm="1">
        <f t="array" ref="G292">_xlfn.IFS(OR(Template!E385="",Template!E411="",Template!E437="",Template!F385="pa",Template!F411="pa",Template!F437="pa"),"",AND(Template!E385=0,Template!E411=0,Template!E437=0,Template!E333=0),"",Template!E333&lt;(Template!E385+Template!E411+Template!E437),"",Template!E333&gt;(Template!E385+Template!E411+Template!E437),"Error",Template!E333=(Template!E385+Template!E411+Template!E437),"Alert")</f>
        <v/>
      </c>
      <c r="H292" s="58" t="str" cm="1">
        <f t="array" ref="H292">_xlfn.IFS(OR(Template!G385="",Template!G411="",Template!G437="",Template!H385="pa",Template!H411="pa",Template!H437="pa"),"",AND(Template!G385=0,Template!G411=0,Template!G437=0,Template!G333=0),"",Template!G333&lt;(Template!G385+Template!G411+Template!G437),"",Template!G333&gt;(Template!G385+Template!G411+Template!G437),"Error",Template!G333=(Template!G385+Template!G411+Template!G437),"Alert")</f>
        <v/>
      </c>
      <c r="I292" s="58" t="str" cm="1">
        <f t="array" ref="I292">_xlfn.IFS(OR(Template!I385="",Template!I411="",Template!I437="",Template!J385="pa",Template!J411="pa",Template!J437="pa"),"",AND(Template!I385=0,Template!I411=0,Template!I437=0,Template!I333=0),"",Template!I333&lt;(Template!I385+Template!I411+Template!I437),"",Template!I333&gt;(Template!I385+Template!I411+Template!I437),"Error",Template!I333=(Template!I385+Template!I411+Template!I437),"Alert")</f>
        <v/>
      </c>
      <c r="J292" s="58" t="str" cm="1">
        <f t="array" ref="J292">_xlfn.IFS(OR(Template!K385="",Template!K411="",Template!K437="",Template!L385="pa",Template!L411="pa",Template!L437="pa"),"",AND(Template!K385=0,Template!K411=0,Template!K437=0,Template!K333=0),"",Template!K333&lt;(Template!K385+Template!K411+Template!K437),"",Template!K333&gt;(Template!K385+Template!K411+Template!K437),"Error",Template!K333=(Template!K385+Template!K411+Template!K437),"Alert")</f>
        <v/>
      </c>
      <c r="K292" s="58" t="str" cm="1">
        <f t="array" ref="K292">_xlfn.IFS(OR(Template!M385="",Template!M411="",Template!M437="",Template!N385="pa",Template!N411="pa",Template!N437="pa"),"",AND(Template!M385=0,Template!M411=0,Template!M437=0,Template!M333=0),"",Template!M333&lt;(Template!M385+Template!M411+Template!M437),"",Template!M333&gt;(Template!M385+Template!M411+Template!M437),"Error",Template!M333=(Template!M385+Template!M411+Template!M437),"Alert")</f>
        <v/>
      </c>
      <c r="L292" s="58" t="str" cm="1">
        <f t="array" ref="L292">_xlfn.IFS(OR(Template!O385="",Template!O411="",Template!O437="",Template!P385="pa",Template!P411="pa",Template!P437="pa"),"",AND(Template!O385=0,Template!O411=0,Template!O437=0,Template!O333=0),"",Template!O333&lt;(Template!O385+Template!O411+Template!O437),"",Template!O333&gt;(Template!O385+Template!O411+Template!O437),"Error",Template!O333=(Template!O385+Template!O411+Template!O437),"Alert")</f>
        <v/>
      </c>
      <c r="M292" s="58" t="str" cm="1">
        <f t="array" ref="M292">_xlfn.IFS(OR(Template!Q385="",Template!Q411="",Template!Q437="",Template!R385="pa",Template!R411="pa",Template!R437="pa"),"",AND(Template!Q385=0,Template!Q411=0,Template!Q437=0,Template!Q333=0),"",Template!Q333&lt;(Template!Q385+Template!Q411+Template!Q437),"",Template!Q333&gt;(Template!Q385+Template!Q411+Template!Q437),"Error",Template!Q333=(Template!Q385+Template!Q411+Template!Q437),"Alert")</f>
        <v/>
      </c>
      <c r="N292" s="58" t="str" cm="1">
        <f t="array" ref="N292">_xlfn.IFS(OR(Template!S385="",Template!S411="",Template!S437="",Template!T385="pa",Template!T411="pa",Template!T437="pa"),"",AND(Template!S385=0,Template!S411=0,Template!S437=0,Template!S333=0),"",Template!S333&lt;(Template!S385+Template!S411+Template!S437),"",Template!S333&gt;(Template!S385+Template!S411+Template!S437),"Error",Template!S333=(Template!S385+Template!S411+Template!S437),"Alert")</f>
        <v/>
      </c>
      <c r="O292" s="58" t="str" cm="1">
        <f t="array" ref="O292">_xlfn.IFS(OR(Template!U385="",Template!U411="",Template!U437="",Template!V385="pa",Template!V411="pa",Template!V437="pa"),"",AND(Template!U385=0,Template!U411=0,Template!U437=0,Template!U333=0),"",Template!U333&lt;(Template!U385+Template!U411+Template!U437),"",Template!U333&gt;(Template!U385+Template!U411+Template!U437),"Error",Template!U333=(Template!U385+Template!U411+Template!U437),"Alert")</f>
        <v>Alert</v>
      </c>
      <c r="P292" s="58" t="str" cm="1">
        <f t="array" ref="P292">_xlfn.IFS(OR(Template!W385="",Template!W411="",Template!W437="",Template!X385="pa",Template!X411="pa",Template!X437="pa"),"",AND(Template!W385=0,Template!W411=0,Template!W437=0,Template!W333=0),"",Template!W333&lt;(Template!W385+Template!W411+Template!W437),"",Template!W333&gt;(Template!W385+Template!W411+Template!W437),"Error",Template!W333=(Template!W385+Template!W411+Template!W437),"Alert")</f>
        <v/>
      </c>
      <c r="Q292" s="58" t="str" cm="1">
        <f t="array" ref="Q292">_xlfn.IFS(OR(Template!Y385="",Template!Y411="",Template!Y437="",Template!Z385="pa",Template!Z411="pa",Template!Z437="pa"),"",AND(Template!Y385=0,Template!Y411=0,Template!Y437=0,Template!Y333=0),"",Template!Y333&lt;(Template!Y385+Template!Y411+Template!Y437),"",Template!Y333&gt;(Template!Y385+Template!Y411+Template!Y437),"Error",Template!Y333=(Template!Y385+Template!Y411+Template!Y437),"Alert")</f>
        <v/>
      </c>
      <c r="R292" s="155"/>
    </row>
    <row r="293" spans="1:18" ht="15.75" customHeight="1" x14ac:dyDescent="0.2">
      <c r="A293" s="491"/>
      <c r="B293" s="487"/>
      <c r="C293" s="487"/>
      <c r="D293" s="487"/>
      <c r="E293" s="69" t="s">
        <v>660</v>
      </c>
      <c r="F293" s="58" cm="1">
        <f t="array" ref="F293">IF(OR(G293:Q293="Error",G293:Q293="Alert"),1,"")</f>
        <v>1</v>
      </c>
      <c r="G293" s="58" t="str" cm="1">
        <f t="array" ref="G293">_xlfn.IFS(OR(Template!E386="",Template!E412="",Template!E438="",Template!F386="pa",Template!F412="pa",Template!F438="pa"),"",AND(Template!E386=0,Template!E412=0,Template!E438=0,Template!E334=0),"",Template!E334&lt;(Template!E386+Template!E412+Template!E438),"",Template!E334&gt;(Template!E386+Template!E412+Template!E438),"Error",Template!E334=(Template!E386+Template!E412+Template!E438),"Alert")</f>
        <v/>
      </c>
      <c r="H293" s="58" t="str" cm="1">
        <f t="array" ref="H293">_xlfn.IFS(OR(Template!G386="",Template!G412="",Template!G438="",Template!H386="pa",Template!H412="pa",Template!H438="pa"),"",AND(Template!G386=0,Template!G412=0,Template!G438=0,Template!G334=0),"",Template!G334&lt;(Template!G386+Template!G412+Template!G438),"",Template!G334&gt;(Template!G386+Template!G412+Template!G438),"Error",Template!G334=(Template!G386+Template!G412+Template!G438),"Alert")</f>
        <v/>
      </c>
      <c r="I293" s="58" t="str" cm="1">
        <f t="array" ref="I293">_xlfn.IFS(OR(Template!I386="",Template!I412="",Template!I438="",Template!J386="pa",Template!J412="pa",Template!J438="pa"),"",AND(Template!I386=0,Template!I412=0,Template!I438=0,Template!I334=0),"",Template!I334&lt;(Template!I386+Template!I412+Template!I438),"",Template!I334&gt;(Template!I386+Template!I412+Template!I438),"Error",Template!I334=(Template!I386+Template!I412+Template!I438),"Alert")</f>
        <v/>
      </c>
      <c r="J293" s="58" t="str" cm="1">
        <f t="array" ref="J293">_xlfn.IFS(OR(Template!K386="",Template!K412="",Template!K438="",Template!L386="pa",Template!L412="pa",Template!L438="pa"),"",AND(Template!K386=0,Template!K412=0,Template!K438=0,Template!K334=0),"",Template!K334&lt;(Template!K386+Template!K412+Template!K438),"",Template!K334&gt;(Template!K386+Template!K412+Template!K438),"Error",Template!K334=(Template!K386+Template!K412+Template!K438),"Alert")</f>
        <v/>
      </c>
      <c r="K293" s="58" t="str" cm="1">
        <f t="array" ref="K293">_xlfn.IFS(OR(Template!M386="",Template!M412="",Template!M438="",Template!N386="pa",Template!N412="pa",Template!N438="pa"),"",AND(Template!M386=0,Template!M412=0,Template!M438=0,Template!M334=0),"",Template!M334&lt;(Template!M386+Template!M412+Template!M438),"",Template!M334&gt;(Template!M386+Template!M412+Template!M438),"Error",Template!M334=(Template!M386+Template!M412+Template!M438),"Alert")</f>
        <v/>
      </c>
      <c r="L293" s="58" t="str" cm="1">
        <f t="array" ref="L293">_xlfn.IFS(OR(Template!O386="",Template!O412="",Template!O438="",Template!P386="pa",Template!P412="pa",Template!P438="pa"),"",AND(Template!O386=0,Template!O412=0,Template!O438=0,Template!O334=0),"",Template!O334&lt;(Template!O386+Template!O412+Template!O438),"",Template!O334&gt;(Template!O386+Template!O412+Template!O438),"Error",Template!O334=(Template!O386+Template!O412+Template!O438),"Alert")</f>
        <v/>
      </c>
      <c r="M293" s="58" t="str" cm="1">
        <f t="array" ref="M293">_xlfn.IFS(OR(Template!Q386="",Template!Q412="",Template!Q438="",Template!R386="pa",Template!R412="pa",Template!R438="pa"),"",AND(Template!Q386=0,Template!Q412=0,Template!Q438=0,Template!Q334=0),"",Template!Q334&lt;(Template!Q386+Template!Q412+Template!Q438),"",Template!Q334&gt;(Template!Q386+Template!Q412+Template!Q438),"Error",Template!Q334=(Template!Q386+Template!Q412+Template!Q438),"Alert")</f>
        <v/>
      </c>
      <c r="N293" s="58" t="str" cm="1">
        <f t="array" ref="N293">_xlfn.IFS(OR(Template!S386="",Template!S412="",Template!S438="",Template!T386="pa",Template!T412="pa",Template!T438="pa"),"",AND(Template!S386=0,Template!S412=0,Template!S438=0,Template!S334=0),"",Template!S334&lt;(Template!S386+Template!S412+Template!S438),"",Template!S334&gt;(Template!S386+Template!S412+Template!S438),"Error",Template!S334=(Template!S386+Template!S412+Template!S438),"Alert")</f>
        <v/>
      </c>
      <c r="O293" s="58" t="str" cm="1">
        <f t="array" ref="O293">_xlfn.IFS(OR(Template!U386="",Template!U412="",Template!U438="",Template!V386="pa",Template!V412="pa",Template!V438="pa"),"",AND(Template!U386=0,Template!U412=0,Template!U438=0,Template!U334=0),"",Template!U334&lt;(Template!U386+Template!U412+Template!U438),"",Template!U334&gt;(Template!U386+Template!U412+Template!U438),"Error",Template!U334=(Template!U386+Template!U412+Template!U438),"Alert")</f>
        <v>Alert</v>
      </c>
      <c r="P293" s="58" t="str" cm="1">
        <f t="array" ref="P293">_xlfn.IFS(OR(Template!W386="",Template!W412="",Template!W438="",Template!X386="pa",Template!X412="pa",Template!X438="pa"),"",AND(Template!W386=0,Template!W412=0,Template!W438=0,Template!W334=0),"",Template!W334&lt;(Template!W386+Template!W412+Template!W438),"",Template!W334&gt;(Template!W386+Template!W412+Template!W438),"Error",Template!W334=(Template!W386+Template!W412+Template!W438),"Alert")</f>
        <v/>
      </c>
      <c r="Q293" s="58" t="str" cm="1">
        <f t="array" ref="Q293">_xlfn.IFS(OR(Template!Y386="",Template!Y412="",Template!Y438="",Template!Z386="pa",Template!Z412="pa",Template!Z438="pa"),"",AND(Template!Y386=0,Template!Y412=0,Template!Y438=0,Template!Y334=0),"",Template!Y334&lt;(Template!Y386+Template!Y412+Template!Y438),"",Template!Y334&gt;(Template!Y386+Template!Y412+Template!Y438),"Error",Template!Y334=(Template!Y386+Template!Y412+Template!Y438),"Alert")</f>
        <v/>
      </c>
      <c r="R293" s="155"/>
    </row>
    <row r="294" spans="1:18" ht="15.75" customHeight="1" x14ac:dyDescent="0.2">
      <c r="A294" s="491"/>
      <c r="B294" s="487"/>
      <c r="C294" s="487"/>
      <c r="D294" s="487"/>
      <c r="E294" s="69" t="s">
        <v>661</v>
      </c>
      <c r="F294" s="58" cm="1">
        <f t="array" ref="F294">IF(OR(G294:Q294="Error",G294:Q294="Alert"),1,"")</f>
        <v>1</v>
      </c>
      <c r="G294" s="58" t="str" cm="1">
        <f t="array" ref="G294">_xlfn.IFS(OR(Template!E387="",Template!E413="",Template!E439="",Template!F387="pa",Template!F413="pa",Template!F439="pa"),"",AND(Template!E387=0,Template!E413=0,Template!E439=0,Template!E335=0),"",Template!E335&lt;(Template!E387+Template!E413+Template!E439),"",Template!E335&gt;(Template!E387+Template!E413+Template!E439),"Error",Template!E335=(Template!E387+Template!E413+Template!E439),"Alert")</f>
        <v/>
      </c>
      <c r="H294" s="58" t="str" cm="1">
        <f t="array" ref="H294">_xlfn.IFS(OR(Template!G387="",Template!G413="",Template!G439="",Template!H387="pa",Template!H413="pa",Template!H439="pa"),"",AND(Template!G387=0,Template!G413=0,Template!G439=0,Template!G335=0),"",Template!G335&lt;(Template!G387+Template!G413+Template!G439),"",Template!G335&gt;(Template!G387+Template!G413+Template!G439),"Error",Template!G335=(Template!G387+Template!G413+Template!G439),"Alert")</f>
        <v/>
      </c>
      <c r="I294" s="58" t="str" cm="1">
        <f t="array" ref="I294">_xlfn.IFS(OR(Template!I387="",Template!I413="",Template!I439="",Template!J387="pa",Template!J413="pa",Template!J439="pa"),"",AND(Template!I387=0,Template!I413=0,Template!I439=0,Template!I335=0),"",Template!I335&lt;(Template!I387+Template!I413+Template!I439),"",Template!I335&gt;(Template!I387+Template!I413+Template!I439),"Error",Template!I335=(Template!I387+Template!I413+Template!I439),"Alert")</f>
        <v/>
      </c>
      <c r="J294" s="58" t="str" cm="1">
        <f t="array" ref="J294">_xlfn.IFS(OR(Template!K387="",Template!K413="",Template!K439="",Template!L387="pa",Template!L413="pa",Template!L439="pa"),"",AND(Template!K387=0,Template!K413=0,Template!K439=0,Template!K335=0),"",Template!K335&lt;(Template!K387+Template!K413+Template!K439),"",Template!K335&gt;(Template!K387+Template!K413+Template!K439),"Error",Template!K335=(Template!K387+Template!K413+Template!K439),"Alert")</f>
        <v/>
      </c>
      <c r="K294" s="58" t="str" cm="1">
        <f t="array" ref="K294">_xlfn.IFS(OR(Template!M387="",Template!M413="",Template!M439="",Template!N387="pa",Template!N413="pa",Template!N439="pa"),"",AND(Template!M387=0,Template!M413=0,Template!M439=0,Template!M335=0),"",Template!M335&lt;(Template!M387+Template!M413+Template!M439),"",Template!M335&gt;(Template!M387+Template!M413+Template!M439),"Error",Template!M335=(Template!M387+Template!M413+Template!M439),"Alert")</f>
        <v/>
      </c>
      <c r="L294" s="58" t="str" cm="1">
        <f t="array" ref="L294">_xlfn.IFS(OR(Template!O387="",Template!O413="",Template!O439="",Template!P387="pa",Template!P413="pa",Template!P439="pa"),"",AND(Template!O387=0,Template!O413=0,Template!O439=0,Template!O335=0),"",Template!O335&lt;(Template!O387+Template!O413+Template!O439),"",Template!O335&gt;(Template!O387+Template!O413+Template!O439),"Error",Template!O335=(Template!O387+Template!O413+Template!O439),"Alert")</f>
        <v/>
      </c>
      <c r="M294" s="58" t="str" cm="1">
        <f t="array" ref="M294">_xlfn.IFS(OR(Template!Q387="",Template!Q413="",Template!Q439="",Template!R387="pa",Template!R413="pa",Template!R439="pa"),"",AND(Template!Q387=0,Template!Q413=0,Template!Q439=0,Template!Q335=0),"",Template!Q335&lt;(Template!Q387+Template!Q413+Template!Q439),"",Template!Q335&gt;(Template!Q387+Template!Q413+Template!Q439),"Error",Template!Q335=(Template!Q387+Template!Q413+Template!Q439),"Alert")</f>
        <v/>
      </c>
      <c r="N294" s="58" t="str" cm="1">
        <f t="array" ref="N294">_xlfn.IFS(OR(Template!S387="",Template!S413="",Template!S439="",Template!T387="pa",Template!T413="pa",Template!T439="pa"),"",AND(Template!S387=0,Template!S413=0,Template!S439=0,Template!S335=0),"",Template!S335&lt;(Template!S387+Template!S413+Template!S439),"",Template!S335&gt;(Template!S387+Template!S413+Template!S439),"Error",Template!S335=(Template!S387+Template!S413+Template!S439),"Alert")</f>
        <v/>
      </c>
      <c r="O294" s="58" t="str" cm="1">
        <f t="array" ref="O294">_xlfn.IFS(OR(Template!U387="",Template!U413="",Template!U439="",Template!V387="pa",Template!V413="pa",Template!V439="pa"),"",AND(Template!U387=0,Template!U413=0,Template!U439=0,Template!U335=0),"",Template!U335&lt;(Template!U387+Template!U413+Template!U439),"",Template!U335&gt;(Template!U387+Template!U413+Template!U439),"Error",Template!U335=(Template!U387+Template!U413+Template!U439),"Alert")</f>
        <v>Alert</v>
      </c>
      <c r="P294" s="58" t="str" cm="1">
        <f t="array" ref="P294">_xlfn.IFS(OR(Template!W387="",Template!W413="",Template!W439="",Template!X387="pa",Template!X413="pa",Template!X439="pa"),"",AND(Template!W387=0,Template!W413=0,Template!W439=0,Template!W335=0),"",Template!W335&lt;(Template!W387+Template!W413+Template!W439),"",Template!W335&gt;(Template!W387+Template!W413+Template!W439),"Error",Template!W335=(Template!W387+Template!W413+Template!W439),"Alert")</f>
        <v/>
      </c>
      <c r="Q294" s="58" t="str" cm="1">
        <f t="array" ref="Q294">_xlfn.IFS(OR(Template!Y387="",Template!Y413="",Template!Y439="",Template!Z387="pa",Template!Z413="pa",Template!Z439="pa"),"",AND(Template!Y387=0,Template!Y413=0,Template!Y439=0,Template!Y335=0),"",Template!Y335&lt;(Template!Y387+Template!Y413+Template!Y439),"",Template!Y335&gt;(Template!Y387+Template!Y413+Template!Y439),"Error",Template!Y335=(Template!Y387+Template!Y413+Template!Y439),"Alert")</f>
        <v/>
      </c>
      <c r="R294" s="155"/>
    </row>
    <row r="295" spans="1:18" ht="15.75" customHeight="1" x14ac:dyDescent="0.2">
      <c r="A295" s="491"/>
      <c r="B295" s="487"/>
      <c r="C295" s="487"/>
      <c r="D295" s="487"/>
      <c r="E295" s="69" t="s">
        <v>662</v>
      </c>
      <c r="F295" s="58" cm="1">
        <f t="array" ref="F295">IF(OR(G295:Q295="Error",G295:Q295="Alert"),1,"")</f>
        <v>1</v>
      </c>
      <c r="G295" s="58" t="str" cm="1">
        <f t="array" ref="G295">_xlfn.IFS(OR(Template!E388="",Template!E414="",Template!E440="",Template!F388="pa",Template!F414="pa",Template!F440="pa"),"",AND(Template!E388=0,Template!E414=0,Template!E440=0,Template!E336=0),"",Template!E336&lt;(Template!E388+Template!E414+Template!E440),"",Template!E336&gt;(Template!E388+Template!E414+Template!E440),"Error",Template!E336=(Template!E388+Template!E414+Template!E440),"Alert")</f>
        <v/>
      </c>
      <c r="H295" s="58" t="str" cm="1">
        <f t="array" ref="H295">_xlfn.IFS(OR(Template!G388="",Template!G414="",Template!G440="",Template!H388="pa",Template!H414="pa",Template!H440="pa"),"",AND(Template!G388=0,Template!G414=0,Template!G440=0,Template!G336=0),"",Template!G336&lt;(Template!G388+Template!G414+Template!G440),"",Template!G336&gt;(Template!G388+Template!G414+Template!G440),"Error",Template!G336=(Template!G388+Template!G414+Template!G440),"Alert")</f>
        <v/>
      </c>
      <c r="I295" s="58" t="str" cm="1">
        <f t="array" ref="I295">_xlfn.IFS(OR(Template!I388="",Template!I414="",Template!I440="",Template!J388="pa",Template!J414="pa",Template!J440="pa"),"",AND(Template!I388=0,Template!I414=0,Template!I440=0,Template!I336=0),"",Template!I336&lt;(Template!I388+Template!I414+Template!I440),"",Template!I336&gt;(Template!I388+Template!I414+Template!I440),"Error",Template!I336=(Template!I388+Template!I414+Template!I440),"Alert")</f>
        <v/>
      </c>
      <c r="J295" s="58" t="str" cm="1">
        <f t="array" ref="J295">_xlfn.IFS(OR(Template!K388="",Template!K414="",Template!K440="",Template!L388="pa",Template!L414="pa",Template!L440="pa"),"",AND(Template!K388=0,Template!K414=0,Template!K440=0,Template!K336=0),"",Template!K336&lt;(Template!K388+Template!K414+Template!K440),"",Template!K336&gt;(Template!K388+Template!K414+Template!K440),"Error",Template!K336=(Template!K388+Template!K414+Template!K440),"Alert")</f>
        <v/>
      </c>
      <c r="K295" s="58" t="str" cm="1">
        <f t="array" ref="K295">_xlfn.IFS(OR(Template!M388="",Template!M414="",Template!M440="",Template!N388="pa",Template!N414="pa",Template!N440="pa"),"",AND(Template!M388=0,Template!M414=0,Template!M440=0,Template!M336=0),"",Template!M336&lt;(Template!M388+Template!M414+Template!M440),"",Template!M336&gt;(Template!M388+Template!M414+Template!M440),"Error",Template!M336=(Template!M388+Template!M414+Template!M440),"Alert")</f>
        <v/>
      </c>
      <c r="L295" s="58" t="str" cm="1">
        <f t="array" ref="L295">_xlfn.IFS(OR(Template!O388="",Template!O414="",Template!O440="",Template!P388="pa",Template!P414="pa",Template!P440="pa"),"",AND(Template!O388=0,Template!O414=0,Template!O440=0,Template!O336=0),"",Template!O336&lt;(Template!O388+Template!O414+Template!O440),"",Template!O336&gt;(Template!O388+Template!O414+Template!O440),"Error",Template!O336=(Template!O388+Template!O414+Template!O440),"Alert")</f>
        <v/>
      </c>
      <c r="M295" s="58" t="str" cm="1">
        <f t="array" ref="M295">_xlfn.IFS(OR(Template!Q388="",Template!Q414="",Template!Q440="",Template!R388="pa",Template!R414="pa",Template!R440="pa"),"",AND(Template!Q388=0,Template!Q414=0,Template!Q440=0,Template!Q336=0),"",Template!Q336&lt;(Template!Q388+Template!Q414+Template!Q440),"",Template!Q336&gt;(Template!Q388+Template!Q414+Template!Q440),"Error",Template!Q336=(Template!Q388+Template!Q414+Template!Q440),"Alert")</f>
        <v/>
      </c>
      <c r="N295" s="58" t="str" cm="1">
        <f t="array" ref="N295">_xlfn.IFS(OR(Template!S388="",Template!S414="",Template!S440="",Template!T388="pa",Template!T414="pa",Template!T440="pa"),"",AND(Template!S388=0,Template!S414=0,Template!S440=0,Template!S336=0),"",Template!S336&lt;(Template!S388+Template!S414+Template!S440),"",Template!S336&gt;(Template!S388+Template!S414+Template!S440),"Error",Template!S336=(Template!S388+Template!S414+Template!S440),"Alert")</f>
        <v/>
      </c>
      <c r="O295" s="58" t="str" cm="1">
        <f t="array" ref="O295">_xlfn.IFS(OR(Template!U388="",Template!U414="",Template!U440="",Template!V388="pa",Template!V414="pa",Template!V440="pa"),"",AND(Template!U388=0,Template!U414=0,Template!U440=0,Template!U336=0),"",Template!U336&lt;(Template!U388+Template!U414+Template!U440),"",Template!U336&gt;(Template!U388+Template!U414+Template!U440),"Error",Template!U336=(Template!U388+Template!U414+Template!U440),"Alert")</f>
        <v>Alert</v>
      </c>
      <c r="P295" s="58" t="str" cm="1">
        <f t="array" ref="P295">_xlfn.IFS(OR(Template!W388="",Template!W414="",Template!W440="",Template!X388="pa",Template!X414="pa",Template!X440="pa"),"",AND(Template!W388=0,Template!W414=0,Template!W440=0,Template!W336=0),"",Template!W336&lt;(Template!W388+Template!W414+Template!W440),"",Template!W336&gt;(Template!W388+Template!W414+Template!W440),"Error",Template!W336=(Template!W388+Template!W414+Template!W440),"Alert")</f>
        <v/>
      </c>
      <c r="Q295" s="58" t="str" cm="1">
        <f t="array" ref="Q295">_xlfn.IFS(OR(Template!Y388="",Template!Y414="",Template!Y440="",Template!Z388="pa",Template!Z414="pa",Template!Z440="pa"),"",AND(Template!Y388=0,Template!Y414=0,Template!Y440=0,Template!Y336=0),"",Template!Y336&lt;(Template!Y388+Template!Y414+Template!Y440),"",Template!Y336&gt;(Template!Y388+Template!Y414+Template!Y440),"Error",Template!Y336=(Template!Y388+Template!Y414+Template!Y440),"Alert")</f>
        <v/>
      </c>
      <c r="R295" s="155"/>
    </row>
    <row r="296" spans="1:18" ht="15.75" customHeight="1" x14ac:dyDescent="0.2">
      <c r="A296" s="491"/>
      <c r="B296" s="487"/>
      <c r="C296" s="487"/>
      <c r="D296" s="487"/>
      <c r="E296" s="69" t="s">
        <v>663</v>
      </c>
      <c r="F296" s="58" cm="1">
        <f t="array" ref="F296">IF(OR(G296:Q296="Error",G296:Q296="Alert"),1,"")</f>
        <v>1</v>
      </c>
      <c r="G296" s="58" t="str" cm="1">
        <f t="array" ref="G296">_xlfn.IFS(OR(Template!E389="",Template!E415="",Template!E441="",Template!F389="pa",Template!F415="pa",Template!F441="pa"),"",AND(Template!E389=0,Template!E415=0,Template!E441=0,Template!E337=0),"",Template!E337&lt;(Template!E389+Template!E415+Template!E441),"",Template!E337&gt;(Template!E389+Template!E415+Template!E441),"Error",Template!E337=(Template!E389+Template!E415+Template!E441),"Alert")</f>
        <v/>
      </c>
      <c r="H296" s="58" t="str" cm="1">
        <f t="array" ref="H296">_xlfn.IFS(OR(Template!G389="",Template!G415="",Template!G441="",Template!H389="pa",Template!H415="pa",Template!H441="pa"),"",AND(Template!G389=0,Template!G415=0,Template!G441=0,Template!G337=0),"",Template!G337&lt;(Template!G389+Template!G415+Template!G441),"",Template!G337&gt;(Template!G389+Template!G415+Template!G441),"Error",Template!G337=(Template!G389+Template!G415+Template!G441),"Alert")</f>
        <v/>
      </c>
      <c r="I296" s="58" t="str" cm="1">
        <f t="array" ref="I296">_xlfn.IFS(OR(Template!I389="",Template!I415="",Template!I441="",Template!J389="pa",Template!J415="pa",Template!J441="pa"),"",AND(Template!I389=0,Template!I415=0,Template!I441=0,Template!I337=0),"",Template!I337&lt;(Template!I389+Template!I415+Template!I441),"",Template!I337&gt;(Template!I389+Template!I415+Template!I441),"Error",Template!I337=(Template!I389+Template!I415+Template!I441),"Alert")</f>
        <v/>
      </c>
      <c r="J296" s="58" t="str" cm="1">
        <f t="array" ref="J296">_xlfn.IFS(OR(Template!K389="",Template!K415="",Template!K441="",Template!L389="pa",Template!L415="pa",Template!L441="pa"),"",AND(Template!K389=0,Template!K415=0,Template!K441=0,Template!K337=0),"",Template!K337&lt;(Template!K389+Template!K415+Template!K441),"",Template!K337&gt;(Template!K389+Template!K415+Template!K441),"Error",Template!K337=(Template!K389+Template!K415+Template!K441),"Alert")</f>
        <v/>
      </c>
      <c r="K296" s="58" t="str" cm="1">
        <f t="array" ref="K296">_xlfn.IFS(OR(Template!M389="",Template!M415="",Template!M441="",Template!N389="pa",Template!N415="pa",Template!N441="pa"),"",AND(Template!M389=0,Template!M415=0,Template!M441=0,Template!M337=0),"",Template!M337&lt;(Template!M389+Template!M415+Template!M441),"",Template!M337&gt;(Template!M389+Template!M415+Template!M441),"Error",Template!M337=(Template!M389+Template!M415+Template!M441),"Alert")</f>
        <v/>
      </c>
      <c r="L296" s="58" t="str" cm="1">
        <f t="array" ref="L296">_xlfn.IFS(OR(Template!O389="",Template!O415="",Template!O441="",Template!P389="pa",Template!P415="pa",Template!P441="pa"),"",AND(Template!O389=0,Template!O415=0,Template!O441=0,Template!O337=0),"",Template!O337&lt;(Template!O389+Template!O415+Template!O441),"",Template!O337&gt;(Template!O389+Template!O415+Template!O441),"Error",Template!O337=(Template!O389+Template!O415+Template!O441),"Alert")</f>
        <v/>
      </c>
      <c r="M296" s="58" t="str" cm="1">
        <f t="array" ref="M296">_xlfn.IFS(OR(Template!Q389="",Template!Q415="",Template!Q441="",Template!R389="pa",Template!R415="pa",Template!R441="pa"),"",AND(Template!Q389=0,Template!Q415=0,Template!Q441=0,Template!Q337=0),"",Template!Q337&lt;(Template!Q389+Template!Q415+Template!Q441),"",Template!Q337&gt;(Template!Q389+Template!Q415+Template!Q441),"Error",Template!Q337=(Template!Q389+Template!Q415+Template!Q441),"Alert")</f>
        <v/>
      </c>
      <c r="N296" s="58" t="str" cm="1">
        <f t="array" ref="N296">_xlfn.IFS(OR(Template!S389="",Template!S415="",Template!S441="",Template!T389="pa",Template!T415="pa",Template!T441="pa"),"",AND(Template!S389=0,Template!S415=0,Template!S441=0,Template!S337=0),"",Template!S337&lt;(Template!S389+Template!S415+Template!S441),"",Template!S337&gt;(Template!S389+Template!S415+Template!S441),"Error",Template!S337=(Template!S389+Template!S415+Template!S441),"Alert")</f>
        <v/>
      </c>
      <c r="O296" s="58" t="str" cm="1">
        <f t="array" ref="O296">_xlfn.IFS(OR(Template!U389="",Template!U415="",Template!U441="",Template!V389="pa",Template!V415="pa",Template!V441="pa"),"",AND(Template!U389=0,Template!U415=0,Template!U441=0,Template!U337=0),"",Template!U337&lt;(Template!U389+Template!U415+Template!U441),"",Template!U337&gt;(Template!U389+Template!U415+Template!U441),"Error",Template!U337=(Template!U389+Template!U415+Template!U441),"Alert")</f>
        <v>Alert</v>
      </c>
      <c r="P296" s="58" t="str" cm="1">
        <f t="array" ref="P296">_xlfn.IFS(OR(Template!W389="",Template!W415="",Template!W441="",Template!X389="pa",Template!X415="pa",Template!X441="pa"),"",AND(Template!W389=0,Template!W415=0,Template!W441=0,Template!W337=0),"",Template!W337&lt;(Template!W389+Template!W415+Template!W441),"",Template!W337&gt;(Template!W389+Template!W415+Template!W441),"Error",Template!W337=(Template!W389+Template!W415+Template!W441),"Alert")</f>
        <v/>
      </c>
      <c r="Q296" s="58" t="str" cm="1">
        <f t="array" ref="Q296">_xlfn.IFS(OR(Template!Y389="",Template!Y415="",Template!Y441="",Template!Z389="pa",Template!Z415="pa",Template!Z441="pa"),"",AND(Template!Y389=0,Template!Y415=0,Template!Y441=0,Template!Y337=0),"",Template!Y337&lt;(Template!Y389+Template!Y415+Template!Y441),"",Template!Y337&gt;(Template!Y389+Template!Y415+Template!Y441),"Error",Template!Y337=(Template!Y389+Template!Y415+Template!Y441),"Alert")</f>
        <v/>
      </c>
      <c r="R296" s="155"/>
    </row>
    <row r="297" spans="1:18" ht="15.75" customHeight="1" x14ac:dyDescent="0.2">
      <c r="A297" s="491"/>
      <c r="B297" s="487"/>
      <c r="C297" s="487"/>
      <c r="D297" s="487"/>
      <c r="E297" s="69" t="s">
        <v>664</v>
      </c>
      <c r="F297" s="58" cm="1">
        <f t="array" ref="F297">IF(OR(G297:Q297="Error",G297:Q297="Alert"),1,"")</f>
        <v>1</v>
      </c>
      <c r="G297" s="58" t="str" cm="1">
        <f t="array" ref="G297">_xlfn.IFS(OR(Template!E390="",Template!E416="",Template!E442="",Template!F390="pa",Template!F416="pa",Template!F442="pa"),"",AND(Template!E390=0,Template!E416=0,Template!E442=0,Template!E338=0),"",Template!E338&lt;(Template!E390+Template!E416+Template!E442),"",Template!E338&gt;(Template!E390+Template!E416+Template!E442),"Error",Template!E338=(Template!E390+Template!E416+Template!E442),"Alert")</f>
        <v/>
      </c>
      <c r="H297" s="58" t="str" cm="1">
        <f t="array" ref="H297">_xlfn.IFS(OR(Template!G390="",Template!G416="",Template!G442="",Template!H390="pa",Template!H416="pa",Template!H442="pa"),"",AND(Template!G390=0,Template!G416=0,Template!G442=0,Template!G338=0),"",Template!G338&lt;(Template!G390+Template!G416+Template!G442),"",Template!G338&gt;(Template!G390+Template!G416+Template!G442),"Error",Template!G338=(Template!G390+Template!G416+Template!G442),"Alert")</f>
        <v/>
      </c>
      <c r="I297" s="58" t="str" cm="1">
        <f t="array" ref="I297">_xlfn.IFS(OR(Template!I390="",Template!I416="",Template!I442="",Template!J390="pa",Template!J416="pa",Template!J442="pa"),"",AND(Template!I390=0,Template!I416=0,Template!I442=0,Template!I338=0),"",Template!I338&lt;(Template!I390+Template!I416+Template!I442),"",Template!I338&gt;(Template!I390+Template!I416+Template!I442),"Error",Template!I338=(Template!I390+Template!I416+Template!I442),"Alert")</f>
        <v/>
      </c>
      <c r="J297" s="58" t="str" cm="1">
        <f t="array" ref="J297">_xlfn.IFS(OR(Template!K390="",Template!K416="",Template!K442="",Template!L390="pa",Template!L416="pa",Template!L442="pa"),"",AND(Template!K390=0,Template!K416=0,Template!K442=0,Template!K338=0),"",Template!K338&lt;(Template!K390+Template!K416+Template!K442),"",Template!K338&gt;(Template!K390+Template!K416+Template!K442),"Error",Template!K338=(Template!K390+Template!K416+Template!K442),"Alert")</f>
        <v/>
      </c>
      <c r="K297" s="58" t="str" cm="1">
        <f t="array" ref="K297">_xlfn.IFS(OR(Template!M390="",Template!M416="",Template!M442="",Template!N390="pa",Template!N416="pa",Template!N442="pa"),"",AND(Template!M390=0,Template!M416=0,Template!M442=0,Template!M338=0),"",Template!M338&lt;(Template!M390+Template!M416+Template!M442),"",Template!M338&gt;(Template!M390+Template!M416+Template!M442),"Error",Template!M338=(Template!M390+Template!M416+Template!M442),"Alert")</f>
        <v/>
      </c>
      <c r="L297" s="58" t="str" cm="1">
        <f t="array" ref="L297">_xlfn.IFS(OR(Template!O390="",Template!O416="",Template!O442="",Template!P390="pa",Template!P416="pa",Template!P442="pa"),"",AND(Template!O390=0,Template!O416=0,Template!O442=0,Template!O338=0),"",Template!O338&lt;(Template!O390+Template!O416+Template!O442),"",Template!O338&gt;(Template!O390+Template!O416+Template!O442),"Error",Template!O338=(Template!O390+Template!O416+Template!O442),"Alert")</f>
        <v/>
      </c>
      <c r="M297" s="58" t="str" cm="1">
        <f t="array" ref="M297">_xlfn.IFS(OR(Template!Q390="",Template!Q416="",Template!Q442="",Template!R390="pa",Template!R416="pa",Template!R442="pa"),"",AND(Template!Q390=0,Template!Q416=0,Template!Q442=0,Template!Q338=0),"",Template!Q338&lt;(Template!Q390+Template!Q416+Template!Q442),"",Template!Q338&gt;(Template!Q390+Template!Q416+Template!Q442),"Error",Template!Q338=(Template!Q390+Template!Q416+Template!Q442),"Alert")</f>
        <v/>
      </c>
      <c r="N297" s="58" t="str" cm="1">
        <f t="array" ref="N297">_xlfn.IFS(OR(Template!S390="",Template!S416="",Template!S442="",Template!T390="pa",Template!T416="pa",Template!T442="pa"),"",AND(Template!S390=0,Template!S416=0,Template!S442=0,Template!S338=0),"",Template!S338&lt;(Template!S390+Template!S416+Template!S442),"",Template!S338&gt;(Template!S390+Template!S416+Template!S442),"Error",Template!S338=(Template!S390+Template!S416+Template!S442),"Alert")</f>
        <v/>
      </c>
      <c r="O297" s="58" t="str" cm="1">
        <f t="array" ref="O297">_xlfn.IFS(OR(Template!U390="",Template!U416="",Template!U442="",Template!V390="pa",Template!V416="pa",Template!V442="pa"),"",AND(Template!U390=0,Template!U416=0,Template!U442=0,Template!U338=0),"",Template!U338&lt;(Template!U390+Template!U416+Template!U442),"",Template!U338&gt;(Template!U390+Template!U416+Template!U442),"Error",Template!U338=(Template!U390+Template!U416+Template!U442),"Alert")</f>
        <v>Alert</v>
      </c>
      <c r="P297" s="58" t="str" cm="1">
        <f t="array" ref="P297">_xlfn.IFS(OR(Template!W390="",Template!W416="",Template!W442="",Template!X390="pa",Template!X416="pa",Template!X442="pa"),"",AND(Template!W390=0,Template!W416=0,Template!W442=0,Template!W338=0),"",Template!W338&lt;(Template!W390+Template!W416+Template!W442),"",Template!W338&gt;(Template!W390+Template!W416+Template!W442),"Error",Template!W338=(Template!W390+Template!W416+Template!W442),"Alert")</f>
        <v/>
      </c>
      <c r="Q297" s="58" t="str" cm="1">
        <f t="array" ref="Q297">_xlfn.IFS(OR(Template!Y390="",Template!Y416="",Template!Y442="",Template!Z390="pa",Template!Z416="pa",Template!Z442="pa"),"",AND(Template!Y390=0,Template!Y416=0,Template!Y442=0,Template!Y338=0),"",Template!Y338&lt;(Template!Y390+Template!Y416+Template!Y442),"",Template!Y338&gt;(Template!Y390+Template!Y416+Template!Y442),"Error",Template!Y338=(Template!Y390+Template!Y416+Template!Y442),"Alert")</f>
        <v/>
      </c>
      <c r="R297" s="155"/>
    </row>
    <row r="298" spans="1:18" ht="15.75" customHeight="1" x14ac:dyDescent="0.2">
      <c r="A298" s="491"/>
      <c r="B298" s="487"/>
      <c r="C298" s="487"/>
      <c r="D298" s="487"/>
      <c r="E298" s="69" t="s">
        <v>665</v>
      </c>
      <c r="F298" s="58" cm="1">
        <f t="array" ref="F298">IF(OR(G298:Q298="Error",G298:Q298="Alert"),1,"")</f>
        <v>1</v>
      </c>
      <c r="G298" s="58" t="str" cm="1">
        <f t="array" ref="G298">_xlfn.IFS(OR(Template!E391="",Template!E417="",Template!E443="",Template!F391="pa",Template!F417="pa",Template!F443="pa"),"",AND(Template!E391=0,Template!E417=0,Template!E443=0,Template!E339=0),"",Template!E339&lt;(Template!E391+Template!E417+Template!E443),"",Template!E339&gt;(Template!E391+Template!E417+Template!E443),"Error",Template!E339=(Template!E391+Template!E417+Template!E443),"Alert")</f>
        <v/>
      </c>
      <c r="H298" s="58" t="str" cm="1">
        <f t="array" ref="H298">_xlfn.IFS(OR(Template!G391="",Template!G417="",Template!G443="",Template!H391="pa",Template!H417="pa",Template!H443="pa"),"",AND(Template!G391=0,Template!G417=0,Template!G443=0,Template!G339=0),"",Template!G339&lt;(Template!G391+Template!G417+Template!G443),"",Template!G339&gt;(Template!G391+Template!G417+Template!G443),"Error",Template!G339=(Template!G391+Template!G417+Template!G443),"Alert")</f>
        <v/>
      </c>
      <c r="I298" s="58" t="str" cm="1">
        <f t="array" ref="I298">_xlfn.IFS(OR(Template!I391="",Template!I417="",Template!I443="",Template!J391="pa",Template!J417="pa",Template!J443="pa"),"",AND(Template!I391=0,Template!I417=0,Template!I443=0,Template!I339=0),"",Template!I339&lt;(Template!I391+Template!I417+Template!I443),"",Template!I339&gt;(Template!I391+Template!I417+Template!I443),"Error",Template!I339=(Template!I391+Template!I417+Template!I443),"Alert")</f>
        <v/>
      </c>
      <c r="J298" s="58" t="str" cm="1">
        <f t="array" ref="J298">_xlfn.IFS(OR(Template!K391="",Template!K417="",Template!K443="",Template!L391="pa",Template!L417="pa",Template!L443="pa"),"",AND(Template!K391=0,Template!K417=0,Template!K443=0,Template!K339=0),"",Template!K339&lt;(Template!K391+Template!K417+Template!K443),"",Template!K339&gt;(Template!K391+Template!K417+Template!K443),"Error",Template!K339=(Template!K391+Template!K417+Template!K443),"Alert")</f>
        <v/>
      </c>
      <c r="K298" s="58" t="str" cm="1">
        <f t="array" ref="K298">_xlfn.IFS(OR(Template!M391="",Template!M417="",Template!M443="",Template!N391="pa",Template!N417="pa",Template!N443="pa"),"",AND(Template!M391=0,Template!M417=0,Template!M443=0,Template!M339=0),"",Template!M339&lt;(Template!M391+Template!M417+Template!M443),"",Template!M339&gt;(Template!M391+Template!M417+Template!M443),"Error",Template!M339=(Template!M391+Template!M417+Template!M443),"Alert")</f>
        <v/>
      </c>
      <c r="L298" s="58" t="str" cm="1">
        <f t="array" ref="L298">_xlfn.IFS(OR(Template!O391="",Template!O417="",Template!O443="",Template!P391="pa",Template!P417="pa",Template!P443="pa"),"",AND(Template!O391=0,Template!O417=0,Template!O443=0,Template!O339=0),"",Template!O339&lt;(Template!O391+Template!O417+Template!O443),"",Template!O339&gt;(Template!O391+Template!O417+Template!O443),"Error",Template!O339=(Template!O391+Template!O417+Template!O443),"Alert")</f>
        <v/>
      </c>
      <c r="M298" s="58" t="str" cm="1">
        <f t="array" ref="M298">_xlfn.IFS(OR(Template!Q391="",Template!Q417="",Template!Q443="",Template!R391="pa",Template!R417="pa",Template!R443="pa"),"",AND(Template!Q391=0,Template!Q417=0,Template!Q443=0,Template!Q339=0),"",Template!Q339&lt;(Template!Q391+Template!Q417+Template!Q443),"",Template!Q339&gt;(Template!Q391+Template!Q417+Template!Q443),"Error",Template!Q339=(Template!Q391+Template!Q417+Template!Q443),"Alert")</f>
        <v/>
      </c>
      <c r="N298" s="58" t="str" cm="1">
        <f t="array" ref="N298">_xlfn.IFS(OR(Template!S391="",Template!S417="",Template!S443="",Template!T391="pa",Template!T417="pa",Template!T443="pa"),"",AND(Template!S391=0,Template!S417=0,Template!S443=0,Template!S339=0),"",Template!S339&lt;(Template!S391+Template!S417+Template!S443),"",Template!S339&gt;(Template!S391+Template!S417+Template!S443),"Error",Template!S339=(Template!S391+Template!S417+Template!S443),"Alert")</f>
        <v/>
      </c>
      <c r="O298" s="58" t="str" cm="1">
        <f t="array" ref="O298">_xlfn.IFS(OR(Template!U391="",Template!U417="",Template!U443="",Template!V391="pa",Template!V417="pa",Template!V443="pa"),"",AND(Template!U391=0,Template!U417=0,Template!U443=0,Template!U339=0),"",Template!U339&lt;(Template!U391+Template!U417+Template!U443),"",Template!U339&gt;(Template!U391+Template!U417+Template!U443),"Error",Template!U339=(Template!U391+Template!U417+Template!U443),"Alert")</f>
        <v>Alert</v>
      </c>
      <c r="P298" s="58" t="str" cm="1">
        <f t="array" ref="P298">_xlfn.IFS(OR(Template!W391="",Template!W417="",Template!W443="",Template!X391="pa",Template!X417="pa",Template!X443="pa"),"",AND(Template!W391=0,Template!W417=0,Template!W443=0,Template!W339=0),"",Template!W339&lt;(Template!W391+Template!W417+Template!W443),"",Template!W339&gt;(Template!W391+Template!W417+Template!W443),"Error",Template!W339=(Template!W391+Template!W417+Template!W443),"Alert")</f>
        <v/>
      </c>
      <c r="Q298" s="58" t="str" cm="1">
        <f t="array" ref="Q298">_xlfn.IFS(OR(Template!Y391="",Template!Y417="",Template!Y443="",Template!Z391="pa",Template!Z417="pa",Template!Z443="pa"),"",AND(Template!Y391=0,Template!Y417=0,Template!Y443=0,Template!Y339=0),"",Template!Y339&lt;(Template!Y391+Template!Y417+Template!Y443),"",Template!Y339&gt;(Template!Y391+Template!Y417+Template!Y443),"Error",Template!Y339=(Template!Y391+Template!Y417+Template!Y443),"Alert")</f>
        <v/>
      </c>
      <c r="R298" s="155"/>
    </row>
    <row r="299" spans="1:18" ht="15.75" customHeight="1" x14ac:dyDescent="0.2">
      <c r="A299" s="491"/>
      <c r="B299" s="487"/>
      <c r="C299" s="487"/>
      <c r="D299" s="487"/>
      <c r="E299" s="69" t="s">
        <v>666</v>
      </c>
      <c r="F299" s="58" cm="1">
        <f t="array" ref="F299">IF(OR(G299:Q299="Error",G299:Q299="Alert"),1,"")</f>
        <v>1</v>
      </c>
      <c r="G299" s="58" t="str" cm="1">
        <f t="array" ref="G299">_xlfn.IFS(OR(Template!E392="",Template!E418="",Template!E444="",Template!F392="pa",Template!F418="pa",Template!F444="pa"),"",AND(Template!E392=0,Template!E418=0,Template!E444=0,Template!E340=0),"",Template!E340&lt;(Template!E392+Template!E418+Template!E444),"",Template!E340&gt;(Template!E392+Template!E418+Template!E444),"Error",Template!E340=(Template!E392+Template!E418+Template!E444),"Alert")</f>
        <v/>
      </c>
      <c r="H299" s="58" t="str" cm="1">
        <f t="array" ref="H299">_xlfn.IFS(OR(Template!G392="",Template!G418="",Template!G444="",Template!H392="pa",Template!H418="pa",Template!H444="pa"),"",AND(Template!G392=0,Template!G418=0,Template!G444=0,Template!G340=0),"",Template!G340&lt;(Template!G392+Template!G418+Template!G444),"",Template!G340&gt;(Template!G392+Template!G418+Template!G444),"Error",Template!G340=(Template!G392+Template!G418+Template!G444),"Alert")</f>
        <v/>
      </c>
      <c r="I299" s="58" t="str" cm="1">
        <f t="array" ref="I299">_xlfn.IFS(OR(Template!I392="",Template!I418="",Template!I444="",Template!J392="pa",Template!J418="pa",Template!J444="pa"),"",AND(Template!I392=0,Template!I418=0,Template!I444=0,Template!I340=0),"",Template!I340&lt;(Template!I392+Template!I418+Template!I444),"",Template!I340&gt;(Template!I392+Template!I418+Template!I444),"Error",Template!I340=(Template!I392+Template!I418+Template!I444),"Alert")</f>
        <v/>
      </c>
      <c r="J299" s="58" t="str" cm="1">
        <f t="array" ref="J299">_xlfn.IFS(OR(Template!K392="",Template!K418="",Template!K444="",Template!L392="pa",Template!L418="pa",Template!L444="pa"),"",AND(Template!K392=0,Template!K418=0,Template!K444=0,Template!K340=0),"",Template!K340&lt;(Template!K392+Template!K418+Template!K444),"",Template!K340&gt;(Template!K392+Template!K418+Template!K444),"Error",Template!K340=(Template!K392+Template!K418+Template!K444),"Alert")</f>
        <v/>
      </c>
      <c r="K299" s="58" t="str" cm="1">
        <f t="array" ref="K299">_xlfn.IFS(OR(Template!M392="",Template!M418="",Template!M444="",Template!N392="pa",Template!N418="pa",Template!N444="pa"),"",AND(Template!M392=0,Template!M418=0,Template!M444=0,Template!M340=0),"",Template!M340&lt;(Template!M392+Template!M418+Template!M444),"",Template!M340&gt;(Template!M392+Template!M418+Template!M444),"Error",Template!M340=(Template!M392+Template!M418+Template!M444),"Alert")</f>
        <v/>
      </c>
      <c r="L299" s="58" t="str" cm="1">
        <f t="array" ref="L299">_xlfn.IFS(OR(Template!O392="",Template!O418="",Template!O444="",Template!P392="pa",Template!P418="pa",Template!P444="pa"),"",AND(Template!O392=0,Template!O418=0,Template!O444=0,Template!O340=0),"",Template!O340&lt;(Template!O392+Template!O418+Template!O444),"",Template!O340&gt;(Template!O392+Template!O418+Template!O444),"Error",Template!O340=(Template!O392+Template!O418+Template!O444),"Alert")</f>
        <v/>
      </c>
      <c r="M299" s="58" t="str" cm="1">
        <f t="array" ref="M299">_xlfn.IFS(OR(Template!Q392="",Template!Q418="",Template!Q444="",Template!R392="pa",Template!R418="pa",Template!R444="pa"),"",AND(Template!Q392=0,Template!Q418=0,Template!Q444=0,Template!Q340=0),"",Template!Q340&lt;(Template!Q392+Template!Q418+Template!Q444),"",Template!Q340&gt;(Template!Q392+Template!Q418+Template!Q444),"Error",Template!Q340=(Template!Q392+Template!Q418+Template!Q444),"Alert")</f>
        <v/>
      </c>
      <c r="N299" s="58" t="str" cm="1">
        <f t="array" ref="N299">_xlfn.IFS(OR(Template!S392="",Template!S418="",Template!S444="",Template!T392="pa",Template!T418="pa",Template!T444="pa"),"",AND(Template!S392=0,Template!S418=0,Template!S444=0,Template!S340=0),"",Template!S340&lt;(Template!S392+Template!S418+Template!S444),"",Template!S340&gt;(Template!S392+Template!S418+Template!S444),"Error",Template!S340=(Template!S392+Template!S418+Template!S444),"Alert")</f>
        <v/>
      </c>
      <c r="O299" s="58" t="str" cm="1">
        <f t="array" ref="O299">_xlfn.IFS(OR(Template!U392="",Template!U418="",Template!U444="",Template!V392="pa",Template!V418="pa",Template!V444="pa"),"",AND(Template!U392=0,Template!U418=0,Template!U444=0,Template!U340=0),"",Template!U340&lt;(Template!U392+Template!U418+Template!U444),"",Template!U340&gt;(Template!U392+Template!U418+Template!U444),"Error",Template!U340=(Template!U392+Template!U418+Template!U444),"Alert")</f>
        <v>Alert</v>
      </c>
      <c r="P299" s="58" t="str" cm="1">
        <f t="array" ref="P299">_xlfn.IFS(OR(Template!W392="",Template!W418="",Template!W444="",Template!X392="pa",Template!X418="pa",Template!X444="pa"),"",AND(Template!W392=0,Template!W418=0,Template!W444=0,Template!W340=0),"",Template!W340&lt;(Template!W392+Template!W418+Template!W444),"",Template!W340&gt;(Template!W392+Template!W418+Template!W444),"Error",Template!W340=(Template!W392+Template!W418+Template!W444),"Alert")</f>
        <v/>
      </c>
      <c r="Q299" s="58" t="str" cm="1">
        <f t="array" ref="Q299">_xlfn.IFS(OR(Template!Y392="",Template!Y418="",Template!Y444="",Template!Z392="pa",Template!Z418="pa",Template!Z444="pa"),"",AND(Template!Y392=0,Template!Y418=0,Template!Y444=0,Template!Y340=0),"",Template!Y340&lt;(Template!Y392+Template!Y418+Template!Y444),"",Template!Y340&gt;(Template!Y392+Template!Y418+Template!Y444),"Error",Template!Y340=(Template!Y392+Template!Y418+Template!Y444),"Alert")</f>
        <v/>
      </c>
      <c r="R299" s="155"/>
    </row>
    <row r="300" spans="1:18" ht="15.75" customHeight="1" x14ac:dyDescent="0.2">
      <c r="A300" s="491"/>
      <c r="B300" s="487"/>
      <c r="C300" s="487"/>
      <c r="D300" s="487"/>
      <c r="E300" s="69" t="s">
        <v>667</v>
      </c>
      <c r="F300" s="58" cm="1">
        <f t="array" ref="F300">IF(OR(G300:Q300="Error",G300:Q300="Alert"),1,"")</f>
        <v>1</v>
      </c>
      <c r="G300" s="58" t="str" cm="1">
        <f t="array" ref="G300">_xlfn.IFS(OR(Template!E393="",Template!E419="",Template!E445="",Template!F393="pa",Template!F419="pa",Template!F445="pa"),"",AND(Template!E393=0,Template!E419=0,Template!E445=0,Template!E341=0),"",Template!E341&lt;(Template!E393+Template!E419+Template!E445),"",Template!E341&gt;(Template!E393+Template!E419+Template!E445),"Error",Template!E341=(Template!E393+Template!E419+Template!E445),"Alert")</f>
        <v/>
      </c>
      <c r="H300" s="58" t="str" cm="1">
        <f t="array" ref="H300">_xlfn.IFS(OR(Template!G393="",Template!G419="",Template!G445="",Template!H393="pa",Template!H419="pa",Template!H445="pa"),"",AND(Template!G393=0,Template!G419=0,Template!G445=0,Template!G341=0),"",Template!G341&lt;(Template!G393+Template!G419+Template!G445),"",Template!G341&gt;(Template!G393+Template!G419+Template!G445),"Error",Template!G341=(Template!G393+Template!G419+Template!G445),"Alert")</f>
        <v/>
      </c>
      <c r="I300" s="58" t="str" cm="1">
        <f t="array" ref="I300">_xlfn.IFS(OR(Template!I393="",Template!I419="",Template!I445="",Template!J393="pa",Template!J419="pa",Template!J445="pa"),"",AND(Template!I393=0,Template!I419=0,Template!I445=0,Template!I341=0),"",Template!I341&lt;(Template!I393+Template!I419+Template!I445),"",Template!I341&gt;(Template!I393+Template!I419+Template!I445),"Error",Template!I341=(Template!I393+Template!I419+Template!I445),"Alert")</f>
        <v/>
      </c>
      <c r="J300" s="58" t="str" cm="1">
        <f t="array" ref="J300">_xlfn.IFS(OR(Template!K393="",Template!K419="",Template!K445="",Template!L393="pa",Template!L419="pa",Template!L445="pa"),"",AND(Template!K393=0,Template!K419=0,Template!K445=0,Template!K341=0),"",Template!K341&lt;(Template!K393+Template!K419+Template!K445),"",Template!K341&gt;(Template!K393+Template!K419+Template!K445),"Error",Template!K341=(Template!K393+Template!K419+Template!K445),"Alert")</f>
        <v/>
      </c>
      <c r="K300" s="58" t="str" cm="1">
        <f t="array" ref="K300">_xlfn.IFS(OR(Template!M393="",Template!M419="",Template!M445="",Template!N393="pa",Template!N419="pa",Template!N445="pa"),"",AND(Template!M393=0,Template!M419=0,Template!M445=0,Template!M341=0),"",Template!M341&lt;(Template!M393+Template!M419+Template!M445),"",Template!M341&gt;(Template!M393+Template!M419+Template!M445),"Error",Template!M341=(Template!M393+Template!M419+Template!M445),"Alert")</f>
        <v/>
      </c>
      <c r="L300" s="58" t="str" cm="1">
        <f t="array" ref="L300">_xlfn.IFS(OR(Template!O393="",Template!O419="",Template!O445="",Template!P393="pa",Template!P419="pa",Template!P445="pa"),"",AND(Template!O393=0,Template!O419=0,Template!O445=0,Template!O341=0),"",Template!O341&lt;(Template!O393+Template!O419+Template!O445),"",Template!O341&gt;(Template!O393+Template!O419+Template!O445),"Error",Template!O341=(Template!O393+Template!O419+Template!O445),"Alert")</f>
        <v/>
      </c>
      <c r="M300" s="58" t="str" cm="1">
        <f t="array" ref="M300">_xlfn.IFS(OR(Template!Q393="",Template!Q419="",Template!Q445="",Template!R393="pa",Template!R419="pa",Template!R445="pa"),"",AND(Template!Q393=0,Template!Q419=0,Template!Q445=0,Template!Q341=0),"",Template!Q341&lt;(Template!Q393+Template!Q419+Template!Q445),"",Template!Q341&gt;(Template!Q393+Template!Q419+Template!Q445),"Error",Template!Q341=(Template!Q393+Template!Q419+Template!Q445),"Alert")</f>
        <v/>
      </c>
      <c r="N300" s="58" t="str" cm="1">
        <f t="array" ref="N300">_xlfn.IFS(OR(Template!S393="",Template!S419="",Template!S445="",Template!T393="pa",Template!T419="pa",Template!T445="pa"),"",AND(Template!S393=0,Template!S419=0,Template!S445=0,Template!S341=0),"",Template!S341&lt;(Template!S393+Template!S419+Template!S445),"",Template!S341&gt;(Template!S393+Template!S419+Template!S445),"Error",Template!S341=(Template!S393+Template!S419+Template!S445),"Alert")</f>
        <v/>
      </c>
      <c r="O300" s="58" t="str" cm="1">
        <f t="array" ref="O300">_xlfn.IFS(OR(Template!U393="",Template!U419="",Template!U445="",Template!V393="pa",Template!V419="pa",Template!V445="pa"),"",AND(Template!U393=0,Template!U419=0,Template!U445=0,Template!U341=0),"",Template!U341&lt;(Template!U393+Template!U419+Template!U445),"",Template!U341&gt;(Template!U393+Template!U419+Template!U445),"Error",Template!U341=(Template!U393+Template!U419+Template!U445),"Alert")</f>
        <v>Alert</v>
      </c>
      <c r="P300" s="58" t="str" cm="1">
        <f t="array" ref="P300">_xlfn.IFS(OR(Template!W393="",Template!W419="",Template!W445="",Template!X393="pa",Template!X419="pa",Template!X445="pa"),"",AND(Template!W393=0,Template!W419=0,Template!W445=0,Template!W341=0),"",Template!W341&lt;(Template!W393+Template!W419+Template!W445),"",Template!W341&gt;(Template!W393+Template!W419+Template!W445),"Error",Template!W341=(Template!W393+Template!W419+Template!W445),"Alert")</f>
        <v/>
      </c>
      <c r="Q300" s="58" t="str" cm="1">
        <f t="array" ref="Q300">_xlfn.IFS(OR(Template!Y393="",Template!Y419="",Template!Y445="",Template!Z393="pa",Template!Z419="pa",Template!Z445="pa"),"",AND(Template!Y393=0,Template!Y419=0,Template!Y445=0,Template!Y341=0),"",Template!Y341&lt;(Template!Y393+Template!Y419+Template!Y445),"",Template!Y341&gt;(Template!Y393+Template!Y419+Template!Y445),"Error",Template!Y341=(Template!Y393+Template!Y419+Template!Y445),"Alert")</f>
        <v/>
      </c>
      <c r="R300" s="155"/>
    </row>
    <row r="301" spans="1:18" ht="15.75" customHeight="1" x14ac:dyDescent="0.2">
      <c r="A301" s="491"/>
      <c r="B301" s="487"/>
      <c r="C301" s="487"/>
      <c r="D301" s="487"/>
      <c r="E301" s="69" t="s">
        <v>668</v>
      </c>
      <c r="F301" s="58" cm="1">
        <f t="array" ref="F301">IF(OR(G301:Q301="Error",G301:Q301="Alert"),1,"")</f>
        <v>1</v>
      </c>
      <c r="G301" s="58" t="str" cm="1">
        <f t="array" ref="G301">_xlfn.IFS(OR(Template!E394="",Template!E420="",Template!E446="",Template!F394="pa",Template!F420="pa",Template!F446="pa"),"",AND(Template!E394=0,Template!E420=0,Template!E446=0,Template!E342=0),"",Template!E342&lt;(Template!E394+Template!E420+Template!E446),"",Template!E342&gt;(Template!E394+Template!E420+Template!E446),"Error",Template!E342=(Template!E394+Template!E420+Template!E446),"Alert")</f>
        <v/>
      </c>
      <c r="H301" s="58" t="str" cm="1">
        <f t="array" ref="H301">_xlfn.IFS(OR(Template!G394="",Template!G420="",Template!G446="",Template!H394="pa",Template!H420="pa",Template!H446="pa"),"",AND(Template!G394=0,Template!G420=0,Template!G446=0,Template!G342=0),"",Template!G342&lt;(Template!G394+Template!G420+Template!G446),"",Template!G342&gt;(Template!G394+Template!G420+Template!G446),"Error",Template!G342=(Template!G394+Template!G420+Template!G446),"Alert")</f>
        <v/>
      </c>
      <c r="I301" s="58" t="str" cm="1">
        <f t="array" ref="I301">_xlfn.IFS(OR(Template!I394="",Template!I420="",Template!I446="",Template!J394="pa",Template!J420="pa",Template!J446="pa"),"",AND(Template!I394=0,Template!I420=0,Template!I446=0,Template!I342=0),"",Template!I342&lt;(Template!I394+Template!I420+Template!I446),"",Template!I342&gt;(Template!I394+Template!I420+Template!I446),"Error",Template!I342=(Template!I394+Template!I420+Template!I446),"Alert")</f>
        <v/>
      </c>
      <c r="J301" s="58" t="str" cm="1">
        <f t="array" ref="J301">_xlfn.IFS(OR(Template!K394="",Template!K420="",Template!K446="",Template!L394="pa",Template!L420="pa",Template!L446="pa"),"",AND(Template!K394=0,Template!K420=0,Template!K446=0,Template!K342=0),"",Template!K342&lt;(Template!K394+Template!K420+Template!K446),"",Template!K342&gt;(Template!K394+Template!K420+Template!K446),"Error",Template!K342=(Template!K394+Template!K420+Template!K446),"Alert")</f>
        <v/>
      </c>
      <c r="K301" s="58" t="str" cm="1">
        <f t="array" ref="K301">_xlfn.IFS(OR(Template!M394="",Template!M420="",Template!M446="",Template!N394="pa",Template!N420="pa",Template!N446="pa"),"",AND(Template!M394=0,Template!M420=0,Template!M446=0,Template!M342=0),"",Template!M342&lt;(Template!M394+Template!M420+Template!M446),"",Template!M342&gt;(Template!M394+Template!M420+Template!M446),"Error",Template!M342=(Template!M394+Template!M420+Template!M446),"Alert")</f>
        <v/>
      </c>
      <c r="L301" s="58" t="str" cm="1">
        <f t="array" ref="L301">_xlfn.IFS(OR(Template!O394="",Template!O420="",Template!O446="",Template!P394="pa",Template!P420="pa",Template!P446="pa"),"",AND(Template!O394=0,Template!O420=0,Template!O446=0,Template!O342=0),"",Template!O342&lt;(Template!O394+Template!O420+Template!O446),"",Template!O342&gt;(Template!O394+Template!O420+Template!O446),"Error",Template!O342=(Template!O394+Template!O420+Template!O446),"Alert")</f>
        <v/>
      </c>
      <c r="M301" s="58" t="str" cm="1">
        <f t="array" ref="M301">_xlfn.IFS(OR(Template!Q394="",Template!Q420="",Template!Q446="",Template!R394="pa",Template!R420="pa",Template!R446="pa"),"",AND(Template!Q394=0,Template!Q420=0,Template!Q446=0,Template!Q342=0),"",Template!Q342&lt;(Template!Q394+Template!Q420+Template!Q446),"",Template!Q342&gt;(Template!Q394+Template!Q420+Template!Q446),"Error",Template!Q342=(Template!Q394+Template!Q420+Template!Q446),"Alert")</f>
        <v/>
      </c>
      <c r="N301" s="58" t="str" cm="1">
        <f t="array" ref="N301">_xlfn.IFS(OR(Template!S394="",Template!S420="",Template!S446="",Template!T394="pa",Template!T420="pa",Template!T446="pa"),"",AND(Template!S394=0,Template!S420=0,Template!S446=0,Template!S342=0),"",Template!S342&lt;(Template!S394+Template!S420+Template!S446),"",Template!S342&gt;(Template!S394+Template!S420+Template!S446),"Error",Template!S342=(Template!S394+Template!S420+Template!S446),"Alert")</f>
        <v/>
      </c>
      <c r="O301" s="58" t="str" cm="1">
        <f t="array" ref="O301">_xlfn.IFS(OR(Template!U394="",Template!U420="",Template!U446="",Template!V394="pa",Template!V420="pa",Template!V446="pa"),"",AND(Template!U394=0,Template!U420=0,Template!U446=0,Template!U342=0),"",Template!U342&lt;(Template!U394+Template!U420+Template!U446),"",Template!U342&gt;(Template!U394+Template!U420+Template!U446),"Error",Template!U342=(Template!U394+Template!U420+Template!U446),"Alert")</f>
        <v>Alert</v>
      </c>
      <c r="P301" s="58" t="str" cm="1">
        <f t="array" ref="P301">_xlfn.IFS(OR(Template!W394="",Template!W420="",Template!W446="",Template!X394="pa",Template!X420="pa",Template!X446="pa"),"",AND(Template!W394=0,Template!W420=0,Template!W446=0,Template!W342=0),"",Template!W342&lt;(Template!W394+Template!W420+Template!W446),"",Template!W342&gt;(Template!W394+Template!W420+Template!W446),"Error",Template!W342=(Template!W394+Template!W420+Template!W446),"Alert")</f>
        <v/>
      </c>
      <c r="Q301" s="58" t="str" cm="1">
        <f t="array" ref="Q301">_xlfn.IFS(OR(Template!Y394="",Template!Y420="",Template!Y446="",Template!Z394="pa",Template!Z420="pa",Template!Z446="pa"),"",AND(Template!Y394=0,Template!Y420=0,Template!Y446=0,Template!Y342=0),"",Template!Y342&lt;(Template!Y394+Template!Y420+Template!Y446),"",Template!Y342&gt;(Template!Y394+Template!Y420+Template!Y446),"Error",Template!Y342=(Template!Y394+Template!Y420+Template!Y446),"Alert")</f>
        <v/>
      </c>
      <c r="R301" s="155"/>
    </row>
    <row r="302" spans="1:18" ht="15.75" customHeight="1" x14ac:dyDescent="0.2">
      <c r="A302" s="491"/>
      <c r="B302" s="487"/>
      <c r="C302" s="487"/>
      <c r="D302" s="487"/>
      <c r="E302" s="69" t="s">
        <v>669</v>
      </c>
      <c r="F302" s="58" cm="1">
        <f t="array" ref="F302">IF(OR(G302:Q302="Error",G302:Q302="Alert"),1,"")</f>
        <v>1</v>
      </c>
      <c r="G302" s="58" t="str" cm="1">
        <f t="array" ref="G302">_xlfn.IFS(OR(Template!E395="",Template!E421="",Template!E447="",Template!F395="pa",Template!F421="pa",Template!F447="pa"),"",AND(Template!E395=0,Template!E421=0,Template!E447=0,Template!E343=0),"",Template!E343&lt;(Template!E395+Template!E421+Template!E447),"",Template!E343&gt;(Template!E395+Template!E421+Template!E447),"Error",Template!E343=(Template!E395+Template!E421+Template!E447),"Alert")</f>
        <v/>
      </c>
      <c r="H302" s="58" t="str" cm="1">
        <f t="array" ref="H302">_xlfn.IFS(OR(Template!G395="",Template!G421="",Template!G447="",Template!H395="pa",Template!H421="pa",Template!H447="pa"),"",AND(Template!G395=0,Template!G421=0,Template!G447=0,Template!G343=0),"",Template!G343&lt;(Template!G395+Template!G421+Template!G447),"",Template!G343&gt;(Template!G395+Template!G421+Template!G447),"Error",Template!G343=(Template!G395+Template!G421+Template!G447),"Alert")</f>
        <v/>
      </c>
      <c r="I302" s="58" t="str" cm="1">
        <f t="array" ref="I302">_xlfn.IFS(OR(Template!I395="",Template!I421="",Template!I447="",Template!J395="pa",Template!J421="pa",Template!J447="pa"),"",AND(Template!I395=0,Template!I421=0,Template!I447=0,Template!I343=0),"",Template!I343&lt;(Template!I395+Template!I421+Template!I447),"",Template!I343&gt;(Template!I395+Template!I421+Template!I447),"Error",Template!I343=(Template!I395+Template!I421+Template!I447),"Alert")</f>
        <v/>
      </c>
      <c r="J302" s="58" t="str" cm="1">
        <f t="array" ref="J302">_xlfn.IFS(OR(Template!K395="",Template!K421="",Template!K447="",Template!L395="pa",Template!L421="pa",Template!L447="pa"),"",AND(Template!K395=0,Template!K421=0,Template!K447=0,Template!K343=0),"",Template!K343&lt;(Template!K395+Template!K421+Template!K447),"",Template!K343&gt;(Template!K395+Template!K421+Template!K447),"Error",Template!K343=(Template!K395+Template!K421+Template!K447),"Alert")</f>
        <v/>
      </c>
      <c r="K302" s="58" t="str" cm="1">
        <f t="array" ref="K302">_xlfn.IFS(OR(Template!M395="",Template!M421="",Template!M447="",Template!N395="pa",Template!N421="pa",Template!N447="pa"),"",AND(Template!M395=0,Template!M421=0,Template!M447=0,Template!M343=0),"",Template!M343&lt;(Template!M395+Template!M421+Template!M447),"",Template!M343&gt;(Template!M395+Template!M421+Template!M447),"Error",Template!M343=(Template!M395+Template!M421+Template!M447),"Alert")</f>
        <v/>
      </c>
      <c r="L302" s="58" t="str" cm="1">
        <f t="array" ref="L302">_xlfn.IFS(OR(Template!O395="",Template!O421="",Template!O447="",Template!P395="pa",Template!P421="pa",Template!P447="pa"),"",AND(Template!O395=0,Template!O421=0,Template!O447=0,Template!O343=0),"",Template!O343&lt;(Template!O395+Template!O421+Template!O447),"",Template!O343&gt;(Template!O395+Template!O421+Template!O447),"Error",Template!O343=(Template!O395+Template!O421+Template!O447),"Alert")</f>
        <v/>
      </c>
      <c r="M302" s="58" t="str" cm="1">
        <f t="array" ref="M302">_xlfn.IFS(OR(Template!Q395="",Template!Q421="",Template!Q447="",Template!R395="pa",Template!R421="pa",Template!R447="pa"),"",AND(Template!Q395=0,Template!Q421=0,Template!Q447=0,Template!Q343=0),"",Template!Q343&lt;(Template!Q395+Template!Q421+Template!Q447),"",Template!Q343&gt;(Template!Q395+Template!Q421+Template!Q447),"Error",Template!Q343=(Template!Q395+Template!Q421+Template!Q447),"Alert")</f>
        <v/>
      </c>
      <c r="N302" s="58" t="str" cm="1">
        <f t="array" ref="N302">_xlfn.IFS(OR(Template!S395="",Template!S421="",Template!S447="",Template!T395="pa",Template!T421="pa",Template!T447="pa"),"",AND(Template!S395=0,Template!S421=0,Template!S447=0,Template!S343=0),"",Template!S343&lt;(Template!S395+Template!S421+Template!S447),"",Template!S343&gt;(Template!S395+Template!S421+Template!S447),"Error",Template!S343=(Template!S395+Template!S421+Template!S447),"Alert")</f>
        <v/>
      </c>
      <c r="O302" s="58" t="str" cm="1">
        <f t="array" ref="O302">_xlfn.IFS(OR(Template!U395="",Template!U421="",Template!U447="",Template!V395="pa",Template!V421="pa",Template!V447="pa"),"",AND(Template!U395=0,Template!U421=0,Template!U447=0,Template!U343=0),"",Template!U343&lt;(Template!U395+Template!U421+Template!U447),"",Template!U343&gt;(Template!U395+Template!U421+Template!U447),"Error",Template!U343=(Template!U395+Template!U421+Template!U447),"Alert")</f>
        <v>Alert</v>
      </c>
      <c r="P302" s="58" t="str" cm="1">
        <f t="array" ref="P302">_xlfn.IFS(OR(Template!W395="",Template!W421="",Template!W447="",Template!X395="pa",Template!X421="pa",Template!X447="pa"),"",AND(Template!W395=0,Template!W421=0,Template!W447=0,Template!W343=0),"",Template!W343&lt;(Template!W395+Template!W421+Template!W447),"",Template!W343&gt;(Template!W395+Template!W421+Template!W447),"Error",Template!W343=(Template!W395+Template!W421+Template!W447),"Alert")</f>
        <v/>
      </c>
      <c r="Q302" s="58" t="str" cm="1">
        <f t="array" ref="Q302">_xlfn.IFS(OR(Template!Y395="",Template!Y421="",Template!Y447="",Template!Z395="pa",Template!Z421="pa",Template!Z447="pa"),"",AND(Template!Y395=0,Template!Y421=0,Template!Y447=0,Template!Y343=0),"",Template!Y343&lt;(Template!Y395+Template!Y421+Template!Y447),"",Template!Y343&gt;(Template!Y395+Template!Y421+Template!Y447),"Error",Template!Y343=(Template!Y395+Template!Y421+Template!Y447),"Alert")</f>
        <v/>
      </c>
      <c r="R302" s="155"/>
    </row>
    <row r="303" spans="1:18" ht="15.75" customHeight="1" x14ac:dyDescent="0.2">
      <c r="A303" s="491"/>
      <c r="B303" s="487"/>
      <c r="C303" s="487"/>
      <c r="D303" s="487"/>
      <c r="E303" s="69" t="s">
        <v>670</v>
      </c>
      <c r="F303" s="58" cm="1">
        <f t="array" ref="F303">IF(OR(G303:Q303="Error",G303:Q303="Alert"),1,"")</f>
        <v>1</v>
      </c>
      <c r="G303" s="58" t="str" cm="1">
        <f t="array" ref="G303">_xlfn.IFS(OR(Template!E396="",Template!E422="",Template!E448="",Template!F396="pa",Template!F422="pa",Template!F448="pa"),"",AND(Template!E396=0,Template!E422=0,Template!E448=0,Template!E344=0),"",Template!E344&lt;(Template!E396+Template!E422+Template!E448),"",Template!E344&gt;(Template!E396+Template!E422+Template!E448),"Error",Template!E344=(Template!E396+Template!E422+Template!E448),"Alert")</f>
        <v/>
      </c>
      <c r="H303" s="58" t="str" cm="1">
        <f t="array" ref="H303">_xlfn.IFS(OR(Template!G396="",Template!G422="",Template!G448="",Template!H396="pa",Template!H422="pa",Template!H448="pa"),"",AND(Template!G396=0,Template!G422=0,Template!G448=0,Template!G344=0),"",Template!G344&lt;(Template!G396+Template!G422+Template!G448),"",Template!G344&gt;(Template!G396+Template!G422+Template!G448),"Error",Template!G344=(Template!G396+Template!G422+Template!G448),"Alert")</f>
        <v/>
      </c>
      <c r="I303" s="58" t="str" cm="1">
        <f t="array" ref="I303">_xlfn.IFS(OR(Template!I396="",Template!I422="",Template!I448="",Template!J396="pa",Template!J422="pa",Template!J448="pa"),"",AND(Template!I396=0,Template!I422=0,Template!I448=0,Template!I344=0),"",Template!I344&lt;(Template!I396+Template!I422+Template!I448),"",Template!I344&gt;(Template!I396+Template!I422+Template!I448),"Error",Template!I344=(Template!I396+Template!I422+Template!I448),"Alert")</f>
        <v/>
      </c>
      <c r="J303" s="58" t="str" cm="1">
        <f t="array" ref="J303">_xlfn.IFS(OR(Template!K396="",Template!K422="",Template!K448="",Template!L396="pa",Template!L422="pa",Template!L448="pa"),"",AND(Template!K396=0,Template!K422=0,Template!K448=0,Template!K344=0),"",Template!K344&lt;(Template!K396+Template!K422+Template!K448),"",Template!K344&gt;(Template!K396+Template!K422+Template!K448),"Error",Template!K344=(Template!K396+Template!K422+Template!K448),"Alert")</f>
        <v/>
      </c>
      <c r="K303" s="58" t="str" cm="1">
        <f t="array" ref="K303">_xlfn.IFS(OR(Template!M396="",Template!M422="",Template!M448="",Template!N396="pa",Template!N422="pa",Template!N448="pa"),"",AND(Template!M396=0,Template!M422=0,Template!M448=0,Template!M344=0),"",Template!M344&lt;(Template!M396+Template!M422+Template!M448),"",Template!M344&gt;(Template!M396+Template!M422+Template!M448),"Error",Template!M344=(Template!M396+Template!M422+Template!M448),"Alert")</f>
        <v/>
      </c>
      <c r="L303" s="58" t="str" cm="1">
        <f t="array" ref="L303">_xlfn.IFS(OR(Template!O396="",Template!O422="",Template!O448="",Template!P396="pa",Template!P422="pa",Template!P448="pa"),"",AND(Template!O396=0,Template!O422=0,Template!O448=0,Template!O344=0),"",Template!O344&lt;(Template!O396+Template!O422+Template!O448),"",Template!O344&gt;(Template!O396+Template!O422+Template!O448),"Error",Template!O344=(Template!O396+Template!O422+Template!O448),"Alert")</f>
        <v/>
      </c>
      <c r="M303" s="58" t="str" cm="1">
        <f t="array" ref="M303">_xlfn.IFS(OR(Template!Q396="",Template!Q422="",Template!Q448="",Template!R396="pa",Template!R422="pa",Template!R448="pa"),"",AND(Template!Q396=0,Template!Q422=0,Template!Q448=0,Template!Q344=0),"",Template!Q344&lt;(Template!Q396+Template!Q422+Template!Q448),"",Template!Q344&gt;(Template!Q396+Template!Q422+Template!Q448),"Error",Template!Q344=(Template!Q396+Template!Q422+Template!Q448),"Alert")</f>
        <v/>
      </c>
      <c r="N303" s="58" t="str" cm="1">
        <f t="array" ref="N303">_xlfn.IFS(OR(Template!S396="",Template!S422="",Template!S448="",Template!T396="pa",Template!T422="pa",Template!T448="pa"),"",AND(Template!S396=0,Template!S422=0,Template!S448=0,Template!S344=0),"",Template!S344&lt;(Template!S396+Template!S422+Template!S448),"",Template!S344&gt;(Template!S396+Template!S422+Template!S448),"Error",Template!S344=(Template!S396+Template!S422+Template!S448),"Alert")</f>
        <v/>
      </c>
      <c r="O303" s="58" t="str" cm="1">
        <f t="array" ref="O303">_xlfn.IFS(OR(Template!U396="",Template!U422="",Template!U448="",Template!V396="pa",Template!V422="pa",Template!V448="pa"),"",AND(Template!U396=0,Template!U422=0,Template!U448=0,Template!U344=0),"",Template!U344&lt;(Template!U396+Template!U422+Template!U448),"",Template!U344&gt;(Template!U396+Template!U422+Template!U448),"Error",Template!U344=(Template!U396+Template!U422+Template!U448),"Alert")</f>
        <v>Alert</v>
      </c>
      <c r="P303" s="58" t="str" cm="1">
        <f t="array" ref="P303">_xlfn.IFS(OR(Template!W396="",Template!W422="",Template!W448="",Template!X396="pa",Template!X422="pa",Template!X448="pa"),"",AND(Template!W396=0,Template!W422=0,Template!W448=0,Template!W344=0),"",Template!W344&lt;(Template!W396+Template!W422+Template!W448),"",Template!W344&gt;(Template!W396+Template!W422+Template!W448),"Error",Template!W344=(Template!W396+Template!W422+Template!W448),"Alert")</f>
        <v/>
      </c>
      <c r="Q303" s="58" t="str" cm="1">
        <f t="array" ref="Q303">_xlfn.IFS(OR(Template!Y396="",Template!Y422="",Template!Y448="",Template!Z396="pa",Template!Z422="pa",Template!Z448="pa"),"",AND(Template!Y396=0,Template!Y422=0,Template!Y448=0,Template!Y344=0),"",Template!Y344&lt;(Template!Y396+Template!Y422+Template!Y448),"",Template!Y344&gt;(Template!Y396+Template!Y422+Template!Y448),"Error",Template!Y344=(Template!Y396+Template!Y422+Template!Y448),"Alert")</f>
        <v/>
      </c>
      <c r="R303" s="155"/>
    </row>
    <row r="304" spans="1:18" ht="15.75" customHeight="1" x14ac:dyDescent="0.2">
      <c r="A304" s="491"/>
      <c r="B304" s="487"/>
      <c r="C304" s="487"/>
      <c r="D304" s="493"/>
      <c r="E304" s="455" t="s">
        <v>671</v>
      </c>
      <c r="F304" s="453" cm="1">
        <f t="array" ref="F304">IF(OR(G304:Q304="Error",G304:Q304="Alert"),1,"")</f>
        <v>1</v>
      </c>
      <c r="G304" s="453" t="str" cm="1">
        <f t="array" ref="G304">_xlfn.IFS(OR(Template!E397="",Template!E423="",Template!E449="",Template!F397="pa",Template!F423="pa",Template!F449="pa"),"",AND(Template!E397=0,Template!E423=0,Template!E449=0,Template!E345=0),"",Template!E345&lt;(Template!E397+Template!E423+Template!E449),"",Template!E345&gt;(Template!E397+Template!E423+Template!E449),"Error",Template!E345=(Template!E397+Template!E423+Template!E449),"Alert")</f>
        <v/>
      </c>
      <c r="H304" s="453" t="str" cm="1">
        <f t="array" ref="H304">_xlfn.IFS(OR(Template!G397="",Template!G423="",Template!G449="",Template!H397="pa",Template!H423="pa",Template!H449="pa"),"",AND(Template!G397=0,Template!G423=0,Template!G449=0,Template!G345=0),"",Template!G345&lt;(Template!G397+Template!G423+Template!G449),"",Template!G345&gt;(Template!G397+Template!G423+Template!G449),"Error",Template!G345=(Template!G397+Template!G423+Template!G449),"Alert")</f>
        <v/>
      </c>
      <c r="I304" s="453" t="str" cm="1">
        <f t="array" ref="I304">_xlfn.IFS(OR(Template!I397="",Template!I423="",Template!I449="",Template!J397="pa",Template!J423="pa",Template!J449="pa"),"",AND(Template!I397=0,Template!I423=0,Template!I449=0,Template!I345=0),"",Template!I345&lt;(Template!I397+Template!I423+Template!I449),"",Template!I345&gt;(Template!I397+Template!I423+Template!I449),"Error",Template!I345=(Template!I397+Template!I423+Template!I449),"Alert")</f>
        <v/>
      </c>
      <c r="J304" s="453" t="str" cm="1">
        <f t="array" ref="J304">_xlfn.IFS(OR(Template!K397="",Template!K423="",Template!K449="",Template!L397="pa",Template!L423="pa",Template!L449="pa"),"",AND(Template!K397=0,Template!K423=0,Template!K449=0,Template!K345=0),"",Template!K345&lt;(Template!K397+Template!K423+Template!K449),"",Template!K345&gt;(Template!K397+Template!K423+Template!K449),"Error",Template!K345=(Template!K397+Template!K423+Template!K449),"Alert")</f>
        <v/>
      </c>
      <c r="K304" s="453" t="str" cm="1">
        <f t="array" ref="K304">_xlfn.IFS(OR(Template!M397="",Template!M423="",Template!M449="",Template!N397="pa",Template!N423="pa",Template!N449="pa"),"",AND(Template!M397=0,Template!M423=0,Template!M449=0,Template!M345=0),"",Template!M345&lt;(Template!M397+Template!M423+Template!M449),"",Template!M345&gt;(Template!M397+Template!M423+Template!M449),"Error",Template!M345=(Template!M397+Template!M423+Template!M449),"Alert")</f>
        <v/>
      </c>
      <c r="L304" s="453" t="str" cm="1">
        <f t="array" ref="L304">_xlfn.IFS(OR(Template!O397="",Template!O423="",Template!O449="",Template!P397="pa",Template!P423="pa",Template!P449="pa"),"",AND(Template!O397=0,Template!O423=0,Template!O449=0,Template!O345=0),"",Template!O345&lt;(Template!O397+Template!O423+Template!O449),"",Template!O345&gt;(Template!O397+Template!O423+Template!O449),"Error",Template!O345=(Template!O397+Template!O423+Template!O449),"Alert")</f>
        <v/>
      </c>
      <c r="M304" s="453" t="str" cm="1">
        <f t="array" ref="M304">_xlfn.IFS(OR(Template!Q397="",Template!Q423="",Template!Q449="",Template!R397="pa",Template!R423="pa",Template!R449="pa"),"",AND(Template!Q397=0,Template!Q423=0,Template!Q449=0,Template!Q345=0),"",Template!Q345&lt;(Template!Q397+Template!Q423+Template!Q449),"",Template!Q345&gt;(Template!Q397+Template!Q423+Template!Q449),"Error",Template!Q345=(Template!Q397+Template!Q423+Template!Q449),"Alert")</f>
        <v/>
      </c>
      <c r="N304" s="453" t="str" cm="1">
        <f t="array" ref="N304">_xlfn.IFS(OR(Template!S397="",Template!S423="",Template!S449="",Template!T397="pa",Template!T423="pa",Template!T449="pa"),"",AND(Template!S397=0,Template!S423=0,Template!S449=0,Template!S345=0),"",Template!S345&lt;(Template!S397+Template!S423+Template!S449),"",Template!S345&gt;(Template!S397+Template!S423+Template!S449),"Error",Template!S345=(Template!S397+Template!S423+Template!S449),"Alert")</f>
        <v/>
      </c>
      <c r="O304" s="453" t="str" cm="1">
        <f t="array" ref="O304">_xlfn.IFS(OR(Template!U397="",Template!U423="",Template!U449="",Template!V397="pa",Template!V423="pa",Template!V449="pa"),"",AND(Template!U397=0,Template!U423=0,Template!U449=0,Template!U345=0),"",Template!U345&lt;(Template!U397+Template!U423+Template!U449),"",Template!U345&gt;(Template!U397+Template!U423+Template!U449),"Error",Template!U345=(Template!U397+Template!U423+Template!U449),"Alert")</f>
        <v>Alert</v>
      </c>
      <c r="P304" s="453" t="str" cm="1">
        <f t="array" ref="P304">_xlfn.IFS(OR(Template!W397="",Template!W423="",Template!W449="",Template!X397="pa",Template!X423="pa",Template!X449="pa"),"",AND(Template!W397=0,Template!W423=0,Template!W449=0,Template!W345=0),"",Template!W345&lt;(Template!W397+Template!W423+Template!W449),"",Template!W345&gt;(Template!W397+Template!W423+Template!W449),"Error",Template!W345=(Template!W397+Template!W423+Template!W449),"Alert")</f>
        <v/>
      </c>
      <c r="Q304" s="453" t="str" cm="1">
        <f t="array" ref="Q304">_xlfn.IFS(OR(Template!Y397="",Template!Y423="",Template!Y449="",Template!Z397="pa",Template!Z423="pa",Template!Z449="pa"),"",AND(Template!Y397=0,Template!Y423=0,Template!Y449=0,Template!Y345=0),"",Template!Y345&lt;(Template!Y397+Template!Y423+Template!Y449),"",Template!Y345&gt;(Template!Y397+Template!Y423+Template!Y449),"Error",Template!Y345=(Template!Y397+Template!Y423+Template!Y449),"Alert")</f>
        <v/>
      </c>
      <c r="R304" s="454"/>
    </row>
    <row r="305" spans="1:18" ht="15.75" customHeight="1" x14ac:dyDescent="0.2">
      <c r="A305" s="491"/>
      <c r="B305" s="487"/>
      <c r="C305" s="487"/>
      <c r="D305" s="494" t="s">
        <v>106</v>
      </c>
      <c r="E305" s="230" t="s">
        <v>653</v>
      </c>
      <c r="F305" s="228" cm="1">
        <f t="array" ref="F305">IF(OR(G305:Q305="Error",G305:Q305="Alert"),1,"")</f>
        <v>1</v>
      </c>
      <c r="G305" s="228" t="str" cm="1">
        <f t="array" ref="G305">_xlfn.IFS(OR(Template!E520="",Template!E556="",Template!E592="",Template!F520="pa",Template!F556="pa",Template!F592="pa"),"",Template!E453&lt;(Template!E520+Template!E556+Template!E592),"",Template!E453&gt;(Template!E520+Template!E556+Template!E592),"Error",Template!E453=(Template!E520+Template!E556+Template!E592),"Alert")</f>
        <v/>
      </c>
      <c r="H305" s="228" t="str" cm="1">
        <f t="array" ref="H305">_xlfn.IFS(OR(Template!G520="",Template!G556="",Template!G592="",Template!H520="pa",Template!H556="pa",Template!H592="pa"),"",Template!G453&lt;(Template!G520+Template!G556+Template!G592),"",Template!G453&gt;(Template!G520+Template!G556+Template!G592),"Error",Template!G453=(Template!G520+Template!G556+Template!G592),"Alert")</f>
        <v/>
      </c>
      <c r="I305" s="228" t="str" cm="1">
        <f t="array" ref="I305">_xlfn.IFS(OR(Template!I520="",Template!I556="",Template!I592="",Template!J520="pa",Template!J556="pa",Template!J592="pa"),"",Template!I453&lt;(Template!I520+Template!I556+Template!I592),"",Template!I453&gt;(Template!I520+Template!I556+Template!I592),"Error",Template!I453=(Template!I520+Template!I556+Template!I592),"Alert")</f>
        <v/>
      </c>
      <c r="J305" s="228" t="str" cm="1">
        <f t="array" ref="J305">_xlfn.IFS(OR(Template!K520="",Template!K556="",Template!K592="",Template!L520="pa",Template!L556="pa",Template!L592="pa"),"",Template!K453&lt;(Template!K520+Template!K556+Template!K592),"",Template!K453&gt;(Template!K520+Template!K556+Template!K592),"Error",Template!K453=(Template!K520+Template!K556+Template!K592),"Alert")</f>
        <v/>
      </c>
      <c r="K305" s="228" t="str" cm="1">
        <f t="array" ref="K305">_xlfn.IFS(OR(Template!M520="",Template!M556="",Template!M592="",Template!N520="pa",Template!N556="pa",Template!N592="pa"),"",Template!M453&lt;(Template!M520+Template!M556+Template!M592),"",Template!M453&gt;(Template!M520+Template!M556+Template!M592),"Error",Template!M453=(Template!M520+Template!M556+Template!M592),"Alert")</f>
        <v/>
      </c>
      <c r="L305" s="228" t="str" cm="1">
        <f t="array" ref="L305">_xlfn.IFS(OR(Template!O520="",Template!O556="",Template!O592="",Template!P520="pa",Template!P556="pa",Template!P592="pa"),"",Template!O453&lt;(Template!O520+Template!O556+Template!O592),"",Template!O453&gt;(Template!O520+Template!O556+Template!O592),"Error",Template!O453=(Template!O520+Template!O556+Template!O592),"Alert")</f>
        <v/>
      </c>
      <c r="M305" s="228" t="str" cm="1">
        <f t="array" ref="M305">_xlfn.IFS(OR(Template!Q520="",Template!Q556="",Template!Q592="",Template!R520="pa",Template!R556="pa",Template!R592="pa"),"",Template!Q453&lt;(Template!Q520+Template!Q556+Template!Q592),"",Template!Q453&gt;(Template!Q520+Template!Q556+Template!Q592),"Error",Template!Q453=(Template!Q520+Template!Q556+Template!Q592),"Alert")</f>
        <v/>
      </c>
      <c r="N305" s="228" t="str" cm="1">
        <f t="array" ref="N305">_xlfn.IFS(OR(Template!S520="",Template!S556="",Template!S592="",Template!T520="pa",Template!T556="pa",Template!T592="pa"),"",Template!S453&lt;(Template!S520+Template!S556+Template!S592),"",Template!S453&gt;(Template!S520+Template!S556+Template!S592),"Error",Template!S453=(Template!S520+Template!S556+Template!S592),"Alert")</f>
        <v>Alert</v>
      </c>
      <c r="O305" s="228" t="str" cm="1">
        <f t="array" ref="O305">_xlfn.IFS(OR(Template!U520="",Template!U556="",Template!U592="",Template!V520="pa",Template!V556="pa",Template!V592="pa"),"",Template!U453&lt;(Template!U520+Template!U556+Template!U592),"",Template!U453&gt;(Template!U520+Template!U556+Template!U592),"Error",Template!U453=(Template!U520+Template!U556+Template!U592),"Alert")</f>
        <v>Alert</v>
      </c>
      <c r="P305" s="228" t="str" cm="1">
        <f t="array" ref="P305">_xlfn.IFS(OR(Template!W520="",Template!W556="",Template!W592="",Template!X520="pa",Template!X556="pa",Template!X592="pa"),"",Template!W453&lt;(Template!W520+Template!W556+Template!W592),"",Template!W453&gt;(Template!W520+Template!W556+Template!W592),"Error",Template!W453=(Template!W520+Template!W556+Template!W592),"Alert")</f>
        <v/>
      </c>
      <c r="Q305" s="228" t="str" cm="1">
        <f t="array" ref="Q305">_xlfn.IFS(OR(Template!Y520="",Template!Y556="",Template!Y592="",Template!Z520="pa",Template!Z556="pa",Template!Z592="pa"),"",Template!Y453&lt;(Template!Y520+Template!Y556+Template!Y592),"",Template!Y453&gt;(Template!Y520+Template!Y556+Template!Y592),"Error",Template!Y453=(Template!Y520+Template!Y556+Template!Y592),"Alert")</f>
        <v/>
      </c>
      <c r="R305" s="231"/>
    </row>
    <row r="306" spans="1:18" ht="15.75" customHeight="1" x14ac:dyDescent="0.2">
      <c r="A306" s="491"/>
      <c r="B306" s="487"/>
      <c r="C306" s="487"/>
      <c r="D306" s="487"/>
      <c r="E306" s="128" t="s">
        <v>408</v>
      </c>
      <c r="F306" s="58" cm="1">
        <f t="array" ref="F306">IF(OR(G306:Q306="Error",G306:Q306="Alert"),1,"")</f>
        <v>1</v>
      </c>
      <c r="G306" s="58" t="str" cm="1">
        <f t="array" ref="G306">_xlfn.IFS(OR(Template!E524="",Template!E560="",Template!E596="",Template!F524="pa",Template!F560="pa",Template!F596="pa"),"",AND(Template!E524=0,Template!E560=0,Template!E596=0,Template!E455=0),"",Template!E455&lt;(Template!E524+Template!E560+Template!E596),"",Template!E455&gt;(Template!E524+Template!E560+Template!E596),"Error",Template!E455=(Template!E524+Template!E560+Template!E596),"Alert")</f>
        <v/>
      </c>
      <c r="H306" s="58" t="str" cm="1">
        <f t="array" ref="H306">_xlfn.IFS(OR(Template!G524="",Template!G560="",Template!G596="",Template!H524="pa",Template!H560="pa",Template!H596="pa"),"",AND(Template!G524=0,Template!G560=0,Template!G596=0,Template!G477=0),"",Template!G455&lt;(Template!G524+Template!G560+Template!G596),"",Template!G455&gt;(Template!G524+Template!G560+Template!G596),"Error",Template!G455=(Template!G524+Template!G560+Template!G596),"Alert")</f>
        <v/>
      </c>
      <c r="I306" s="58" t="str" cm="1">
        <f t="array" ref="I306">_xlfn.IFS(OR(Template!I524="",Template!I560="",Template!I596="",Template!J524="pa",Template!J560="pa",Template!J596="pa"),"",AND(Template!I524=0,Template!I560=0,Template!I596=0,Template!I477=0),"",Template!I455&lt;(Template!I524+Template!I560+Template!I596),"",Template!I455&gt;(Template!I524+Template!I560+Template!I596),"Error",Template!I455=(Template!I524+Template!I560+Template!I596),"Alert")</f>
        <v/>
      </c>
      <c r="J306" s="58" t="str" cm="1">
        <f t="array" ref="J306">_xlfn.IFS(OR(Template!K524="",Template!K560="",Template!K596="",Template!L524="pa",Template!L560="pa",Template!L596="pa"),"",AND(Template!K524=0,Template!K560=0,Template!K596=0,Template!K477=0),"",Template!K455&lt;(Template!K524+Template!K560+Template!K596),"",Template!K455&gt;(Template!K524+Template!K560+Template!K596),"Error",Template!K455=(Template!K524+Template!K560+Template!K596),"Alert")</f>
        <v/>
      </c>
      <c r="K306" s="58" t="str" cm="1">
        <f t="array" ref="K306">_xlfn.IFS(OR(Template!M524="",Template!M560="",Template!M596="",Template!N524="pa",Template!N560="pa",Template!N596="pa"),"",AND(Template!M524=0,Template!M560=0,Template!M596=0,Template!M477=0),"",Template!M455&lt;(Template!M524+Template!M560+Template!M596),"",Template!M455&gt;(Template!M524+Template!M560+Template!M596),"Error",Template!M455=(Template!M524+Template!M560+Template!M596),"Alert")</f>
        <v/>
      </c>
      <c r="L306" s="58" t="str" cm="1">
        <f t="array" ref="L306">_xlfn.IFS(OR(Template!O524="",Template!O560="",Template!O596="",Template!P524="pa",Template!P560="pa",Template!P596="pa"),"",AND(Template!O524=0,Template!O560=0,Template!O596=0,Template!O477=0),"",Template!O455&lt;(Template!O524+Template!O560+Template!O596),"",Template!O455&gt;(Template!O524+Template!O560+Template!O596),"Error",Template!O455=(Template!O524+Template!O560+Template!O596),"Alert")</f>
        <v/>
      </c>
      <c r="M306" s="58" t="str" cm="1">
        <f t="array" ref="M306">_xlfn.IFS(OR(Template!Q524="",Template!Q560="",Template!Q596="",Template!R524="pa",Template!R560="pa",Template!R596="pa"),"",AND(Template!Q524=0,Template!Q560=0,Template!Q596=0,Template!Q477=0),"",Template!Q455&lt;(Template!Q524+Template!Q560+Template!Q596),"",Template!Q455&gt;(Template!Q524+Template!Q560+Template!Q596),"Error",Template!Q455=(Template!Q524+Template!Q560+Template!Q596),"Alert")</f>
        <v/>
      </c>
      <c r="N306" s="58" t="str" cm="1">
        <f t="array" ref="N306">_xlfn.IFS(OR(Template!S524="",Template!S560="",Template!S596="",Template!T524="pa",Template!T560="pa",Template!T596="pa"),"",AND(Template!S524=0,Template!S560=0,Template!S596=0,Template!S477=0),"",Template!S455&lt;(Template!S524+Template!S560+Template!S596),"",Template!S455&gt;(Template!S524+Template!S560+Template!S596),"Error",Template!S455=(Template!S524+Template!S560+Template!S596),"Alert")</f>
        <v/>
      </c>
      <c r="O306" s="58" t="str" cm="1">
        <f t="array" ref="O306">_xlfn.IFS(OR(Template!U524="",Template!U560="",Template!U596="",Template!V524="pa",Template!V560="pa",Template!V596="pa"),"",AND(Template!U524=0,Template!U560=0,Template!U596=0,Template!U477=0),"",Template!U455&lt;(Template!U524+Template!U560+Template!U596),"",Template!U455&gt;(Template!U524+Template!U560+Template!U596),"Error",Template!U455=(Template!U524+Template!U560+Template!U596),"Alert")</f>
        <v>Alert</v>
      </c>
      <c r="P306" s="58" t="str" cm="1">
        <f t="array" ref="P306">_xlfn.IFS(OR(Template!W524="",Template!W560="",Template!W596="",Template!X524="pa",Template!X560="pa",Template!X596="pa"),"",AND(Template!W524=0,Template!W560=0,Template!W596=0,Template!W477=0),"",Template!W455&lt;(Template!W524+Template!W560+Template!W596),"",Template!W455&gt;(Template!W524+Template!W560+Template!W596),"Error",Template!W455=(Template!W524+Template!W560+Template!W596),"Alert")</f>
        <v/>
      </c>
      <c r="Q306" s="58" t="str" cm="1">
        <f t="array" ref="Q306">_xlfn.IFS(OR(Template!Y524="",Template!Y560="",Template!Y596="",Template!Z524="pa",Template!Z560="pa",Template!Z596="pa"),"",AND(Template!Y524=0,Template!Y560=0,Template!Y596=0,Template!Y477=0),"",Template!Y455&lt;(Template!Y524+Template!Y560+Template!Y596),"",Template!Y455&gt;(Template!Y524+Template!Y560+Template!Y596),"Error",Template!Y455=(Template!Y524+Template!Y560+Template!Y596),"Alert")</f>
        <v/>
      </c>
      <c r="R306" s="155"/>
    </row>
    <row r="307" spans="1:18" ht="15.75" customHeight="1" x14ac:dyDescent="0.2">
      <c r="A307" s="491"/>
      <c r="B307" s="487"/>
      <c r="C307" s="487"/>
      <c r="D307" s="487"/>
      <c r="E307" s="452" t="s">
        <v>409</v>
      </c>
      <c r="F307" s="453" cm="1">
        <f t="array" ref="F307">IF(OR(G307:Q307="Error",G307:Q307="Alert"),1,"")</f>
        <v>1</v>
      </c>
      <c r="G307" s="453" t="str" cm="1">
        <f t="array" ref="G307">_xlfn.IFS(OR(Template!E525="",Template!E561="",Template!E597="",Template!F525="pa",Template!F561="pa",Template!F597="pa"),"",AND(Template!E525=0,Template!E561=0,Template!E597=0,Template!E456=0),"",Template!E456&lt;(Template!E525+Template!E561+Template!E597),"",Template!E456&gt;(Template!E525+Template!E561+Template!E597),"Error",Template!E456=(Template!E525+Template!E561+Template!E597),"Alert")</f>
        <v/>
      </c>
      <c r="H307" s="453" t="str" cm="1">
        <f t="array" ref="H307">_xlfn.IFS(OR(Template!G525="",Template!G561="",Template!G597="",Template!H525="pa",Template!H561="pa",Template!H597="pa"),"",AND(Template!G525=0,Template!G561=0,Template!G597=0,Template!G478=0),"",Template!G456&lt;(Template!G525+Template!G561+Template!G597),"",Template!G456&gt;(Template!G525+Template!G561+Template!G597),"Error",Template!G456=(Template!G525+Template!G561+Template!G597),"Alert")</f>
        <v/>
      </c>
      <c r="I307" s="453" t="str" cm="1">
        <f t="array" ref="I307">_xlfn.IFS(OR(Template!I525="",Template!I561="",Template!I597="",Template!J525="pa",Template!J561="pa",Template!J597="pa"),"",AND(Template!I525=0,Template!I561=0,Template!I597=0,Template!I478=0),"",Template!I456&lt;(Template!I525+Template!I561+Template!I597),"",Template!I456&gt;(Template!I525+Template!I561+Template!I597),"Error",Template!I456=(Template!I525+Template!I561+Template!I597),"Alert")</f>
        <v/>
      </c>
      <c r="J307" s="453" t="str" cm="1">
        <f t="array" ref="J307">_xlfn.IFS(OR(Template!K525="",Template!K561="",Template!K597="",Template!L525="pa",Template!L561="pa",Template!L597="pa"),"",AND(Template!K525=0,Template!K561=0,Template!K597=0,Template!K478=0),"",Template!K456&lt;(Template!K525+Template!K561+Template!K597),"",Template!K456&gt;(Template!K525+Template!K561+Template!K597),"Error",Template!K456=(Template!K525+Template!K561+Template!K597),"Alert")</f>
        <v/>
      </c>
      <c r="K307" s="453" t="str" cm="1">
        <f t="array" ref="K307">_xlfn.IFS(OR(Template!M525="",Template!M561="",Template!M597="",Template!N525="pa",Template!N561="pa",Template!N597="pa"),"",AND(Template!M525=0,Template!M561=0,Template!M597=0,Template!M478=0),"",Template!M456&lt;(Template!M525+Template!M561+Template!M597),"",Template!M456&gt;(Template!M525+Template!M561+Template!M597),"Error",Template!M456=(Template!M525+Template!M561+Template!M597),"Alert")</f>
        <v/>
      </c>
      <c r="L307" s="453" t="str" cm="1">
        <f t="array" ref="L307">_xlfn.IFS(OR(Template!O525="",Template!O561="",Template!O597="",Template!P525="pa",Template!P561="pa",Template!P597="pa"),"",AND(Template!O525=0,Template!O561=0,Template!O597=0,Template!O478=0),"",Template!O456&lt;(Template!O525+Template!O561+Template!O597),"",Template!O456&gt;(Template!O525+Template!O561+Template!O597),"Error",Template!O456=(Template!O525+Template!O561+Template!O597),"Alert")</f>
        <v/>
      </c>
      <c r="M307" s="453" t="str" cm="1">
        <f t="array" ref="M307">_xlfn.IFS(OR(Template!Q525="",Template!Q561="",Template!Q597="",Template!R525="pa",Template!R561="pa",Template!R597="pa"),"",AND(Template!Q525=0,Template!Q561=0,Template!Q597=0,Template!Q478=0),"",Template!Q456&lt;(Template!Q525+Template!Q561+Template!Q597),"",Template!Q456&gt;(Template!Q525+Template!Q561+Template!Q597),"Error",Template!Q456=(Template!Q525+Template!Q561+Template!Q597),"Alert")</f>
        <v/>
      </c>
      <c r="N307" s="453" t="str" cm="1">
        <f t="array" ref="N307">_xlfn.IFS(OR(Template!S525="",Template!S561="",Template!S597="",Template!T525="pa",Template!T561="pa",Template!T597="pa"),"",AND(Template!S525=0,Template!S561=0,Template!S597=0,Template!S478=0),"",Template!S456&lt;(Template!S525+Template!S561+Template!S597),"",Template!S456&gt;(Template!S525+Template!S561+Template!S597),"Error",Template!S456=(Template!S525+Template!S561+Template!S597),"Alert")</f>
        <v/>
      </c>
      <c r="O307" s="453" t="str" cm="1">
        <f t="array" ref="O307">_xlfn.IFS(OR(Template!U525="",Template!U561="",Template!U597="",Template!V525="pa",Template!V561="pa",Template!V597="pa"),"",AND(Template!U525=0,Template!U561=0,Template!U597=0,Template!U478=0),"",Template!U456&lt;(Template!U525+Template!U561+Template!U597),"",Template!U456&gt;(Template!U525+Template!U561+Template!U597),"Error",Template!U456=(Template!U525+Template!U561+Template!U597),"Alert")</f>
        <v>Alert</v>
      </c>
      <c r="P307" s="453" t="str" cm="1">
        <f t="array" ref="P307">_xlfn.IFS(OR(Template!W525="",Template!W561="",Template!W597="",Template!X525="pa",Template!X561="pa",Template!X597="pa"),"",AND(Template!W525=0,Template!W561=0,Template!W597=0,Template!W478=0),"",Template!W456&lt;(Template!W525+Template!W561+Template!W597),"",Template!W456&gt;(Template!W525+Template!W561+Template!W597),"Error",Template!W456=(Template!W525+Template!W561+Template!W597),"Alert")</f>
        <v/>
      </c>
      <c r="Q307" s="453" t="str" cm="1">
        <f t="array" ref="Q307">_xlfn.IFS(OR(Template!Y525="",Template!Y561="",Template!Y597="",Template!Z525="pa",Template!Z561="pa",Template!Z597="pa"),"",AND(Template!Y525=0,Template!Y561=0,Template!Y597=0,Template!Y478=0),"",Template!Y456&lt;(Template!Y525+Template!Y561+Template!Y597),"",Template!Y456&gt;(Template!Y525+Template!Y561+Template!Y597),"Error",Template!Y456=(Template!Y525+Template!Y561+Template!Y597),"Alert")</f>
        <v/>
      </c>
      <c r="R307" s="454"/>
    </row>
    <row r="308" spans="1:18" ht="15.75" customHeight="1" x14ac:dyDescent="0.2">
      <c r="A308" s="491"/>
      <c r="B308" s="487"/>
      <c r="C308" s="487"/>
      <c r="D308" s="487"/>
      <c r="E308" s="69" t="s">
        <v>654</v>
      </c>
      <c r="F308" s="58" cm="1">
        <f t="array" ref="F308">IF(OR(G308:Q308="Error",G308:Q308="Alert"),1,"")</f>
        <v>1</v>
      </c>
      <c r="G308" s="58" t="str" cm="1">
        <f t="array" ref="G308">_xlfn.IFS(OR(Template!E527="",Template!E563="",Template!E599="",Template!F527="pa",Template!F563="pa",Template!F599="pa"),"",AND(Template!E527=0,Template!E563=0,Template!E599=0,Template!E458=0),"",Template!E458&lt;(Template!E527+Template!E563+Template!E599),"",Template!E458&gt;(Template!E527+Template!E563+Template!E599),"Error",Template!E458=(Template!E527+Template!E563+Template!E599),"Alert")</f>
        <v/>
      </c>
      <c r="H308" s="58" t="str" cm="1">
        <f t="array" ref="H308">_xlfn.IFS(OR(Template!G527="",Template!G563="",Template!G599="",Template!H527="pa",Template!H563="pa",Template!H599="pa"),"",AND(Template!G527=0,Template!G563=0,Template!G599=0,Template!G458=0),"",Template!G458&lt;(Template!G527+Template!G563+Template!G599),"",Template!G458&gt;(Template!G527+Template!G563+Template!G599),"Error",Template!G458=(Template!G527+Template!G563+Template!G599),"Alert")</f>
        <v/>
      </c>
      <c r="I308" s="58" t="str" cm="1">
        <f t="array" ref="I308">_xlfn.IFS(OR(Template!I527="",Template!I563="",Template!I599="",Template!J527="pa",Template!J563="pa",Template!J599="pa"),"",AND(Template!I527=0,Template!I563=0,Template!I599=0,Template!I458=0),"",Template!I458&lt;(Template!I527+Template!I563+Template!I599),"",Template!I458&gt;(Template!I527+Template!I563+Template!I599),"Error",Template!I458=(Template!I527+Template!I563+Template!I599),"Alert")</f>
        <v/>
      </c>
      <c r="J308" s="58" t="str" cm="1">
        <f t="array" ref="J308">_xlfn.IFS(OR(Template!K527="",Template!K563="",Template!K599="",Template!L527="pa",Template!L563="pa",Template!L599="pa"),"",AND(Template!K527=0,Template!K563=0,Template!K599=0,Template!K458=0),"",Template!K458&lt;(Template!K527+Template!K563+Template!K599),"",Template!K458&gt;(Template!K527+Template!K563+Template!K599),"Error",Template!K458=(Template!K527+Template!K563+Template!K599),"Alert")</f>
        <v/>
      </c>
      <c r="K308" s="58" t="str" cm="1">
        <f t="array" ref="K308">_xlfn.IFS(OR(Template!M527="",Template!M563="",Template!M599="",Template!N527="pa",Template!N563="pa",Template!N599="pa"),"",AND(Template!M527=0,Template!M563=0,Template!M599=0,Template!M458=0),"",Template!M458&lt;(Template!M527+Template!M563+Template!M599),"",Template!M458&gt;(Template!M527+Template!M563+Template!M599),"Error",Template!M458=(Template!M527+Template!M563+Template!M599),"Alert")</f>
        <v/>
      </c>
      <c r="L308" s="58" t="str" cm="1">
        <f t="array" ref="L308">_xlfn.IFS(OR(Template!O527="",Template!O563="",Template!O599="",Template!P527="pa",Template!P563="pa",Template!P599="pa"),"",AND(Template!O527=0,Template!O563=0,Template!O599=0,Template!O458=0),"",Template!O458&lt;(Template!O527+Template!O563+Template!O599),"",Template!O458&gt;(Template!O527+Template!O563+Template!O599),"Error",Template!O458=(Template!O527+Template!O563+Template!O599),"Alert")</f>
        <v/>
      </c>
      <c r="M308" s="58" t="str" cm="1">
        <f t="array" ref="M308">_xlfn.IFS(OR(Template!Q527="",Template!Q563="",Template!Q599="",Template!R527="pa",Template!R563="pa",Template!R599="pa"),"",AND(Template!Q527=0,Template!Q563=0,Template!Q599=0,Template!Q458=0),"",Template!Q458&lt;(Template!Q527+Template!Q563+Template!Q599),"",Template!Q458&gt;(Template!Q527+Template!Q563+Template!Q599),"Error",Template!Q458=(Template!Q527+Template!Q563+Template!Q599),"Alert")</f>
        <v/>
      </c>
      <c r="N308" s="58" t="str" cm="1">
        <f t="array" ref="N308">_xlfn.IFS(OR(Template!S527="",Template!S563="",Template!S599="",Template!T527="pa",Template!T563="pa",Template!T599="pa"),"",AND(Template!S527=0,Template!S563=0,Template!S599=0,Template!S458=0),"",Template!S458&lt;(Template!S527+Template!S563+Template!S599),"",Template!S458&gt;(Template!S527+Template!S563+Template!S599),"Error",Template!S458=(Template!S527+Template!S563+Template!S599),"Alert")</f>
        <v>Alert</v>
      </c>
      <c r="O308" s="58" t="str" cm="1">
        <f t="array" ref="O308">_xlfn.IFS(OR(Template!U527="",Template!U563="",Template!U599="",Template!V527="pa",Template!V563="pa",Template!V599="pa"),"",AND(Template!U527=0,Template!U563=0,Template!U599=0,Template!U458=0),"",Template!U458&lt;(Template!U527+Template!U563+Template!U599),"",Template!U458&gt;(Template!U527+Template!U563+Template!U599),"Error",Template!U458=(Template!U527+Template!U563+Template!U599),"Alert")</f>
        <v/>
      </c>
      <c r="P308" s="58" t="str" cm="1">
        <f t="array" ref="P308">_xlfn.IFS(OR(Template!W527="",Template!W563="",Template!W599="",Template!X527="pa",Template!X563="pa",Template!X599="pa"),"",AND(Template!W527=0,Template!W563=0,Template!W599=0,Template!W458=0),"",Template!W458&lt;(Template!W527+Template!W563+Template!W599),"",Template!W458&gt;(Template!W527+Template!W563+Template!W599),"Error",Template!W458=(Template!W527+Template!W563+Template!W599),"Alert")</f>
        <v/>
      </c>
      <c r="Q308" s="58" t="str" cm="1">
        <f t="array" ref="Q308">_xlfn.IFS(OR(Template!Y527="",Template!Y563="",Template!Y599="",Template!Z527="pa",Template!Z563="pa",Template!Z599="pa"),"",AND(Template!Y527=0,Template!Y563=0,Template!Y599=0,Template!Y458=0),"",Template!Y458&lt;(Template!Y527+Template!Y563+Template!Y599),"",Template!Y458&gt;(Template!Y527+Template!Y563+Template!Y599),"Error",Template!Y458=(Template!Y527+Template!Y563+Template!Y599),"Alert")</f>
        <v/>
      </c>
      <c r="R308" s="155"/>
    </row>
    <row r="309" spans="1:18" ht="15.75" customHeight="1" x14ac:dyDescent="0.2">
      <c r="A309" s="491"/>
      <c r="B309" s="487"/>
      <c r="C309" s="487"/>
      <c r="D309" s="487"/>
      <c r="E309" s="69" t="s">
        <v>655</v>
      </c>
      <c r="F309" s="58" cm="1">
        <f t="array" ref="F309">IF(OR(G309:Q309="Error",G309:Q309="Alert"),1,"")</f>
        <v>1</v>
      </c>
      <c r="G309" s="58" t="str" cm="1">
        <f t="array" ref="G309">_xlfn.IFS(OR(Template!E528="",Template!E564="",Template!E600="",Template!F528="pa",Template!F564="pa",Template!F600="pa"),"",AND(Template!E528=0,Template!E564=0,Template!E600=0,Template!E459=0),"",Template!E459&lt;(Template!E528+Template!E564+Template!E600),"",Template!E459&gt;(Template!E528+Template!E564+Template!E600),"Error",Template!E459=(Template!E528+Template!E564+Template!E600),"Alert")</f>
        <v/>
      </c>
      <c r="H309" s="58" t="str" cm="1">
        <f t="array" ref="H309">_xlfn.IFS(OR(Template!G528="",Template!G564="",Template!G600="",Template!H528="pa",Template!H564="pa",Template!H600="pa"),"",AND(Template!G528=0,Template!G564=0,Template!G600=0,Template!G459=0),"",Template!G459&lt;(Template!G528+Template!G564+Template!G600),"",Template!G459&gt;(Template!G528+Template!G564+Template!G600),"Error",Template!G459=(Template!G528+Template!G564+Template!G600),"Alert")</f>
        <v/>
      </c>
      <c r="I309" s="58" t="str" cm="1">
        <f t="array" ref="I309">_xlfn.IFS(OR(Template!I528="",Template!I564="",Template!I600="",Template!J528="pa",Template!J564="pa",Template!J600="pa"),"",AND(Template!I528=0,Template!I564=0,Template!I600=0,Template!I459=0),"",Template!I459&lt;(Template!I528+Template!I564+Template!I600),"",Template!I459&gt;(Template!I528+Template!I564+Template!I600),"Error",Template!I459=(Template!I528+Template!I564+Template!I600),"Alert")</f>
        <v/>
      </c>
      <c r="J309" s="58" t="str" cm="1">
        <f t="array" ref="J309">_xlfn.IFS(OR(Template!K528="",Template!K564="",Template!K600="",Template!L528="pa",Template!L564="pa",Template!L600="pa"),"",AND(Template!K528=0,Template!K564=0,Template!K600=0,Template!K459=0),"",Template!K459&lt;(Template!K528+Template!K564+Template!K600),"",Template!K459&gt;(Template!K528+Template!K564+Template!K600),"Error",Template!K459=(Template!K528+Template!K564+Template!K600),"Alert")</f>
        <v/>
      </c>
      <c r="K309" s="58" t="str" cm="1">
        <f t="array" ref="K309">_xlfn.IFS(OR(Template!M528="",Template!M564="",Template!M600="",Template!N528="pa",Template!N564="pa",Template!N600="pa"),"",AND(Template!M528=0,Template!M564=0,Template!M600=0,Template!M459=0),"",Template!M459&lt;(Template!M528+Template!M564+Template!M600),"",Template!M459&gt;(Template!M528+Template!M564+Template!M600),"Error",Template!M459=(Template!M528+Template!M564+Template!M600),"Alert")</f>
        <v/>
      </c>
      <c r="L309" s="58" t="str" cm="1">
        <f t="array" ref="L309">_xlfn.IFS(OR(Template!O528="",Template!O564="",Template!O600="",Template!P528="pa",Template!P564="pa",Template!P600="pa"),"",AND(Template!O528=0,Template!O564=0,Template!O600=0,Template!O459=0),"",Template!O459&lt;(Template!O528+Template!O564+Template!O600),"",Template!O459&gt;(Template!O528+Template!O564+Template!O600),"Error",Template!O459=(Template!O528+Template!O564+Template!O600),"Alert")</f>
        <v/>
      </c>
      <c r="M309" s="58" t="str" cm="1">
        <f t="array" ref="M309">_xlfn.IFS(OR(Template!Q528="",Template!Q564="",Template!Q600="",Template!R528="pa",Template!R564="pa",Template!R600="pa"),"",AND(Template!Q528=0,Template!Q564=0,Template!Q600=0,Template!Q459=0),"",Template!Q459&lt;(Template!Q528+Template!Q564+Template!Q600),"",Template!Q459&gt;(Template!Q528+Template!Q564+Template!Q600),"Error",Template!Q459=(Template!Q528+Template!Q564+Template!Q600),"Alert")</f>
        <v/>
      </c>
      <c r="N309" s="58" t="str" cm="1">
        <f t="array" ref="N309">_xlfn.IFS(OR(Template!S528="",Template!S564="",Template!S600="",Template!T528="pa",Template!T564="pa",Template!T600="pa"),"",AND(Template!S528=0,Template!S564=0,Template!S600=0,Template!S459=0),"",Template!S459&lt;(Template!S528+Template!S564+Template!S600),"",Template!S459&gt;(Template!S528+Template!S564+Template!S600),"Error",Template!S459=(Template!S528+Template!S564+Template!S600),"Alert")</f>
        <v>Alert</v>
      </c>
      <c r="O309" s="58" t="str" cm="1">
        <f t="array" ref="O309">_xlfn.IFS(OR(Template!U528="",Template!U564="",Template!U600="",Template!V528="pa",Template!V564="pa",Template!V600="pa"),"",AND(Template!U528=0,Template!U564=0,Template!U600=0,Template!U459=0),"",Template!U459&lt;(Template!U528+Template!U564+Template!U600),"",Template!U459&gt;(Template!U528+Template!U564+Template!U600),"Error",Template!U459=(Template!U528+Template!U564+Template!U600),"Alert")</f>
        <v>Alert</v>
      </c>
      <c r="P309" s="58" t="str" cm="1">
        <f t="array" ref="P309">_xlfn.IFS(OR(Template!W528="",Template!W564="",Template!W600="",Template!X528="pa",Template!X564="pa",Template!X600="pa"),"",AND(Template!W528=0,Template!W564=0,Template!W600=0,Template!W459=0),"",Template!W459&lt;(Template!W528+Template!W564+Template!W600),"",Template!W459&gt;(Template!W528+Template!W564+Template!W600),"Error",Template!W459=(Template!W528+Template!W564+Template!W600),"Alert")</f>
        <v/>
      </c>
      <c r="Q309" s="58" t="str" cm="1">
        <f t="array" ref="Q309">_xlfn.IFS(OR(Template!Y528="",Template!Y564="",Template!Y600="",Template!Z528="pa",Template!Z564="pa",Template!Z600="pa"),"",AND(Template!Y528=0,Template!Y564=0,Template!Y600=0,Template!Y459=0),"",Template!Y459&lt;(Template!Y528+Template!Y564+Template!Y600),"",Template!Y459&gt;(Template!Y528+Template!Y564+Template!Y600),"Error",Template!Y459=(Template!Y528+Template!Y564+Template!Y600),"Alert")</f>
        <v/>
      </c>
      <c r="R309" s="155"/>
    </row>
    <row r="310" spans="1:18" ht="15.75" customHeight="1" x14ac:dyDescent="0.2">
      <c r="A310" s="491"/>
      <c r="B310" s="487"/>
      <c r="C310" s="487"/>
      <c r="D310" s="487"/>
      <c r="E310" s="69" t="s">
        <v>656</v>
      </c>
      <c r="F310" s="58" cm="1">
        <f t="array" ref="F310">IF(OR(G310:Q310="Error",G310:Q310="Alert"),1,"")</f>
        <v>1</v>
      </c>
      <c r="G310" s="58" t="str" cm="1">
        <f t="array" ref="G310">_xlfn.IFS(OR(Template!E529="",Template!E565="",Template!E601="",Template!F529="pa",Template!F565="pa",Template!F601="pa"),"",AND(Template!E529=0,Template!E565=0,Template!E601=0,Template!E460=0),"",Template!E460&lt;(Template!E529+Template!E565+Template!E601),"",Template!E460&gt;(Template!E529+Template!E565+Template!E601),"Error",Template!E460=(Template!E529+Template!E565+Template!E601),"Alert")</f>
        <v/>
      </c>
      <c r="H310" s="58" t="str" cm="1">
        <f t="array" ref="H310">_xlfn.IFS(OR(Template!G529="",Template!G565="",Template!G601="",Template!H529="pa",Template!H565="pa",Template!H601="pa"),"",AND(Template!G529=0,Template!G565=0,Template!G601=0,Template!G460=0),"",Template!G460&lt;(Template!G529+Template!G565+Template!G601),"",Template!G460&gt;(Template!G529+Template!G565+Template!G601),"Error",Template!G460=(Template!G529+Template!G565+Template!G601),"Alert")</f>
        <v/>
      </c>
      <c r="I310" s="58" t="str" cm="1">
        <f t="array" ref="I310">_xlfn.IFS(OR(Template!I529="",Template!I565="",Template!I601="",Template!J529="pa",Template!J565="pa",Template!J601="pa"),"",AND(Template!I529=0,Template!I565=0,Template!I601=0,Template!I460=0),"",Template!I460&lt;(Template!I529+Template!I565+Template!I601),"",Template!I460&gt;(Template!I529+Template!I565+Template!I601),"Error",Template!I460=(Template!I529+Template!I565+Template!I601),"Alert")</f>
        <v/>
      </c>
      <c r="J310" s="58" t="str" cm="1">
        <f t="array" ref="J310">_xlfn.IFS(OR(Template!K529="",Template!K565="",Template!K601="",Template!L529="pa",Template!L565="pa",Template!L601="pa"),"",AND(Template!K529=0,Template!K565=0,Template!K601=0,Template!K460=0),"",Template!K460&lt;(Template!K529+Template!K565+Template!K601),"",Template!K460&gt;(Template!K529+Template!K565+Template!K601),"Error",Template!K460=(Template!K529+Template!K565+Template!K601),"Alert")</f>
        <v/>
      </c>
      <c r="K310" s="58" t="str" cm="1">
        <f t="array" ref="K310">_xlfn.IFS(OR(Template!M529="",Template!M565="",Template!M601="",Template!N529="pa",Template!N565="pa",Template!N601="pa"),"",AND(Template!M529=0,Template!M565=0,Template!M601=0,Template!M460=0),"",Template!M460&lt;(Template!M529+Template!M565+Template!M601),"",Template!M460&gt;(Template!M529+Template!M565+Template!M601),"Error",Template!M460=(Template!M529+Template!M565+Template!M601),"Alert")</f>
        <v/>
      </c>
      <c r="L310" s="58" t="str" cm="1">
        <f t="array" ref="L310">_xlfn.IFS(OR(Template!O529="",Template!O565="",Template!O601="",Template!P529="pa",Template!P565="pa",Template!P601="pa"),"",AND(Template!O529=0,Template!O565=0,Template!O601=0,Template!O460=0),"",Template!O460&lt;(Template!O529+Template!O565+Template!O601),"",Template!O460&gt;(Template!O529+Template!O565+Template!O601),"Error",Template!O460=(Template!O529+Template!O565+Template!O601),"Alert")</f>
        <v/>
      </c>
      <c r="M310" s="58" t="str" cm="1">
        <f t="array" ref="M310">_xlfn.IFS(OR(Template!Q529="",Template!Q565="",Template!Q601="",Template!R529="pa",Template!R565="pa",Template!R601="pa"),"",AND(Template!Q529=0,Template!Q565=0,Template!Q601=0,Template!Q460=0),"",Template!Q460&lt;(Template!Q529+Template!Q565+Template!Q601),"",Template!Q460&gt;(Template!Q529+Template!Q565+Template!Q601),"Error",Template!Q460=(Template!Q529+Template!Q565+Template!Q601),"Alert")</f>
        <v/>
      </c>
      <c r="N310" s="58" t="str" cm="1">
        <f t="array" ref="N310">_xlfn.IFS(OR(Template!S529="",Template!S565="",Template!S601="",Template!T529="pa",Template!T565="pa",Template!T601="pa"),"",AND(Template!S529=0,Template!S565=0,Template!S601=0,Template!S460=0),"",Template!S460&lt;(Template!S529+Template!S565+Template!S601),"",Template!S460&gt;(Template!S529+Template!S565+Template!S601),"Error",Template!S460=(Template!S529+Template!S565+Template!S601),"Alert")</f>
        <v>Alert</v>
      </c>
      <c r="O310" s="58" t="str" cm="1">
        <f t="array" ref="O310">_xlfn.IFS(OR(Template!U529="",Template!U565="",Template!U601="",Template!V529="pa",Template!V565="pa",Template!V601="pa"),"",AND(Template!U529=0,Template!U565=0,Template!U601=0,Template!U460=0),"",Template!U460&lt;(Template!U529+Template!U565+Template!U601),"",Template!U460&gt;(Template!U529+Template!U565+Template!U601),"Error",Template!U460=(Template!U529+Template!U565+Template!U601),"Alert")</f>
        <v/>
      </c>
      <c r="P310" s="58" t="str" cm="1">
        <f t="array" ref="P310">_xlfn.IFS(OR(Template!W529="",Template!W565="",Template!W601="",Template!X529="pa",Template!X565="pa",Template!X601="pa"),"",AND(Template!W529=0,Template!W565=0,Template!W601=0,Template!W460=0),"",Template!W460&lt;(Template!W529+Template!W565+Template!W601),"",Template!W460&gt;(Template!W529+Template!W565+Template!W601),"Error",Template!W460=(Template!W529+Template!W565+Template!W601),"Alert")</f>
        <v/>
      </c>
      <c r="Q310" s="58" t="str" cm="1">
        <f t="array" ref="Q310">_xlfn.IFS(OR(Template!Y529="",Template!Y565="",Template!Y601="",Template!Z529="pa",Template!Z565="pa",Template!Z601="pa"),"",AND(Template!Y529=0,Template!Y565=0,Template!Y601=0,Template!Y460=0),"",Template!Y460&lt;(Template!Y529+Template!Y565+Template!Y601),"",Template!Y460&gt;(Template!Y529+Template!Y565+Template!Y601),"Error",Template!Y460=(Template!Y529+Template!Y565+Template!Y601),"Alert")</f>
        <v/>
      </c>
      <c r="R310" s="155"/>
    </row>
    <row r="311" spans="1:18" ht="15.75" customHeight="1" x14ac:dyDescent="0.2">
      <c r="A311" s="491"/>
      <c r="B311" s="487"/>
      <c r="C311" s="487"/>
      <c r="D311" s="487"/>
      <c r="E311" s="69" t="s">
        <v>657</v>
      </c>
      <c r="F311" s="58" cm="1">
        <f t="array" ref="F311">IF(OR(G311:Q311="Error",G311:Q311="Alert"),1,"")</f>
        <v>1</v>
      </c>
      <c r="G311" s="58" t="str" cm="1">
        <f t="array" ref="G311">_xlfn.IFS(OR(Template!E530="",Template!E566="",Template!E602="",Template!F530="pa",Template!F566="pa",Template!F602="pa"),"",AND(Template!E530=0,Template!E566=0,Template!E602=0,Template!E461=0),"",Template!E461&lt;(Template!E530+Template!E566+Template!E602),"",Template!E461&gt;(Template!E530+Template!E566+Template!E602),"Error",Template!E461=(Template!E530+Template!E566+Template!E602),"Alert")</f>
        <v/>
      </c>
      <c r="H311" s="58" t="str" cm="1">
        <f t="array" ref="H311">_xlfn.IFS(OR(Template!G530="",Template!G566="",Template!G602="",Template!H530="pa",Template!H566="pa",Template!H602="pa"),"",AND(Template!G530=0,Template!G566=0,Template!G602=0,Template!G461=0),"",Template!G461&lt;(Template!G530+Template!G566+Template!G602),"",Template!G461&gt;(Template!G530+Template!G566+Template!G602),"Error",Template!G461=(Template!G530+Template!G566+Template!G602),"Alert")</f>
        <v/>
      </c>
      <c r="I311" s="58" t="str" cm="1">
        <f t="array" ref="I311">_xlfn.IFS(OR(Template!I530="",Template!I566="",Template!I602="",Template!J530="pa",Template!J566="pa",Template!J602="pa"),"",AND(Template!I530=0,Template!I566=0,Template!I602=0,Template!I461=0),"",Template!I461&lt;(Template!I530+Template!I566+Template!I602),"",Template!I461&gt;(Template!I530+Template!I566+Template!I602),"Error",Template!I461=(Template!I530+Template!I566+Template!I602),"Alert")</f>
        <v/>
      </c>
      <c r="J311" s="58" t="str" cm="1">
        <f t="array" ref="J311">_xlfn.IFS(OR(Template!K530="",Template!K566="",Template!K602="",Template!L530="pa",Template!L566="pa",Template!L602="pa"),"",AND(Template!K530=0,Template!K566=0,Template!K602=0,Template!K461=0),"",Template!K461&lt;(Template!K530+Template!K566+Template!K602),"",Template!K461&gt;(Template!K530+Template!K566+Template!K602),"Error",Template!K461=(Template!K530+Template!K566+Template!K602),"Alert")</f>
        <v/>
      </c>
      <c r="K311" s="58" t="str" cm="1">
        <f t="array" ref="K311">_xlfn.IFS(OR(Template!M530="",Template!M566="",Template!M602="",Template!N530="pa",Template!N566="pa",Template!N602="pa"),"",AND(Template!M530=0,Template!M566=0,Template!M602=0,Template!M461=0),"",Template!M461&lt;(Template!M530+Template!M566+Template!M602),"",Template!M461&gt;(Template!M530+Template!M566+Template!M602),"Error",Template!M461=(Template!M530+Template!M566+Template!M602),"Alert")</f>
        <v/>
      </c>
      <c r="L311" s="58" t="str" cm="1">
        <f t="array" ref="L311">_xlfn.IFS(OR(Template!O530="",Template!O566="",Template!O602="",Template!P530="pa",Template!P566="pa",Template!P602="pa"),"",AND(Template!O530=0,Template!O566=0,Template!O602=0,Template!O461=0),"",Template!O461&lt;(Template!O530+Template!O566+Template!O602),"",Template!O461&gt;(Template!O530+Template!O566+Template!O602),"Error",Template!O461=(Template!O530+Template!O566+Template!O602),"Alert")</f>
        <v/>
      </c>
      <c r="M311" s="58" t="str" cm="1">
        <f t="array" ref="M311">_xlfn.IFS(OR(Template!Q530="",Template!Q566="",Template!Q602="",Template!R530="pa",Template!R566="pa",Template!R602="pa"),"",AND(Template!Q530=0,Template!Q566=0,Template!Q602=0,Template!Q461=0),"",Template!Q461&lt;(Template!Q530+Template!Q566+Template!Q602),"",Template!Q461&gt;(Template!Q530+Template!Q566+Template!Q602),"Error",Template!Q461=(Template!Q530+Template!Q566+Template!Q602),"Alert")</f>
        <v/>
      </c>
      <c r="N311" s="58" t="str" cm="1">
        <f t="array" ref="N311">_xlfn.IFS(OR(Template!S530="",Template!S566="",Template!S602="",Template!T530="pa",Template!T566="pa",Template!T602="pa"),"",AND(Template!S530=0,Template!S566=0,Template!S602=0,Template!S461=0),"",Template!S461&lt;(Template!S530+Template!S566+Template!S602),"",Template!S461&gt;(Template!S530+Template!S566+Template!S602),"Error",Template!S461=(Template!S530+Template!S566+Template!S602),"Alert")</f>
        <v>Alert</v>
      </c>
      <c r="O311" s="58" t="str" cm="1">
        <f t="array" ref="O311">_xlfn.IFS(OR(Template!U530="",Template!U566="",Template!U602="",Template!V530="pa",Template!V566="pa",Template!V602="pa"),"",AND(Template!U530=0,Template!U566=0,Template!U602=0,Template!U461=0),"",Template!U461&lt;(Template!U530+Template!U566+Template!U602),"",Template!U461&gt;(Template!U530+Template!U566+Template!U602),"Error",Template!U461=(Template!U530+Template!U566+Template!U602),"Alert")</f>
        <v>Alert</v>
      </c>
      <c r="P311" s="58" t="str" cm="1">
        <f t="array" ref="P311">_xlfn.IFS(OR(Template!W530="",Template!W566="",Template!W602="",Template!X530="pa",Template!X566="pa",Template!X602="pa"),"",AND(Template!W530=0,Template!W566=0,Template!W602=0,Template!W461=0),"",Template!W461&lt;(Template!W530+Template!W566+Template!W602),"",Template!W461&gt;(Template!W530+Template!W566+Template!W602),"Error",Template!W461=(Template!W530+Template!W566+Template!W602),"Alert")</f>
        <v/>
      </c>
      <c r="Q311" s="58" t="str" cm="1">
        <f t="array" ref="Q311">_xlfn.IFS(OR(Template!Y530="",Template!Y566="",Template!Y602="",Template!Z530="pa",Template!Z566="pa",Template!Z602="pa"),"",AND(Template!Y530=0,Template!Y566=0,Template!Y602=0,Template!Y461=0),"",Template!Y461&lt;(Template!Y530+Template!Y566+Template!Y602),"",Template!Y461&gt;(Template!Y530+Template!Y566+Template!Y602),"Error",Template!Y461=(Template!Y530+Template!Y566+Template!Y602),"Alert")</f>
        <v/>
      </c>
      <c r="R311" s="155"/>
    </row>
    <row r="312" spans="1:18" ht="15.75" customHeight="1" x14ac:dyDescent="0.2">
      <c r="A312" s="491"/>
      <c r="B312" s="487"/>
      <c r="C312" s="487"/>
      <c r="D312" s="487"/>
      <c r="E312" s="69" t="s">
        <v>658</v>
      </c>
      <c r="F312" s="58" cm="1">
        <f t="array" ref="F312">IF(OR(G312:Q312="Error",G312:Q312="Alert"),1,"")</f>
        <v>1</v>
      </c>
      <c r="G312" s="58" t="str" cm="1">
        <f t="array" ref="G312">_xlfn.IFS(OR(Template!E531="",Template!E567="",Template!E603="",Template!F531="pa",Template!F567="pa",Template!F603="pa"),"",AND(Template!E531=0,Template!E567=0,Template!E603=0,Template!E462=0),"",Template!E462&lt;(Template!E531+Template!E567+Template!E603),"",Template!E462&gt;(Template!E531+Template!E567+Template!E603),"Error",Template!E462=(Template!E531+Template!E567+Template!E603),"Alert")</f>
        <v/>
      </c>
      <c r="H312" s="58" t="str" cm="1">
        <f t="array" ref="H312">_xlfn.IFS(OR(Template!G531="",Template!G567="",Template!G603="",Template!H531="pa",Template!H567="pa",Template!H603="pa"),"",AND(Template!G531=0,Template!G567=0,Template!G603=0,Template!G462=0),"",Template!G462&lt;(Template!G531+Template!G567+Template!G603),"",Template!G462&gt;(Template!G531+Template!G567+Template!G603),"Error",Template!G462=(Template!G531+Template!G567+Template!G603),"Alert")</f>
        <v/>
      </c>
      <c r="I312" s="58" t="str" cm="1">
        <f t="array" ref="I312">_xlfn.IFS(OR(Template!I531="",Template!I567="",Template!I603="",Template!J531="pa",Template!J567="pa",Template!J603="pa"),"",AND(Template!I531=0,Template!I567=0,Template!I603=0,Template!I462=0),"",Template!I462&lt;(Template!I531+Template!I567+Template!I603),"",Template!I462&gt;(Template!I531+Template!I567+Template!I603),"Error",Template!I462=(Template!I531+Template!I567+Template!I603),"Alert")</f>
        <v/>
      </c>
      <c r="J312" s="58" t="str" cm="1">
        <f t="array" ref="J312">_xlfn.IFS(OR(Template!K531="",Template!K567="",Template!K603="",Template!L531="pa",Template!L567="pa",Template!L603="pa"),"",AND(Template!K531=0,Template!K567=0,Template!K603=0,Template!K462=0),"",Template!K462&lt;(Template!K531+Template!K567+Template!K603),"",Template!K462&gt;(Template!K531+Template!K567+Template!K603),"Error",Template!K462=(Template!K531+Template!K567+Template!K603),"Alert")</f>
        <v/>
      </c>
      <c r="K312" s="58" t="str" cm="1">
        <f t="array" ref="K312">_xlfn.IFS(OR(Template!M531="",Template!M567="",Template!M603="",Template!N531="pa",Template!N567="pa",Template!N603="pa"),"",AND(Template!M531=0,Template!M567=0,Template!M603=0,Template!M462=0),"",Template!M462&lt;(Template!M531+Template!M567+Template!M603),"",Template!M462&gt;(Template!M531+Template!M567+Template!M603),"Error",Template!M462=(Template!M531+Template!M567+Template!M603),"Alert")</f>
        <v/>
      </c>
      <c r="L312" s="58" t="str" cm="1">
        <f t="array" ref="L312">_xlfn.IFS(OR(Template!O531="",Template!O567="",Template!O603="",Template!P531="pa",Template!P567="pa",Template!P603="pa"),"",AND(Template!O531=0,Template!O567=0,Template!O603=0,Template!O462=0),"",Template!O462&lt;(Template!O531+Template!O567+Template!O603),"",Template!O462&gt;(Template!O531+Template!O567+Template!O603),"Error",Template!O462=(Template!O531+Template!O567+Template!O603),"Alert")</f>
        <v/>
      </c>
      <c r="M312" s="58" t="str" cm="1">
        <f t="array" ref="M312">_xlfn.IFS(OR(Template!Q531="",Template!Q567="",Template!Q603="",Template!R531="pa",Template!R567="pa",Template!R603="pa"),"",AND(Template!Q531=0,Template!Q567=0,Template!Q603=0,Template!Q462=0),"",Template!Q462&lt;(Template!Q531+Template!Q567+Template!Q603),"",Template!Q462&gt;(Template!Q531+Template!Q567+Template!Q603),"Error",Template!Q462=(Template!Q531+Template!Q567+Template!Q603),"Alert")</f>
        <v/>
      </c>
      <c r="N312" s="58" t="str" cm="1">
        <f t="array" ref="N312">_xlfn.IFS(OR(Template!S531="",Template!S567="",Template!S603="",Template!T531="pa",Template!T567="pa",Template!T603="pa"),"",AND(Template!S531=0,Template!S567=0,Template!S603=0,Template!S462=0),"",Template!S462&lt;(Template!S531+Template!S567+Template!S603),"",Template!S462&gt;(Template!S531+Template!S567+Template!S603),"Error",Template!S462=(Template!S531+Template!S567+Template!S603),"Alert")</f>
        <v>Alert</v>
      </c>
      <c r="O312" s="58" t="str" cm="1">
        <f t="array" ref="O312">_xlfn.IFS(OR(Template!U531="",Template!U567="",Template!U603="",Template!V531="pa",Template!V567="pa",Template!V603="pa"),"",AND(Template!U531=0,Template!U567=0,Template!U603=0,Template!U462=0),"",Template!U462&lt;(Template!U531+Template!U567+Template!U603),"",Template!U462&gt;(Template!U531+Template!U567+Template!U603),"Error",Template!U462=(Template!U531+Template!U567+Template!U603),"Alert")</f>
        <v>Alert</v>
      </c>
      <c r="P312" s="58" t="str" cm="1">
        <f t="array" ref="P312">_xlfn.IFS(OR(Template!W531="",Template!W567="",Template!W603="",Template!X531="pa",Template!X567="pa",Template!X603="pa"),"",AND(Template!W531=0,Template!W567=0,Template!W603=0,Template!W462=0),"",Template!W462&lt;(Template!W531+Template!W567+Template!W603),"",Template!W462&gt;(Template!W531+Template!W567+Template!W603),"Error",Template!W462=(Template!W531+Template!W567+Template!W603),"Alert")</f>
        <v/>
      </c>
      <c r="Q312" s="58" t="str" cm="1">
        <f t="array" ref="Q312">_xlfn.IFS(OR(Template!Y531="",Template!Y567="",Template!Y603="",Template!Z531="pa",Template!Z567="pa",Template!Z603="pa"),"",AND(Template!Y531=0,Template!Y567=0,Template!Y603=0,Template!Y462=0),"",Template!Y462&lt;(Template!Y531+Template!Y567+Template!Y603),"",Template!Y462&gt;(Template!Y531+Template!Y567+Template!Y603),"Error",Template!Y462=(Template!Y531+Template!Y567+Template!Y603),"Alert")</f>
        <v/>
      </c>
      <c r="R312" s="155"/>
    </row>
    <row r="313" spans="1:18" ht="15.75" customHeight="1" x14ac:dyDescent="0.2">
      <c r="A313" s="491"/>
      <c r="B313" s="487"/>
      <c r="C313" s="487"/>
      <c r="D313" s="487"/>
      <c r="E313" s="69" t="s">
        <v>659</v>
      </c>
      <c r="F313" s="58" cm="1">
        <f t="array" ref="F313">IF(OR(G313:Q313="Error",G313:Q313="Alert"),1,"")</f>
        <v>1</v>
      </c>
      <c r="G313" s="58" t="str" cm="1">
        <f t="array" ref="G313">_xlfn.IFS(OR(Template!E532="",Template!E568="",Template!E604="",Template!F532="pa",Template!F568="pa",Template!F604="pa"),"",AND(Template!E532=0,Template!E568=0,Template!E604=0,Template!E463=0),"",Template!E463&lt;(Template!E532+Template!E568+Template!E604),"",Template!E463&gt;(Template!E532+Template!E568+Template!E604),"Error",Template!E463=(Template!E532+Template!E568+Template!E604),"Alert")</f>
        <v/>
      </c>
      <c r="H313" s="58" t="str" cm="1">
        <f t="array" ref="H313">_xlfn.IFS(OR(Template!G532="",Template!G568="",Template!G604="",Template!H532="pa",Template!H568="pa",Template!H604="pa"),"",AND(Template!G532=0,Template!G568=0,Template!G604=0,Template!G463=0),"",Template!G463&lt;(Template!G532+Template!G568+Template!G604),"",Template!G463&gt;(Template!G532+Template!G568+Template!G604),"Error",Template!G463=(Template!G532+Template!G568+Template!G604),"Alert")</f>
        <v/>
      </c>
      <c r="I313" s="58" t="str" cm="1">
        <f t="array" ref="I313">_xlfn.IFS(OR(Template!I532="",Template!I568="",Template!I604="",Template!J532="pa",Template!J568="pa",Template!J604="pa"),"",AND(Template!I532=0,Template!I568=0,Template!I604=0,Template!I463=0),"",Template!I463&lt;(Template!I532+Template!I568+Template!I604),"",Template!I463&gt;(Template!I532+Template!I568+Template!I604),"Error",Template!I463=(Template!I532+Template!I568+Template!I604),"Alert")</f>
        <v/>
      </c>
      <c r="J313" s="58" t="str" cm="1">
        <f t="array" ref="J313">_xlfn.IFS(OR(Template!K532="",Template!K568="",Template!K604="",Template!L532="pa",Template!L568="pa",Template!L604="pa"),"",AND(Template!K532=0,Template!K568=0,Template!K604=0,Template!K463=0),"",Template!K463&lt;(Template!K532+Template!K568+Template!K604),"",Template!K463&gt;(Template!K532+Template!K568+Template!K604),"Error",Template!K463=(Template!K532+Template!K568+Template!K604),"Alert")</f>
        <v/>
      </c>
      <c r="K313" s="58" t="str" cm="1">
        <f t="array" ref="K313">_xlfn.IFS(OR(Template!M532="",Template!M568="",Template!M604="",Template!N532="pa",Template!N568="pa",Template!N604="pa"),"",AND(Template!M532=0,Template!M568=0,Template!M604=0,Template!M463=0),"",Template!M463&lt;(Template!M532+Template!M568+Template!M604),"",Template!M463&gt;(Template!M532+Template!M568+Template!M604),"Error",Template!M463=(Template!M532+Template!M568+Template!M604),"Alert")</f>
        <v/>
      </c>
      <c r="L313" s="58" t="str" cm="1">
        <f t="array" ref="L313">_xlfn.IFS(OR(Template!O532="",Template!O568="",Template!O604="",Template!P532="pa",Template!P568="pa",Template!P604="pa"),"",AND(Template!O532=0,Template!O568=0,Template!O604=0,Template!O463=0),"",Template!O463&lt;(Template!O532+Template!O568+Template!O604),"",Template!O463&gt;(Template!O532+Template!O568+Template!O604),"Error",Template!O463=(Template!O532+Template!O568+Template!O604),"Alert")</f>
        <v/>
      </c>
      <c r="M313" s="58" t="str" cm="1">
        <f t="array" ref="M313">_xlfn.IFS(OR(Template!Q532="",Template!Q568="",Template!Q604="",Template!R532="pa",Template!R568="pa",Template!R604="pa"),"",AND(Template!Q532=0,Template!Q568=0,Template!Q604=0,Template!Q463=0),"",Template!Q463&lt;(Template!Q532+Template!Q568+Template!Q604),"",Template!Q463&gt;(Template!Q532+Template!Q568+Template!Q604),"Error",Template!Q463=(Template!Q532+Template!Q568+Template!Q604),"Alert")</f>
        <v/>
      </c>
      <c r="N313" s="58" t="str" cm="1">
        <f t="array" ref="N313">_xlfn.IFS(OR(Template!S532="",Template!S568="",Template!S604="",Template!T532="pa",Template!T568="pa",Template!T604="pa"),"",AND(Template!S532=0,Template!S568=0,Template!S604=0,Template!S463=0),"",Template!S463&lt;(Template!S532+Template!S568+Template!S604),"",Template!S463&gt;(Template!S532+Template!S568+Template!S604),"Error",Template!S463=(Template!S532+Template!S568+Template!S604),"Alert")</f>
        <v>Alert</v>
      </c>
      <c r="O313" s="58" t="str" cm="1">
        <f t="array" ref="O313">_xlfn.IFS(OR(Template!U532="",Template!U568="",Template!U604="",Template!V532="pa",Template!V568="pa",Template!V604="pa"),"",AND(Template!U532=0,Template!U568=0,Template!U604=0,Template!U463=0),"",Template!U463&lt;(Template!U532+Template!U568+Template!U604),"",Template!U463&gt;(Template!U532+Template!U568+Template!U604),"Error",Template!U463=(Template!U532+Template!U568+Template!U604),"Alert")</f>
        <v>Alert</v>
      </c>
      <c r="P313" s="58" t="str" cm="1">
        <f t="array" ref="P313">_xlfn.IFS(OR(Template!W532="",Template!W568="",Template!W604="",Template!X532="pa",Template!X568="pa",Template!X604="pa"),"",AND(Template!W532=0,Template!W568=0,Template!W604=0,Template!W463=0),"",Template!W463&lt;(Template!W532+Template!W568+Template!W604),"",Template!W463&gt;(Template!W532+Template!W568+Template!W604),"Error",Template!W463=(Template!W532+Template!W568+Template!W604),"Alert")</f>
        <v/>
      </c>
      <c r="Q313" s="58" t="str" cm="1">
        <f t="array" ref="Q313">_xlfn.IFS(OR(Template!Y532="",Template!Y568="",Template!Y604="",Template!Z532="pa",Template!Z568="pa",Template!Z604="pa"),"",AND(Template!Y532=0,Template!Y568=0,Template!Y604=0,Template!Y463=0),"",Template!Y463&lt;(Template!Y532+Template!Y568+Template!Y604),"",Template!Y463&gt;(Template!Y532+Template!Y568+Template!Y604),"Error",Template!Y463=(Template!Y532+Template!Y568+Template!Y604),"Alert")</f>
        <v/>
      </c>
      <c r="R313" s="155"/>
    </row>
    <row r="314" spans="1:18" ht="15.75" customHeight="1" x14ac:dyDescent="0.2">
      <c r="A314" s="491"/>
      <c r="B314" s="487"/>
      <c r="C314" s="487"/>
      <c r="D314" s="487"/>
      <c r="E314" s="69" t="s">
        <v>660</v>
      </c>
      <c r="F314" s="58" cm="1">
        <f t="array" ref="F314">IF(OR(G314:Q314="Error",G314:Q314="Alert"),1,"")</f>
        <v>1</v>
      </c>
      <c r="G314" s="58" t="str" cm="1">
        <f t="array" ref="G314">_xlfn.IFS(OR(Template!E533="",Template!E569="",Template!E605="",Template!F533="pa",Template!F569="pa",Template!F605="pa"),"",AND(Template!E533=0,Template!E569=0,Template!E605=0,Template!E464=0),"",Template!E464&lt;(Template!E533+Template!E569+Template!E605),"",Template!E464&gt;(Template!E533+Template!E569+Template!E605),"Error",Template!E464=(Template!E533+Template!E569+Template!E605),"Alert")</f>
        <v/>
      </c>
      <c r="H314" s="58" t="str" cm="1">
        <f t="array" ref="H314">_xlfn.IFS(OR(Template!G533="",Template!G569="",Template!G605="",Template!H533="pa",Template!H569="pa",Template!H605="pa"),"",AND(Template!G533=0,Template!G569=0,Template!G605=0,Template!G464=0),"",Template!G464&lt;(Template!G533+Template!G569+Template!G605),"",Template!G464&gt;(Template!G533+Template!G569+Template!G605),"Error",Template!G464=(Template!G533+Template!G569+Template!G605),"Alert")</f>
        <v/>
      </c>
      <c r="I314" s="58" t="str" cm="1">
        <f t="array" ref="I314">_xlfn.IFS(OR(Template!I533="",Template!I569="",Template!I605="",Template!J533="pa",Template!J569="pa",Template!J605="pa"),"",AND(Template!I533=0,Template!I569=0,Template!I605=0,Template!I464=0),"",Template!I464&lt;(Template!I533+Template!I569+Template!I605),"",Template!I464&gt;(Template!I533+Template!I569+Template!I605),"Error",Template!I464=(Template!I533+Template!I569+Template!I605),"Alert")</f>
        <v/>
      </c>
      <c r="J314" s="58" t="str" cm="1">
        <f t="array" ref="J314">_xlfn.IFS(OR(Template!K533="",Template!K569="",Template!K605="",Template!L533="pa",Template!L569="pa",Template!L605="pa"),"",AND(Template!K533=0,Template!K569=0,Template!K605=0,Template!K464=0),"",Template!K464&lt;(Template!K533+Template!K569+Template!K605),"",Template!K464&gt;(Template!K533+Template!K569+Template!K605),"Error",Template!K464=(Template!K533+Template!K569+Template!K605),"Alert")</f>
        <v/>
      </c>
      <c r="K314" s="58" t="str" cm="1">
        <f t="array" ref="K314">_xlfn.IFS(OR(Template!M533="",Template!M569="",Template!M605="",Template!N533="pa",Template!N569="pa",Template!N605="pa"),"",AND(Template!M533=0,Template!M569=0,Template!M605=0,Template!M464=0),"",Template!M464&lt;(Template!M533+Template!M569+Template!M605),"",Template!M464&gt;(Template!M533+Template!M569+Template!M605),"Error",Template!M464=(Template!M533+Template!M569+Template!M605),"Alert")</f>
        <v/>
      </c>
      <c r="L314" s="58" t="str" cm="1">
        <f t="array" ref="L314">_xlfn.IFS(OR(Template!O533="",Template!O569="",Template!O605="",Template!P533="pa",Template!P569="pa",Template!P605="pa"),"",AND(Template!O533=0,Template!O569=0,Template!O605=0,Template!O464=0),"",Template!O464&lt;(Template!O533+Template!O569+Template!O605),"",Template!O464&gt;(Template!O533+Template!O569+Template!O605),"Error",Template!O464=(Template!O533+Template!O569+Template!O605),"Alert")</f>
        <v/>
      </c>
      <c r="M314" s="58" t="str" cm="1">
        <f t="array" ref="M314">_xlfn.IFS(OR(Template!Q533="",Template!Q569="",Template!Q605="",Template!R533="pa",Template!R569="pa",Template!R605="pa"),"",AND(Template!Q533=0,Template!Q569=0,Template!Q605=0,Template!Q464=0),"",Template!Q464&lt;(Template!Q533+Template!Q569+Template!Q605),"",Template!Q464&gt;(Template!Q533+Template!Q569+Template!Q605),"Error",Template!Q464=(Template!Q533+Template!Q569+Template!Q605),"Alert")</f>
        <v/>
      </c>
      <c r="N314" s="58" t="str" cm="1">
        <f t="array" ref="N314">_xlfn.IFS(OR(Template!S533="",Template!S569="",Template!S605="",Template!T533="pa",Template!T569="pa",Template!T605="pa"),"",AND(Template!S533=0,Template!S569=0,Template!S605=0,Template!S464=0),"",Template!S464&lt;(Template!S533+Template!S569+Template!S605),"",Template!S464&gt;(Template!S533+Template!S569+Template!S605),"Error",Template!S464=(Template!S533+Template!S569+Template!S605),"Alert")</f>
        <v>Alert</v>
      </c>
      <c r="O314" s="58" t="str" cm="1">
        <f t="array" ref="O314">_xlfn.IFS(OR(Template!U533="",Template!U569="",Template!U605="",Template!V533="pa",Template!V569="pa",Template!V605="pa"),"",AND(Template!U533=0,Template!U569=0,Template!U605=0,Template!U464=0),"",Template!U464&lt;(Template!U533+Template!U569+Template!U605),"",Template!U464&gt;(Template!U533+Template!U569+Template!U605),"Error",Template!U464=(Template!U533+Template!U569+Template!U605),"Alert")</f>
        <v>Alert</v>
      </c>
      <c r="P314" s="58" t="str" cm="1">
        <f t="array" ref="P314">_xlfn.IFS(OR(Template!W533="",Template!W569="",Template!W605="",Template!X533="pa",Template!X569="pa",Template!X605="pa"),"",AND(Template!W533=0,Template!W569=0,Template!W605=0,Template!W464=0),"",Template!W464&lt;(Template!W533+Template!W569+Template!W605),"",Template!W464&gt;(Template!W533+Template!W569+Template!W605),"Error",Template!W464=(Template!W533+Template!W569+Template!W605),"Alert")</f>
        <v/>
      </c>
      <c r="Q314" s="58" t="str" cm="1">
        <f t="array" ref="Q314">_xlfn.IFS(OR(Template!Y533="",Template!Y569="",Template!Y605="",Template!Z533="pa",Template!Z569="pa",Template!Z605="pa"),"",AND(Template!Y533=0,Template!Y569=0,Template!Y605=0,Template!Y464=0),"",Template!Y464&lt;(Template!Y533+Template!Y569+Template!Y605),"",Template!Y464&gt;(Template!Y533+Template!Y569+Template!Y605),"Error",Template!Y464=(Template!Y533+Template!Y569+Template!Y605),"Alert")</f>
        <v/>
      </c>
      <c r="R314" s="155"/>
    </row>
    <row r="315" spans="1:18" ht="15.75" customHeight="1" x14ac:dyDescent="0.2">
      <c r="A315" s="491"/>
      <c r="B315" s="487"/>
      <c r="C315" s="487"/>
      <c r="D315" s="487"/>
      <c r="E315" s="69" t="s">
        <v>661</v>
      </c>
      <c r="F315" s="58" cm="1">
        <f t="array" ref="F315">IF(OR(G315:Q315="Error",G315:Q315="Alert"),1,"")</f>
        <v>1</v>
      </c>
      <c r="G315" s="58" t="str" cm="1">
        <f t="array" ref="G315">_xlfn.IFS(OR(Template!E534="",Template!E570="",Template!E606="",Template!F534="pa",Template!F570="pa",Template!F606="pa"),"",AND(Template!E534=0,Template!E570=0,Template!E606=0,Template!E465=0),"",Template!E465&lt;(Template!E534+Template!E570+Template!E606),"",Template!E465&gt;(Template!E534+Template!E570+Template!E606),"Error",Template!E465=(Template!E534+Template!E570+Template!E606),"Alert")</f>
        <v/>
      </c>
      <c r="H315" s="58" t="str" cm="1">
        <f t="array" ref="H315">_xlfn.IFS(OR(Template!G534="",Template!G570="",Template!G606="",Template!H534="pa",Template!H570="pa",Template!H606="pa"),"",AND(Template!G534=0,Template!G570=0,Template!G606=0,Template!G465=0),"",Template!G465&lt;(Template!G534+Template!G570+Template!G606),"",Template!G465&gt;(Template!G534+Template!G570+Template!G606),"Error",Template!G465=(Template!G534+Template!G570+Template!G606),"Alert")</f>
        <v/>
      </c>
      <c r="I315" s="58" t="str" cm="1">
        <f t="array" ref="I315">_xlfn.IFS(OR(Template!I534="",Template!I570="",Template!I606="",Template!J534="pa",Template!J570="pa",Template!J606="pa"),"",AND(Template!I534=0,Template!I570=0,Template!I606=0,Template!I465=0),"",Template!I465&lt;(Template!I534+Template!I570+Template!I606),"",Template!I465&gt;(Template!I534+Template!I570+Template!I606),"Error",Template!I465=(Template!I534+Template!I570+Template!I606),"Alert")</f>
        <v/>
      </c>
      <c r="J315" s="58" t="str" cm="1">
        <f t="array" ref="J315">_xlfn.IFS(OR(Template!K534="",Template!K570="",Template!K606="",Template!L534="pa",Template!L570="pa",Template!L606="pa"),"",AND(Template!K534=0,Template!K570=0,Template!K606=0,Template!K465=0),"",Template!K465&lt;(Template!K534+Template!K570+Template!K606),"",Template!K465&gt;(Template!K534+Template!K570+Template!K606),"Error",Template!K465=(Template!K534+Template!K570+Template!K606),"Alert")</f>
        <v/>
      </c>
      <c r="K315" s="58" t="str" cm="1">
        <f t="array" ref="K315">_xlfn.IFS(OR(Template!M534="",Template!M570="",Template!M606="",Template!N534="pa",Template!N570="pa",Template!N606="pa"),"",AND(Template!M534=0,Template!M570=0,Template!M606=0,Template!M465=0),"",Template!M465&lt;(Template!M534+Template!M570+Template!M606),"",Template!M465&gt;(Template!M534+Template!M570+Template!M606),"Error",Template!M465=(Template!M534+Template!M570+Template!M606),"Alert")</f>
        <v/>
      </c>
      <c r="L315" s="58" t="str" cm="1">
        <f t="array" ref="L315">_xlfn.IFS(OR(Template!O534="",Template!O570="",Template!O606="",Template!P534="pa",Template!P570="pa",Template!P606="pa"),"",AND(Template!O534=0,Template!O570=0,Template!O606=0,Template!O465=0),"",Template!O465&lt;(Template!O534+Template!O570+Template!O606),"",Template!O465&gt;(Template!O534+Template!O570+Template!O606),"Error",Template!O465=(Template!O534+Template!O570+Template!O606),"Alert")</f>
        <v/>
      </c>
      <c r="M315" s="58" t="str" cm="1">
        <f t="array" ref="M315">_xlfn.IFS(OR(Template!Q534="",Template!Q570="",Template!Q606="",Template!R534="pa",Template!R570="pa",Template!R606="pa"),"",AND(Template!Q534=0,Template!Q570=0,Template!Q606=0,Template!Q465=0),"",Template!Q465&lt;(Template!Q534+Template!Q570+Template!Q606),"",Template!Q465&gt;(Template!Q534+Template!Q570+Template!Q606),"Error",Template!Q465=(Template!Q534+Template!Q570+Template!Q606),"Alert")</f>
        <v/>
      </c>
      <c r="N315" s="58" t="str" cm="1">
        <f t="array" ref="N315">_xlfn.IFS(OR(Template!S534="",Template!S570="",Template!S606="",Template!T534="pa",Template!T570="pa",Template!T606="pa"),"",AND(Template!S534=0,Template!S570=0,Template!S606=0,Template!S465=0),"",Template!S465&lt;(Template!S534+Template!S570+Template!S606),"",Template!S465&gt;(Template!S534+Template!S570+Template!S606),"Error",Template!S465=(Template!S534+Template!S570+Template!S606),"Alert")</f>
        <v>Alert</v>
      </c>
      <c r="O315" s="58" t="str" cm="1">
        <f t="array" ref="O315">_xlfn.IFS(OR(Template!U534="",Template!U570="",Template!U606="",Template!V534="pa",Template!V570="pa",Template!V606="pa"),"",AND(Template!U534=0,Template!U570=0,Template!U606=0,Template!U465=0),"",Template!U465&lt;(Template!U534+Template!U570+Template!U606),"",Template!U465&gt;(Template!U534+Template!U570+Template!U606),"Error",Template!U465=(Template!U534+Template!U570+Template!U606),"Alert")</f>
        <v>Alert</v>
      </c>
      <c r="P315" s="58" t="str" cm="1">
        <f t="array" ref="P315">_xlfn.IFS(OR(Template!W534="",Template!W570="",Template!W606="",Template!X534="pa",Template!X570="pa",Template!X606="pa"),"",AND(Template!W534=0,Template!W570=0,Template!W606=0,Template!W465=0),"",Template!W465&lt;(Template!W534+Template!W570+Template!W606),"",Template!W465&gt;(Template!W534+Template!W570+Template!W606),"Error",Template!W465=(Template!W534+Template!W570+Template!W606),"Alert")</f>
        <v/>
      </c>
      <c r="Q315" s="58" t="str" cm="1">
        <f t="array" ref="Q315">_xlfn.IFS(OR(Template!Y534="",Template!Y570="",Template!Y606="",Template!Z534="pa",Template!Z570="pa",Template!Z606="pa"),"",AND(Template!Y534=0,Template!Y570=0,Template!Y606=0,Template!Y465=0),"",Template!Y465&lt;(Template!Y534+Template!Y570+Template!Y606),"",Template!Y465&gt;(Template!Y534+Template!Y570+Template!Y606),"Error",Template!Y465=(Template!Y534+Template!Y570+Template!Y606),"Alert")</f>
        <v/>
      </c>
      <c r="R315" s="155"/>
    </row>
    <row r="316" spans="1:18" ht="15.75" customHeight="1" x14ac:dyDescent="0.2">
      <c r="A316" s="491"/>
      <c r="B316" s="487"/>
      <c r="C316" s="487"/>
      <c r="D316" s="487"/>
      <c r="E316" s="69" t="s">
        <v>662</v>
      </c>
      <c r="F316" s="58" cm="1">
        <f t="array" ref="F316">IF(OR(G316:Q316="Error",G316:Q316="Alert"),1,"")</f>
        <v>1</v>
      </c>
      <c r="G316" s="58" t="str" cm="1">
        <f t="array" ref="G316">_xlfn.IFS(OR(Template!E535="",Template!E571="",Template!E607="",Template!F535="pa",Template!F571="pa",Template!F607="pa"),"",AND(Template!E535=0,Template!E571=0,Template!E607=0,Template!E466=0),"",Template!E466&lt;(Template!E535+Template!E571+Template!E607),"",Template!E466&gt;(Template!E535+Template!E571+Template!E607),"Error",Template!E466=(Template!E535+Template!E571+Template!E607),"Alert")</f>
        <v/>
      </c>
      <c r="H316" s="58" t="str" cm="1">
        <f t="array" ref="H316">_xlfn.IFS(OR(Template!G535="",Template!G571="",Template!G607="",Template!H535="pa",Template!H571="pa",Template!H607="pa"),"",AND(Template!G535=0,Template!G571=0,Template!G607=0,Template!G466=0),"",Template!G466&lt;(Template!G535+Template!G571+Template!G607),"",Template!G466&gt;(Template!G535+Template!G571+Template!G607),"Error",Template!G466=(Template!G535+Template!G571+Template!G607),"Alert")</f>
        <v/>
      </c>
      <c r="I316" s="58" t="str" cm="1">
        <f t="array" ref="I316">_xlfn.IFS(OR(Template!I535="",Template!I571="",Template!I607="",Template!J535="pa",Template!J571="pa",Template!J607="pa"),"",AND(Template!I535=0,Template!I571=0,Template!I607=0,Template!I466=0),"",Template!I466&lt;(Template!I535+Template!I571+Template!I607),"",Template!I466&gt;(Template!I535+Template!I571+Template!I607),"Error",Template!I466=(Template!I535+Template!I571+Template!I607),"Alert")</f>
        <v/>
      </c>
      <c r="J316" s="58" t="str" cm="1">
        <f t="array" ref="J316">_xlfn.IFS(OR(Template!K535="",Template!K571="",Template!K607="",Template!L535="pa",Template!L571="pa",Template!L607="pa"),"",AND(Template!K535=0,Template!K571=0,Template!K607=0,Template!K466=0),"",Template!K466&lt;(Template!K535+Template!K571+Template!K607),"",Template!K466&gt;(Template!K535+Template!K571+Template!K607),"Error",Template!K466=(Template!K535+Template!K571+Template!K607),"Alert")</f>
        <v/>
      </c>
      <c r="K316" s="58" t="str" cm="1">
        <f t="array" ref="K316">_xlfn.IFS(OR(Template!M535="",Template!M571="",Template!M607="",Template!N535="pa",Template!N571="pa",Template!N607="pa"),"",AND(Template!M535=0,Template!M571=0,Template!M607=0,Template!M466=0),"",Template!M466&lt;(Template!M535+Template!M571+Template!M607),"",Template!M466&gt;(Template!M535+Template!M571+Template!M607),"Error",Template!M466=(Template!M535+Template!M571+Template!M607),"Alert")</f>
        <v/>
      </c>
      <c r="L316" s="58" t="str" cm="1">
        <f t="array" ref="L316">_xlfn.IFS(OR(Template!O535="",Template!O571="",Template!O607="",Template!P535="pa",Template!P571="pa",Template!P607="pa"),"",AND(Template!O535=0,Template!O571=0,Template!O607=0,Template!O466=0),"",Template!O466&lt;(Template!O535+Template!O571+Template!O607),"",Template!O466&gt;(Template!O535+Template!O571+Template!O607),"Error",Template!O466=(Template!O535+Template!O571+Template!O607),"Alert")</f>
        <v/>
      </c>
      <c r="M316" s="58" t="str" cm="1">
        <f t="array" ref="M316">_xlfn.IFS(OR(Template!Q535="",Template!Q571="",Template!Q607="",Template!R535="pa",Template!R571="pa",Template!R607="pa"),"",AND(Template!Q535=0,Template!Q571=0,Template!Q607=0,Template!Q466=0),"",Template!Q466&lt;(Template!Q535+Template!Q571+Template!Q607),"",Template!Q466&gt;(Template!Q535+Template!Q571+Template!Q607),"Error",Template!Q466=(Template!Q535+Template!Q571+Template!Q607),"Alert")</f>
        <v/>
      </c>
      <c r="N316" s="58" t="str" cm="1">
        <f t="array" ref="N316">_xlfn.IFS(OR(Template!S535="",Template!S571="",Template!S607="",Template!T535="pa",Template!T571="pa",Template!T607="pa"),"",AND(Template!S535=0,Template!S571=0,Template!S607=0,Template!S466=0),"",Template!S466&lt;(Template!S535+Template!S571+Template!S607),"",Template!S466&gt;(Template!S535+Template!S571+Template!S607),"Error",Template!S466=(Template!S535+Template!S571+Template!S607),"Alert")</f>
        <v/>
      </c>
      <c r="O316" s="58" t="str" cm="1">
        <f t="array" ref="O316">_xlfn.IFS(OR(Template!U535="",Template!U571="",Template!U607="",Template!V535="pa",Template!V571="pa",Template!V607="pa"),"",AND(Template!U535=0,Template!U571=0,Template!U607=0,Template!U466=0),"",Template!U466&lt;(Template!U535+Template!U571+Template!U607),"",Template!U466&gt;(Template!U535+Template!U571+Template!U607),"Error",Template!U466=(Template!U535+Template!U571+Template!U607),"Alert")</f>
        <v>Alert</v>
      </c>
      <c r="P316" s="58" t="str" cm="1">
        <f t="array" ref="P316">_xlfn.IFS(OR(Template!W535="",Template!W571="",Template!W607="",Template!X535="pa",Template!X571="pa",Template!X607="pa"),"",AND(Template!W535=0,Template!W571=0,Template!W607=0,Template!W466=0),"",Template!W466&lt;(Template!W535+Template!W571+Template!W607),"",Template!W466&gt;(Template!W535+Template!W571+Template!W607),"Error",Template!W466=(Template!W535+Template!W571+Template!W607),"Alert")</f>
        <v/>
      </c>
      <c r="Q316" s="58" t="str" cm="1">
        <f t="array" ref="Q316">_xlfn.IFS(OR(Template!Y535="",Template!Y571="",Template!Y607="",Template!Z535="pa",Template!Z571="pa",Template!Z607="pa"),"",AND(Template!Y535=0,Template!Y571=0,Template!Y607=0,Template!Y466=0),"",Template!Y466&lt;(Template!Y535+Template!Y571+Template!Y607),"",Template!Y466&gt;(Template!Y535+Template!Y571+Template!Y607),"Error",Template!Y466=(Template!Y535+Template!Y571+Template!Y607),"Alert")</f>
        <v/>
      </c>
      <c r="R316" s="155"/>
    </row>
    <row r="317" spans="1:18" ht="15.75" customHeight="1" x14ac:dyDescent="0.2">
      <c r="A317" s="491"/>
      <c r="B317" s="487"/>
      <c r="C317" s="487"/>
      <c r="D317" s="487"/>
      <c r="E317" s="69" t="s">
        <v>663</v>
      </c>
      <c r="F317" s="58" cm="1">
        <f t="array" ref="F317">IF(OR(G317:Q317="Error",G317:Q317="Alert"),1,"")</f>
        <v>1</v>
      </c>
      <c r="G317" s="58" t="str" cm="1">
        <f t="array" ref="G317">_xlfn.IFS(OR(Template!E536="",Template!E572="",Template!E608="",Template!F536="pa",Template!F572="pa",Template!F608="pa"),"",AND(Template!E536=0,Template!E572=0,Template!E608=0,Template!E467=0),"",Template!E467&lt;(Template!E536+Template!E572+Template!E608),"",Template!E467&gt;(Template!E536+Template!E572+Template!E608),"Error",Template!E467=(Template!E536+Template!E572+Template!E608),"Alert")</f>
        <v/>
      </c>
      <c r="H317" s="58" t="str" cm="1">
        <f t="array" ref="H317">_xlfn.IFS(OR(Template!G536="",Template!G572="",Template!G608="",Template!H536="pa",Template!H572="pa",Template!H608="pa"),"",AND(Template!G536=0,Template!G572=0,Template!G608=0,Template!G467=0),"",Template!G467&lt;(Template!G536+Template!G572+Template!G608),"",Template!G467&gt;(Template!G536+Template!G572+Template!G608),"Error",Template!G467=(Template!G536+Template!G572+Template!G608),"Alert")</f>
        <v/>
      </c>
      <c r="I317" s="58" t="str" cm="1">
        <f t="array" ref="I317">_xlfn.IFS(OR(Template!I536="",Template!I572="",Template!I608="",Template!J536="pa",Template!J572="pa",Template!J608="pa"),"",AND(Template!I536=0,Template!I572=0,Template!I608=0,Template!I467=0),"",Template!I467&lt;(Template!I536+Template!I572+Template!I608),"",Template!I467&gt;(Template!I536+Template!I572+Template!I608),"Error",Template!I467=(Template!I536+Template!I572+Template!I608),"Alert")</f>
        <v/>
      </c>
      <c r="J317" s="58" t="str" cm="1">
        <f t="array" ref="J317">_xlfn.IFS(OR(Template!K536="",Template!K572="",Template!K608="",Template!L536="pa",Template!L572="pa",Template!L608="pa"),"",AND(Template!K536=0,Template!K572=0,Template!K608=0,Template!K467=0),"",Template!K467&lt;(Template!K536+Template!K572+Template!K608),"",Template!K467&gt;(Template!K536+Template!K572+Template!K608),"Error",Template!K467=(Template!K536+Template!K572+Template!K608),"Alert")</f>
        <v/>
      </c>
      <c r="K317" s="58" t="str" cm="1">
        <f t="array" ref="K317">_xlfn.IFS(OR(Template!M536="",Template!M572="",Template!M608="",Template!N536="pa",Template!N572="pa",Template!N608="pa"),"",AND(Template!M536=0,Template!M572=0,Template!M608=0,Template!M467=0),"",Template!M467&lt;(Template!M536+Template!M572+Template!M608),"",Template!M467&gt;(Template!M536+Template!M572+Template!M608),"Error",Template!M467=(Template!M536+Template!M572+Template!M608),"Alert")</f>
        <v/>
      </c>
      <c r="L317" s="58" t="str" cm="1">
        <f t="array" ref="L317">_xlfn.IFS(OR(Template!O536="",Template!O572="",Template!O608="",Template!P536="pa",Template!P572="pa",Template!P608="pa"),"",AND(Template!O536=0,Template!O572=0,Template!O608=0,Template!O467=0),"",Template!O467&lt;(Template!O536+Template!O572+Template!O608),"",Template!O467&gt;(Template!O536+Template!O572+Template!O608),"Error",Template!O467=(Template!O536+Template!O572+Template!O608),"Alert")</f>
        <v/>
      </c>
      <c r="M317" s="58" t="str" cm="1">
        <f t="array" ref="M317">_xlfn.IFS(OR(Template!Q536="",Template!Q572="",Template!Q608="",Template!R536="pa",Template!R572="pa",Template!R608="pa"),"",AND(Template!Q536=0,Template!Q572=0,Template!Q608=0,Template!Q467=0),"",Template!Q467&lt;(Template!Q536+Template!Q572+Template!Q608),"",Template!Q467&gt;(Template!Q536+Template!Q572+Template!Q608),"Error",Template!Q467=(Template!Q536+Template!Q572+Template!Q608),"Alert")</f>
        <v/>
      </c>
      <c r="N317" s="58" t="str" cm="1">
        <f t="array" ref="N317">_xlfn.IFS(OR(Template!S536="",Template!S572="",Template!S608="",Template!T536="pa",Template!T572="pa",Template!T608="pa"),"",AND(Template!S536=0,Template!S572=0,Template!S608=0,Template!S467=0),"",Template!S467&lt;(Template!S536+Template!S572+Template!S608),"",Template!S467&gt;(Template!S536+Template!S572+Template!S608),"Error",Template!S467=(Template!S536+Template!S572+Template!S608),"Alert")</f>
        <v>Alert</v>
      </c>
      <c r="O317" s="58" t="str" cm="1">
        <f t="array" ref="O317">_xlfn.IFS(OR(Template!U536="",Template!U572="",Template!U608="",Template!V536="pa",Template!V572="pa",Template!V608="pa"),"",AND(Template!U536=0,Template!U572=0,Template!U608=0,Template!U467=0),"",Template!U467&lt;(Template!U536+Template!U572+Template!U608),"",Template!U467&gt;(Template!U536+Template!U572+Template!U608),"Error",Template!U467=(Template!U536+Template!U572+Template!U608),"Alert")</f>
        <v>Alert</v>
      </c>
      <c r="P317" s="58" t="str" cm="1">
        <f t="array" ref="P317">_xlfn.IFS(OR(Template!W536="",Template!W572="",Template!W608="",Template!X536="pa",Template!X572="pa",Template!X608="pa"),"",AND(Template!W536=0,Template!W572=0,Template!W608=0,Template!W467=0),"",Template!W467&lt;(Template!W536+Template!W572+Template!W608),"",Template!W467&gt;(Template!W536+Template!W572+Template!W608),"Error",Template!W467=(Template!W536+Template!W572+Template!W608),"Alert")</f>
        <v/>
      </c>
      <c r="Q317" s="58" t="str" cm="1">
        <f t="array" ref="Q317">_xlfn.IFS(OR(Template!Y536="",Template!Y572="",Template!Y608="",Template!Z536="pa",Template!Z572="pa",Template!Z608="pa"),"",AND(Template!Y536=0,Template!Y572=0,Template!Y608=0,Template!Y467=0),"",Template!Y467&lt;(Template!Y536+Template!Y572+Template!Y608),"",Template!Y467&gt;(Template!Y536+Template!Y572+Template!Y608),"Error",Template!Y467=(Template!Y536+Template!Y572+Template!Y608),"Alert")</f>
        <v/>
      </c>
      <c r="R317" s="155"/>
    </row>
    <row r="318" spans="1:18" ht="15.75" customHeight="1" x14ac:dyDescent="0.2">
      <c r="A318" s="491"/>
      <c r="B318" s="487"/>
      <c r="C318" s="487"/>
      <c r="D318" s="487"/>
      <c r="E318" s="69" t="s">
        <v>664</v>
      </c>
      <c r="F318" s="58" cm="1">
        <f t="array" ref="F318">IF(OR(G318:Q318="Error",G318:Q318="Alert"),1,"")</f>
        <v>1</v>
      </c>
      <c r="G318" s="58" t="str" cm="1">
        <f t="array" ref="G318">_xlfn.IFS(OR(Template!E537="",Template!E573="",Template!E609="",Template!F537="pa",Template!F573="pa",Template!F609="pa"),"",AND(Template!E537=0,Template!E573=0,Template!E609=0,Template!E468=0),"",Template!E468&lt;(Template!E537+Template!E573+Template!E609),"",Template!E468&gt;(Template!E537+Template!E573+Template!E609),"Error",Template!E468=(Template!E537+Template!E573+Template!E609),"Alert")</f>
        <v/>
      </c>
      <c r="H318" s="58" t="str" cm="1">
        <f t="array" ref="H318">_xlfn.IFS(OR(Template!G537="",Template!G573="",Template!G609="",Template!H537="pa",Template!H573="pa",Template!H609="pa"),"",AND(Template!G537=0,Template!G573=0,Template!G609=0,Template!G468=0),"",Template!G468&lt;(Template!G537+Template!G573+Template!G609),"",Template!G468&gt;(Template!G537+Template!G573+Template!G609),"Error",Template!G468=(Template!G537+Template!G573+Template!G609),"Alert")</f>
        <v/>
      </c>
      <c r="I318" s="58" t="str" cm="1">
        <f t="array" ref="I318">_xlfn.IFS(OR(Template!I537="",Template!I573="",Template!I609="",Template!J537="pa",Template!J573="pa",Template!J609="pa"),"",AND(Template!I537=0,Template!I573=0,Template!I609=0,Template!I468=0),"",Template!I468&lt;(Template!I537+Template!I573+Template!I609),"",Template!I468&gt;(Template!I537+Template!I573+Template!I609),"Error",Template!I468=(Template!I537+Template!I573+Template!I609),"Alert")</f>
        <v/>
      </c>
      <c r="J318" s="58" t="str" cm="1">
        <f t="array" ref="J318">_xlfn.IFS(OR(Template!K537="",Template!K573="",Template!K609="",Template!L537="pa",Template!L573="pa",Template!L609="pa"),"",AND(Template!K537=0,Template!K573=0,Template!K609=0,Template!K468=0),"",Template!K468&lt;(Template!K537+Template!K573+Template!K609),"",Template!K468&gt;(Template!K537+Template!K573+Template!K609),"Error",Template!K468=(Template!K537+Template!K573+Template!K609),"Alert")</f>
        <v/>
      </c>
      <c r="K318" s="58" t="str" cm="1">
        <f t="array" ref="K318">_xlfn.IFS(OR(Template!M537="",Template!M573="",Template!M609="",Template!N537="pa",Template!N573="pa",Template!N609="pa"),"",AND(Template!M537=0,Template!M573=0,Template!M609=0,Template!M468=0),"",Template!M468&lt;(Template!M537+Template!M573+Template!M609),"",Template!M468&gt;(Template!M537+Template!M573+Template!M609),"Error",Template!M468=(Template!M537+Template!M573+Template!M609),"Alert")</f>
        <v/>
      </c>
      <c r="L318" s="58" t="str" cm="1">
        <f t="array" ref="L318">_xlfn.IFS(OR(Template!O537="",Template!O573="",Template!O609="",Template!P537="pa",Template!P573="pa",Template!P609="pa"),"",AND(Template!O537=0,Template!O573=0,Template!O609=0,Template!O468=0),"",Template!O468&lt;(Template!O537+Template!O573+Template!O609),"",Template!O468&gt;(Template!O537+Template!O573+Template!O609),"Error",Template!O468=(Template!O537+Template!O573+Template!O609),"Alert")</f>
        <v/>
      </c>
      <c r="M318" s="58" t="str" cm="1">
        <f t="array" ref="M318">_xlfn.IFS(OR(Template!Q537="",Template!Q573="",Template!Q609="",Template!R537="pa",Template!R573="pa",Template!R609="pa"),"",AND(Template!Q537=0,Template!Q573=0,Template!Q609=0,Template!Q468=0),"",Template!Q468&lt;(Template!Q537+Template!Q573+Template!Q609),"",Template!Q468&gt;(Template!Q537+Template!Q573+Template!Q609),"Error",Template!Q468=(Template!Q537+Template!Q573+Template!Q609),"Alert")</f>
        <v/>
      </c>
      <c r="N318" s="58" t="str" cm="1">
        <f t="array" ref="N318">_xlfn.IFS(OR(Template!S537="",Template!S573="",Template!S609="",Template!T537="pa",Template!T573="pa",Template!T609="pa"),"",AND(Template!S537=0,Template!S573=0,Template!S609=0,Template!S468=0),"",Template!S468&lt;(Template!S537+Template!S573+Template!S609),"",Template!S468&gt;(Template!S537+Template!S573+Template!S609),"Error",Template!S468=(Template!S537+Template!S573+Template!S609),"Alert")</f>
        <v>Alert</v>
      </c>
      <c r="O318" s="58" t="str" cm="1">
        <f t="array" ref="O318">_xlfn.IFS(OR(Template!U537="",Template!U573="",Template!U609="",Template!V537="pa",Template!V573="pa",Template!V609="pa"),"",AND(Template!U537=0,Template!U573=0,Template!U609=0,Template!U468=0),"",Template!U468&lt;(Template!U537+Template!U573+Template!U609),"",Template!U468&gt;(Template!U537+Template!U573+Template!U609),"Error",Template!U468=(Template!U537+Template!U573+Template!U609),"Alert")</f>
        <v>Alert</v>
      </c>
      <c r="P318" s="58" t="str" cm="1">
        <f t="array" ref="P318">_xlfn.IFS(OR(Template!W537="",Template!W573="",Template!W609="",Template!X537="pa",Template!X573="pa",Template!X609="pa"),"",AND(Template!W537=0,Template!W573=0,Template!W609=0,Template!W468=0),"",Template!W468&lt;(Template!W537+Template!W573+Template!W609),"",Template!W468&gt;(Template!W537+Template!W573+Template!W609),"Error",Template!W468=(Template!W537+Template!W573+Template!W609),"Alert")</f>
        <v/>
      </c>
      <c r="Q318" s="58" t="str" cm="1">
        <f t="array" ref="Q318">_xlfn.IFS(OR(Template!Y537="",Template!Y573="",Template!Y609="",Template!Z537="pa",Template!Z573="pa",Template!Z609="pa"),"",AND(Template!Y537=0,Template!Y573=0,Template!Y609=0,Template!Y468=0),"",Template!Y468&lt;(Template!Y537+Template!Y573+Template!Y609),"",Template!Y468&gt;(Template!Y537+Template!Y573+Template!Y609),"Error",Template!Y468=(Template!Y537+Template!Y573+Template!Y609),"Alert")</f>
        <v/>
      </c>
      <c r="R318" s="155"/>
    </row>
    <row r="319" spans="1:18" ht="15.75" customHeight="1" x14ac:dyDescent="0.2">
      <c r="A319" s="491"/>
      <c r="B319" s="487"/>
      <c r="C319" s="487"/>
      <c r="D319" s="487"/>
      <c r="E319" s="69" t="s">
        <v>665</v>
      </c>
      <c r="F319" s="58" cm="1">
        <f t="array" ref="F319">IF(OR(G319:Q319="Error",G319:Q319="Alert"),1,"")</f>
        <v>1</v>
      </c>
      <c r="G319" s="58" t="str" cm="1">
        <f t="array" ref="G319">_xlfn.IFS(OR(Template!E538="",Template!E574="",Template!E610="",Template!F538="pa",Template!F574="pa",Template!F610="pa"),"",AND(Template!E538=0,Template!E574=0,Template!E610=0,Template!E469=0),"",Template!E469&lt;(Template!E538+Template!E574+Template!E610),"",Template!E469&gt;(Template!E538+Template!E574+Template!E610),"Error",Template!E469=(Template!E538+Template!E574+Template!E610),"Alert")</f>
        <v/>
      </c>
      <c r="H319" s="58" t="str" cm="1">
        <f t="array" ref="H319">_xlfn.IFS(OR(Template!G538="",Template!G574="",Template!G610="",Template!H538="pa",Template!H574="pa",Template!H610="pa"),"",AND(Template!G538=0,Template!G574=0,Template!G610=0,Template!G469=0),"",Template!G469&lt;(Template!G538+Template!G574+Template!G610),"",Template!G469&gt;(Template!G538+Template!G574+Template!G610),"Error",Template!G469=(Template!G538+Template!G574+Template!G610),"Alert")</f>
        <v/>
      </c>
      <c r="I319" s="58" t="str" cm="1">
        <f t="array" ref="I319">_xlfn.IFS(OR(Template!I538="",Template!I574="",Template!I610="",Template!J538="pa",Template!J574="pa",Template!J610="pa"),"",AND(Template!I538=0,Template!I574=0,Template!I610=0,Template!I469=0),"",Template!I469&lt;(Template!I538+Template!I574+Template!I610),"",Template!I469&gt;(Template!I538+Template!I574+Template!I610),"Error",Template!I469=(Template!I538+Template!I574+Template!I610),"Alert")</f>
        <v/>
      </c>
      <c r="J319" s="58" t="str" cm="1">
        <f t="array" ref="J319">_xlfn.IFS(OR(Template!K538="",Template!K574="",Template!K610="",Template!L538="pa",Template!L574="pa",Template!L610="pa"),"",AND(Template!K538=0,Template!K574=0,Template!K610=0,Template!K469=0),"",Template!K469&lt;(Template!K538+Template!K574+Template!K610),"",Template!K469&gt;(Template!K538+Template!K574+Template!K610),"Error",Template!K469=(Template!K538+Template!K574+Template!K610),"Alert")</f>
        <v/>
      </c>
      <c r="K319" s="58" t="str" cm="1">
        <f t="array" ref="K319">_xlfn.IFS(OR(Template!M538="",Template!M574="",Template!M610="",Template!N538="pa",Template!N574="pa",Template!N610="pa"),"",AND(Template!M538=0,Template!M574=0,Template!M610=0,Template!M469=0),"",Template!M469&lt;(Template!M538+Template!M574+Template!M610),"",Template!M469&gt;(Template!M538+Template!M574+Template!M610),"Error",Template!M469=(Template!M538+Template!M574+Template!M610),"Alert")</f>
        <v/>
      </c>
      <c r="L319" s="58" t="str" cm="1">
        <f t="array" ref="L319">_xlfn.IFS(OR(Template!O538="",Template!O574="",Template!O610="",Template!P538="pa",Template!P574="pa",Template!P610="pa"),"",AND(Template!O538=0,Template!O574=0,Template!O610=0,Template!O469=0),"",Template!O469&lt;(Template!O538+Template!O574+Template!O610),"",Template!O469&gt;(Template!O538+Template!O574+Template!O610),"Error",Template!O469=(Template!O538+Template!O574+Template!O610),"Alert")</f>
        <v/>
      </c>
      <c r="M319" s="58" t="str" cm="1">
        <f t="array" ref="M319">_xlfn.IFS(OR(Template!Q538="",Template!Q574="",Template!Q610="",Template!R538="pa",Template!R574="pa",Template!R610="pa"),"",AND(Template!Q538=0,Template!Q574=0,Template!Q610=0,Template!Q469=0),"",Template!Q469&lt;(Template!Q538+Template!Q574+Template!Q610),"",Template!Q469&gt;(Template!Q538+Template!Q574+Template!Q610),"Error",Template!Q469=(Template!Q538+Template!Q574+Template!Q610),"Alert")</f>
        <v/>
      </c>
      <c r="N319" s="58" t="str" cm="1">
        <f t="array" ref="N319">_xlfn.IFS(OR(Template!S538="",Template!S574="",Template!S610="",Template!T538="pa",Template!T574="pa",Template!T610="pa"),"",AND(Template!S538=0,Template!S574=0,Template!S610=0,Template!S469=0),"",Template!S469&lt;(Template!S538+Template!S574+Template!S610),"",Template!S469&gt;(Template!S538+Template!S574+Template!S610),"Error",Template!S469=(Template!S538+Template!S574+Template!S610),"Alert")</f>
        <v>Alert</v>
      </c>
      <c r="O319" s="58" t="str" cm="1">
        <f t="array" ref="O319">_xlfn.IFS(OR(Template!U538="",Template!U574="",Template!U610="",Template!V538="pa",Template!V574="pa",Template!V610="pa"),"",AND(Template!U538=0,Template!U574=0,Template!U610=0,Template!U469=0),"",Template!U469&lt;(Template!U538+Template!U574+Template!U610),"",Template!U469&gt;(Template!U538+Template!U574+Template!U610),"Error",Template!U469=(Template!U538+Template!U574+Template!U610),"Alert")</f>
        <v>Alert</v>
      </c>
      <c r="P319" s="58" t="str" cm="1">
        <f t="array" ref="P319">_xlfn.IFS(OR(Template!W538="",Template!W574="",Template!W610="",Template!X538="pa",Template!X574="pa",Template!X610="pa"),"",AND(Template!W538=0,Template!W574=0,Template!W610=0,Template!W469=0),"",Template!W469&lt;(Template!W538+Template!W574+Template!W610),"",Template!W469&gt;(Template!W538+Template!W574+Template!W610),"Error",Template!W469=(Template!W538+Template!W574+Template!W610),"Alert")</f>
        <v/>
      </c>
      <c r="Q319" s="58" t="str" cm="1">
        <f t="array" ref="Q319">_xlfn.IFS(OR(Template!Y538="",Template!Y574="",Template!Y610="",Template!Z538="pa",Template!Z574="pa",Template!Z610="pa"),"",AND(Template!Y538=0,Template!Y574=0,Template!Y610=0,Template!Y469=0),"",Template!Y469&lt;(Template!Y538+Template!Y574+Template!Y610),"",Template!Y469&gt;(Template!Y538+Template!Y574+Template!Y610),"Error",Template!Y469=(Template!Y538+Template!Y574+Template!Y610),"Alert")</f>
        <v/>
      </c>
      <c r="R319" s="155"/>
    </row>
    <row r="320" spans="1:18" ht="15.75" customHeight="1" x14ac:dyDescent="0.2">
      <c r="A320" s="491"/>
      <c r="B320" s="487"/>
      <c r="C320" s="487"/>
      <c r="D320" s="487"/>
      <c r="E320" s="69" t="s">
        <v>666</v>
      </c>
      <c r="F320" s="58" cm="1">
        <f t="array" ref="F320">IF(OR(G320:Q320="Error",G320:Q320="Alert"),1,"")</f>
        <v>1</v>
      </c>
      <c r="G320" s="58" t="str" cm="1">
        <f t="array" ref="G320">_xlfn.IFS(OR(Template!E539="",Template!E575="",Template!E611="",Template!F539="pa",Template!F575="pa",Template!F611="pa"),"",AND(Template!E539=0,Template!E575=0,Template!E611=0,Template!E470=0),"",Template!E470&lt;(Template!E539+Template!E575+Template!E611),"",Template!E470&gt;(Template!E539+Template!E575+Template!E611),"Error",Template!E470=(Template!E539+Template!E575+Template!E611),"Alert")</f>
        <v/>
      </c>
      <c r="H320" s="58" t="str" cm="1">
        <f t="array" ref="H320">_xlfn.IFS(OR(Template!G539="",Template!G575="",Template!G611="",Template!H539="pa",Template!H575="pa",Template!H611="pa"),"",AND(Template!G539=0,Template!G575=0,Template!G611=0,Template!G470=0),"",Template!G470&lt;(Template!G539+Template!G575+Template!G611),"",Template!G470&gt;(Template!G539+Template!G575+Template!G611),"Error",Template!G470=(Template!G539+Template!G575+Template!G611),"Alert")</f>
        <v/>
      </c>
      <c r="I320" s="58" t="str" cm="1">
        <f t="array" ref="I320">_xlfn.IFS(OR(Template!I539="",Template!I575="",Template!I611="",Template!J539="pa",Template!J575="pa",Template!J611="pa"),"",AND(Template!I539=0,Template!I575=0,Template!I611=0,Template!I470=0),"",Template!I470&lt;(Template!I539+Template!I575+Template!I611),"",Template!I470&gt;(Template!I539+Template!I575+Template!I611),"Error",Template!I470=(Template!I539+Template!I575+Template!I611),"Alert")</f>
        <v/>
      </c>
      <c r="J320" s="58" t="str" cm="1">
        <f t="array" ref="J320">_xlfn.IFS(OR(Template!K539="",Template!K575="",Template!K611="",Template!L539="pa",Template!L575="pa",Template!L611="pa"),"",AND(Template!K539=0,Template!K575=0,Template!K611=0,Template!K470=0),"",Template!K470&lt;(Template!K539+Template!K575+Template!K611),"",Template!K470&gt;(Template!K539+Template!K575+Template!K611),"Error",Template!K470=(Template!K539+Template!K575+Template!K611),"Alert")</f>
        <v/>
      </c>
      <c r="K320" s="58" t="str" cm="1">
        <f t="array" ref="K320">_xlfn.IFS(OR(Template!M539="",Template!M575="",Template!M611="",Template!N539="pa",Template!N575="pa",Template!N611="pa"),"",AND(Template!M539=0,Template!M575=0,Template!M611=0,Template!M470=0),"",Template!M470&lt;(Template!M539+Template!M575+Template!M611),"",Template!M470&gt;(Template!M539+Template!M575+Template!M611),"Error",Template!M470=(Template!M539+Template!M575+Template!M611),"Alert")</f>
        <v/>
      </c>
      <c r="L320" s="58" t="str" cm="1">
        <f t="array" ref="L320">_xlfn.IFS(OR(Template!O539="",Template!O575="",Template!O611="",Template!P539="pa",Template!P575="pa",Template!P611="pa"),"",AND(Template!O539=0,Template!O575=0,Template!O611=0,Template!O470=0),"",Template!O470&lt;(Template!O539+Template!O575+Template!O611),"",Template!O470&gt;(Template!O539+Template!O575+Template!O611),"Error",Template!O470=(Template!O539+Template!O575+Template!O611),"Alert")</f>
        <v/>
      </c>
      <c r="M320" s="58" t="str" cm="1">
        <f t="array" ref="M320">_xlfn.IFS(OR(Template!Q539="",Template!Q575="",Template!Q611="",Template!R539="pa",Template!R575="pa",Template!R611="pa"),"",AND(Template!Q539=0,Template!Q575=0,Template!Q611=0,Template!Q470=0),"",Template!Q470&lt;(Template!Q539+Template!Q575+Template!Q611),"",Template!Q470&gt;(Template!Q539+Template!Q575+Template!Q611),"Error",Template!Q470=(Template!Q539+Template!Q575+Template!Q611),"Alert")</f>
        <v/>
      </c>
      <c r="N320" s="58" t="str" cm="1">
        <f t="array" ref="N320">_xlfn.IFS(OR(Template!S539="",Template!S575="",Template!S611="",Template!T539="pa",Template!T575="pa",Template!T611="pa"),"",AND(Template!S539=0,Template!S575=0,Template!S611=0,Template!S470=0),"",Template!S470&lt;(Template!S539+Template!S575+Template!S611),"",Template!S470&gt;(Template!S539+Template!S575+Template!S611),"Error",Template!S470=(Template!S539+Template!S575+Template!S611),"Alert")</f>
        <v>Alert</v>
      </c>
      <c r="O320" s="58" t="str" cm="1">
        <f t="array" ref="O320">_xlfn.IFS(OR(Template!U539="",Template!U575="",Template!U611="",Template!V539="pa",Template!V575="pa",Template!V611="pa"),"",AND(Template!U539=0,Template!U575=0,Template!U611=0,Template!U470=0),"",Template!U470&lt;(Template!U539+Template!U575+Template!U611),"",Template!U470&gt;(Template!U539+Template!U575+Template!U611),"Error",Template!U470=(Template!U539+Template!U575+Template!U611),"Alert")</f>
        <v>Alert</v>
      </c>
      <c r="P320" s="58" t="str" cm="1">
        <f t="array" ref="P320">_xlfn.IFS(OR(Template!W539="",Template!W575="",Template!W611="",Template!X539="pa",Template!X575="pa",Template!X611="pa"),"",AND(Template!W539=0,Template!W575=0,Template!W611=0,Template!W470=0),"",Template!W470&lt;(Template!W539+Template!W575+Template!W611),"",Template!W470&gt;(Template!W539+Template!W575+Template!W611),"Error",Template!W470=(Template!W539+Template!W575+Template!W611),"Alert")</f>
        <v/>
      </c>
      <c r="Q320" s="58" t="str" cm="1">
        <f t="array" ref="Q320">_xlfn.IFS(OR(Template!Y539="",Template!Y575="",Template!Y611="",Template!Z539="pa",Template!Z575="pa",Template!Z611="pa"),"",AND(Template!Y539=0,Template!Y575=0,Template!Y611=0,Template!Y470=0),"",Template!Y470&lt;(Template!Y539+Template!Y575+Template!Y611),"",Template!Y470&gt;(Template!Y539+Template!Y575+Template!Y611),"Error",Template!Y470=(Template!Y539+Template!Y575+Template!Y611),"Alert")</f>
        <v/>
      </c>
      <c r="R320" s="155"/>
    </row>
    <row r="321" spans="1:18" ht="15.75" customHeight="1" x14ac:dyDescent="0.2">
      <c r="A321" s="491"/>
      <c r="B321" s="487"/>
      <c r="C321" s="487"/>
      <c r="D321" s="487"/>
      <c r="E321" s="69" t="s">
        <v>667</v>
      </c>
      <c r="F321" s="58" cm="1">
        <f t="array" ref="F321">IF(OR(G321:Q321="Error",G321:Q321="Alert"),1,"")</f>
        <v>1</v>
      </c>
      <c r="G321" s="58" t="str" cm="1">
        <f t="array" ref="G321">_xlfn.IFS(OR(Template!E540="",Template!E576="",Template!E612="",Template!F540="pa",Template!F576="pa",Template!F612="pa"),"",AND(Template!E540=0,Template!E576=0,Template!E612=0,Template!E471=0),"",Template!E471&lt;(Template!E540+Template!E576+Template!E612),"",Template!E471&gt;(Template!E540+Template!E576+Template!E612),"Error",Template!E471=(Template!E540+Template!E576+Template!E612),"Alert")</f>
        <v/>
      </c>
      <c r="H321" s="58" t="str" cm="1">
        <f t="array" ref="H321">_xlfn.IFS(OR(Template!G540="",Template!G576="",Template!G612="",Template!H540="pa",Template!H576="pa",Template!H612="pa"),"",AND(Template!G540=0,Template!G576=0,Template!G612=0,Template!G471=0),"",Template!G471&lt;(Template!G540+Template!G576+Template!G612),"",Template!G471&gt;(Template!G540+Template!G576+Template!G612),"Error",Template!G471=(Template!G540+Template!G576+Template!G612),"Alert")</f>
        <v/>
      </c>
      <c r="I321" s="58" t="str" cm="1">
        <f t="array" ref="I321">_xlfn.IFS(OR(Template!I540="",Template!I576="",Template!I612="",Template!J540="pa",Template!J576="pa",Template!J612="pa"),"",AND(Template!I540=0,Template!I576=0,Template!I612=0,Template!I471=0),"",Template!I471&lt;(Template!I540+Template!I576+Template!I612),"",Template!I471&gt;(Template!I540+Template!I576+Template!I612),"Error",Template!I471=(Template!I540+Template!I576+Template!I612),"Alert")</f>
        <v/>
      </c>
      <c r="J321" s="58" t="str" cm="1">
        <f t="array" ref="J321">_xlfn.IFS(OR(Template!K540="",Template!K576="",Template!K612="",Template!L540="pa",Template!L576="pa",Template!L612="pa"),"",AND(Template!K540=0,Template!K576=0,Template!K612=0,Template!K471=0),"",Template!K471&lt;(Template!K540+Template!K576+Template!K612),"",Template!K471&gt;(Template!K540+Template!K576+Template!K612),"Error",Template!K471=(Template!K540+Template!K576+Template!K612),"Alert")</f>
        <v/>
      </c>
      <c r="K321" s="58" t="str" cm="1">
        <f t="array" ref="K321">_xlfn.IFS(OR(Template!M540="",Template!M576="",Template!M612="",Template!N540="pa",Template!N576="pa",Template!N612="pa"),"",AND(Template!M540=0,Template!M576=0,Template!M612=0,Template!M471=0),"",Template!M471&lt;(Template!M540+Template!M576+Template!M612),"",Template!M471&gt;(Template!M540+Template!M576+Template!M612),"Error",Template!M471=(Template!M540+Template!M576+Template!M612),"Alert")</f>
        <v/>
      </c>
      <c r="L321" s="58" t="str" cm="1">
        <f t="array" ref="L321">_xlfn.IFS(OR(Template!O540="",Template!O576="",Template!O612="",Template!P540="pa",Template!P576="pa",Template!P612="pa"),"",AND(Template!O540=0,Template!O576=0,Template!O612=0,Template!O471=0),"",Template!O471&lt;(Template!O540+Template!O576+Template!O612),"",Template!O471&gt;(Template!O540+Template!O576+Template!O612),"Error",Template!O471=(Template!O540+Template!O576+Template!O612),"Alert")</f>
        <v/>
      </c>
      <c r="M321" s="58" t="str" cm="1">
        <f t="array" ref="M321">_xlfn.IFS(OR(Template!Q540="",Template!Q576="",Template!Q612="",Template!R540="pa",Template!R576="pa",Template!R612="pa"),"",AND(Template!Q540=0,Template!Q576=0,Template!Q612=0,Template!Q471=0),"",Template!Q471&lt;(Template!Q540+Template!Q576+Template!Q612),"",Template!Q471&gt;(Template!Q540+Template!Q576+Template!Q612),"Error",Template!Q471=(Template!Q540+Template!Q576+Template!Q612),"Alert")</f>
        <v/>
      </c>
      <c r="N321" s="58" t="str" cm="1">
        <f t="array" ref="N321">_xlfn.IFS(OR(Template!S540="",Template!S576="",Template!S612="",Template!T540="pa",Template!T576="pa",Template!T612="pa"),"",AND(Template!S540=0,Template!S576=0,Template!S612=0,Template!S471=0),"",Template!S471&lt;(Template!S540+Template!S576+Template!S612),"",Template!S471&gt;(Template!S540+Template!S576+Template!S612),"Error",Template!S471=(Template!S540+Template!S576+Template!S612),"Alert")</f>
        <v>Alert</v>
      </c>
      <c r="O321" s="58" t="str" cm="1">
        <f t="array" ref="O321">_xlfn.IFS(OR(Template!U540="",Template!U576="",Template!U612="",Template!V540="pa",Template!V576="pa",Template!V612="pa"),"",AND(Template!U540=0,Template!U576=0,Template!U612=0,Template!U471=0),"",Template!U471&lt;(Template!U540+Template!U576+Template!U612),"",Template!U471&gt;(Template!U540+Template!U576+Template!U612),"Error",Template!U471=(Template!U540+Template!U576+Template!U612),"Alert")</f>
        <v>Alert</v>
      </c>
      <c r="P321" s="58" t="str" cm="1">
        <f t="array" ref="P321">_xlfn.IFS(OR(Template!W540="",Template!W576="",Template!W612="",Template!X540="pa",Template!X576="pa",Template!X612="pa"),"",AND(Template!W540=0,Template!W576=0,Template!W612=0,Template!W471=0),"",Template!W471&lt;(Template!W540+Template!W576+Template!W612),"",Template!W471&gt;(Template!W540+Template!W576+Template!W612),"Error",Template!W471=(Template!W540+Template!W576+Template!W612),"Alert")</f>
        <v/>
      </c>
      <c r="Q321" s="58" t="str" cm="1">
        <f t="array" ref="Q321">_xlfn.IFS(OR(Template!Y540="",Template!Y576="",Template!Y612="",Template!Z540="pa",Template!Z576="pa",Template!Z612="pa"),"",AND(Template!Y540=0,Template!Y576=0,Template!Y612=0,Template!Y471=0),"",Template!Y471&lt;(Template!Y540+Template!Y576+Template!Y612),"",Template!Y471&gt;(Template!Y540+Template!Y576+Template!Y612),"Error",Template!Y471=(Template!Y540+Template!Y576+Template!Y612),"Alert")</f>
        <v/>
      </c>
      <c r="R321" s="155"/>
    </row>
    <row r="322" spans="1:18" ht="15.75" customHeight="1" x14ac:dyDescent="0.2">
      <c r="A322" s="491"/>
      <c r="B322" s="487"/>
      <c r="C322" s="487"/>
      <c r="D322" s="487"/>
      <c r="E322" s="69" t="s">
        <v>668</v>
      </c>
      <c r="F322" s="58" cm="1">
        <f t="array" ref="F322">IF(OR(G322:Q322="Error",G322:Q322="Alert"),1,"")</f>
        <v>1</v>
      </c>
      <c r="G322" s="58" t="str" cm="1">
        <f t="array" ref="G322">_xlfn.IFS(OR(Template!E541="",Template!E577="",Template!E613="",Template!F541="pa",Template!F577="pa",Template!F613="pa"),"",AND(Template!E541=0,Template!E577=0,Template!E613=0,Template!E472=0),"",Template!E472&lt;(Template!E541+Template!E577+Template!E613),"",Template!E472&gt;(Template!E541+Template!E577+Template!E613),"Error",Template!E472=(Template!E541+Template!E577+Template!E613),"Alert")</f>
        <v/>
      </c>
      <c r="H322" s="58" t="str" cm="1">
        <f t="array" ref="H322">_xlfn.IFS(OR(Template!G541="",Template!G577="",Template!G613="",Template!H541="pa",Template!H577="pa",Template!H613="pa"),"",AND(Template!G541=0,Template!G577=0,Template!G613=0,Template!G472=0),"",Template!G472&lt;(Template!G541+Template!G577+Template!G613),"",Template!G472&gt;(Template!G541+Template!G577+Template!G613),"Error",Template!G472=(Template!G541+Template!G577+Template!G613),"Alert")</f>
        <v/>
      </c>
      <c r="I322" s="58" t="str" cm="1">
        <f t="array" ref="I322">_xlfn.IFS(OR(Template!I541="",Template!I577="",Template!I613="",Template!J541="pa",Template!J577="pa",Template!J613="pa"),"",AND(Template!I541=0,Template!I577=0,Template!I613=0,Template!I472=0),"",Template!I472&lt;(Template!I541+Template!I577+Template!I613),"",Template!I472&gt;(Template!I541+Template!I577+Template!I613),"Error",Template!I472=(Template!I541+Template!I577+Template!I613),"Alert")</f>
        <v/>
      </c>
      <c r="J322" s="58" t="str" cm="1">
        <f t="array" ref="J322">_xlfn.IFS(OR(Template!K541="",Template!K577="",Template!K613="",Template!L541="pa",Template!L577="pa",Template!L613="pa"),"",AND(Template!K541=0,Template!K577=0,Template!K613=0,Template!K472=0),"",Template!K472&lt;(Template!K541+Template!K577+Template!K613),"",Template!K472&gt;(Template!K541+Template!K577+Template!K613),"Error",Template!K472=(Template!K541+Template!K577+Template!K613),"Alert")</f>
        <v/>
      </c>
      <c r="K322" s="58" t="str" cm="1">
        <f t="array" ref="K322">_xlfn.IFS(OR(Template!M541="",Template!M577="",Template!M613="",Template!N541="pa",Template!N577="pa",Template!N613="pa"),"",AND(Template!M541=0,Template!M577=0,Template!M613=0,Template!M472=0),"",Template!M472&lt;(Template!M541+Template!M577+Template!M613),"",Template!M472&gt;(Template!M541+Template!M577+Template!M613),"Error",Template!M472=(Template!M541+Template!M577+Template!M613),"Alert")</f>
        <v/>
      </c>
      <c r="L322" s="58" t="str" cm="1">
        <f t="array" ref="L322">_xlfn.IFS(OR(Template!O541="",Template!O577="",Template!O613="",Template!P541="pa",Template!P577="pa",Template!P613="pa"),"",AND(Template!O541=0,Template!O577=0,Template!O613=0,Template!O472=0),"",Template!O472&lt;(Template!O541+Template!O577+Template!O613),"",Template!O472&gt;(Template!O541+Template!O577+Template!O613),"Error",Template!O472=(Template!O541+Template!O577+Template!O613),"Alert")</f>
        <v/>
      </c>
      <c r="M322" s="58" t="str" cm="1">
        <f t="array" ref="M322">_xlfn.IFS(OR(Template!Q541="",Template!Q577="",Template!Q613="",Template!R541="pa",Template!R577="pa",Template!R613="pa"),"",AND(Template!Q541=0,Template!Q577=0,Template!Q613=0,Template!Q472=0),"",Template!Q472&lt;(Template!Q541+Template!Q577+Template!Q613),"",Template!Q472&gt;(Template!Q541+Template!Q577+Template!Q613),"Error",Template!Q472=(Template!Q541+Template!Q577+Template!Q613),"Alert")</f>
        <v/>
      </c>
      <c r="N322" s="58" t="str" cm="1">
        <f t="array" ref="N322">_xlfn.IFS(OR(Template!S541="",Template!S577="",Template!S613="",Template!T541="pa",Template!T577="pa",Template!T613="pa"),"",AND(Template!S541=0,Template!S577=0,Template!S613=0,Template!S472=0),"",Template!S472&lt;(Template!S541+Template!S577+Template!S613),"",Template!S472&gt;(Template!S541+Template!S577+Template!S613),"Error",Template!S472=(Template!S541+Template!S577+Template!S613),"Alert")</f>
        <v>Alert</v>
      </c>
      <c r="O322" s="58" t="str" cm="1">
        <f t="array" ref="O322">_xlfn.IFS(OR(Template!U541="",Template!U577="",Template!U613="",Template!V541="pa",Template!V577="pa",Template!V613="pa"),"",AND(Template!U541=0,Template!U577=0,Template!U613=0,Template!U472=0),"",Template!U472&lt;(Template!U541+Template!U577+Template!U613),"",Template!U472&gt;(Template!U541+Template!U577+Template!U613),"Error",Template!U472=(Template!U541+Template!U577+Template!U613),"Alert")</f>
        <v>Alert</v>
      </c>
      <c r="P322" s="58" t="str" cm="1">
        <f t="array" ref="P322">_xlfn.IFS(OR(Template!W541="",Template!W577="",Template!W613="",Template!X541="pa",Template!X577="pa",Template!X613="pa"),"",AND(Template!W541=0,Template!W577=0,Template!W613=0,Template!W472=0),"",Template!W472&lt;(Template!W541+Template!W577+Template!W613),"",Template!W472&gt;(Template!W541+Template!W577+Template!W613),"Error",Template!W472=(Template!W541+Template!W577+Template!W613),"Alert")</f>
        <v/>
      </c>
      <c r="Q322" s="58" t="str" cm="1">
        <f t="array" ref="Q322">_xlfn.IFS(OR(Template!Y541="",Template!Y577="",Template!Y613="",Template!Z541="pa",Template!Z577="pa",Template!Z613="pa"),"",AND(Template!Y541=0,Template!Y577=0,Template!Y613=0,Template!Y472=0),"",Template!Y472&lt;(Template!Y541+Template!Y577+Template!Y613),"",Template!Y472&gt;(Template!Y541+Template!Y577+Template!Y613),"Error",Template!Y472=(Template!Y541+Template!Y577+Template!Y613),"Alert")</f>
        <v/>
      </c>
      <c r="R322" s="155"/>
    </row>
    <row r="323" spans="1:18" ht="15.75" customHeight="1" x14ac:dyDescent="0.2">
      <c r="A323" s="491"/>
      <c r="B323" s="487"/>
      <c r="C323" s="487"/>
      <c r="D323" s="487"/>
      <c r="E323" s="69" t="s">
        <v>669</v>
      </c>
      <c r="F323" s="58" cm="1">
        <f t="array" ref="F323">IF(OR(G323:Q323="Error",G323:Q323="Alert"),1,"")</f>
        <v>1</v>
      </c>
      <c r="G323" s="58" t="str" cm="1">
        <f t="array" ref="G323">_xlfn.IFS(OR(Template!E542="",Template!E578="",Template!E614="",Template!F542="pa",Template!F578="pa",Template!F614="pa"),"",AND(Template!E542=0,Template!E578=0,Template!E614=0,Template!E473=0),"",Template!E473&lt;(Template!E542+Template!E578+Template!E614),"",Template!E473&gt;(Template!E542+Template!E578+Template!E614),"Error",Template!E473=(Template!E542+Template!E578+Template!E614),"Alert")</f>
        <v/>
      </c>
      <c r="H323" s="58" t="str" cm="1">
        <f t="array" ref="H323">_xlfn.IFS(OR(Template!G542="",Template!G578="",Template!G614="",Template!H542="pa",Template!H578="pa",Template!H614="pa"),"",AND(Template!G542=0,Template!G578=0,Template!G614=0,Template!G473=0),"",Template!G473&lt;(Template!G542+Template!G578+Template!G614),"",Template!G473&gt;(Template!G542+Template!G578+Template!G614),"Error",Template!G473=(Template!G542+Template!G578+Template!G614),"Alert")</f>
        <v/>
      </c>
      <c r="I323" s="58" t="str" cm="1">
        <f t="array" ref="I323">_xlfn.IFS(OR(Template!I542="",Template!I578="",Template!I614="",Template!J542="pa",Template!J578="pa",Template!J614="pa"),"",AND(Template!I542=0,Template!I578=0,Template!I614=0,Template!I473=0),"",Template!I473&lt;(Template!I542+Template!I578+Template!I614),"",Template!I473&gt;(Template!I542+Template!I578+Template!I614),"Error",Template!I473=(Template!I542+Template!I578+Template!I614),"Alert")</f>
        <v/>
      </c>
      <c r="J323" s="58" t="str" cm="1">
        <f t="array" ref="J323">_xlfn.IFS(OR(Template!K542="",Template!K578="",Template!K614="",Template!L542="pa",Template!L578="pa",Template!L614="pa"),"",AND(Template!K542=0,Template!K578=0,Template!K614=0,Template!K473=0),"",Template!K473&lt;(Template!K542+Template!K578+Template!K614),"",Template!K473&gt;(Template!K542+Template!K578+Template!K614),"Error",Template!K473=(Template!K542+Template!K578+Template!K614),"Alert")</f>
        <v/>
      </c>
      <c r="K323" s="58" t="str" cm="1">
        <f t="array" ref="K323">_xlfn.IFS(OR(Template!M542="",Template!M578="",Template!M614="",Template!N542="pa",Template!N578="pa",Template!N614="pa"),"",AND(Template!M542=0,Template!M578=0,Template!M614=0,Template!M473=0),"",Template!M473&lt;(Template!M542+Template!M578+Template!M614),"",Template!M473&gt;(Template!M542+Template!M578+Template!M614),"Error",Template!M473=(Template!M542+Template!M578+Template!M614),"Alert")</f>
        <v/>
      </c>
      <c r="L323" s="58" t="str" cm="1">
        <f t="array" ref="L323">_xlfn.IFS(OR(Template!O542="",Template!O578="",Template!O614="",Template!P542="pa",Template!P578="pa",Template!P614="pa"),"",AND(Template!O542=0,Template!O578=0,Template!O614=0,Template!O473=0),"",Template!O473&lt;(Template!O542+Template!O578+Template!O614),"",Template!O473&gt;(Template!O542+Template!O578+Template!O614),"Error",Template!O473=(Template!O542+Template!O578+Template!O614),"Alert")</f>
        <v/>
      </c>
      <c r="M323" s="58" t="str" cm="1">
        <f t="array" ref="M323">_xlfn.IFS(OR(Template!Q542="",Template!Q578="",Template!Q614="",Template!R542="pa",Template!R578="pa",Template!R614="pa"),"",AND(Template!Q542=0,Template!Q578=0,Template!Q614=0,Template!Q473=0),"",Template!Q473&lt;(Template!Q542+Template!Q578+Template!Q614),"",Template!Q473&gt;(Template!Q542+Template!Q578+Template!Q614),"Error",Template!Q473=(Template!Q542+Template!Q578+Template!Q614),"Alert")</f>
        <v/>
      </c>
      <c r="N323" s="58" t="str" cm="1">
        <f t="array" ref="N323">_xlfn.IFS(OR(Template!S542="",Template!S578="",Template!S614="",Template!T542="pa",Template!T578="pa",Template!T614="pa"),"",AND(Template!S542=0,Template!S578=0,Template!S614=0,Template!S473=0),"",Template!S473&lt;(Template!S542+Template!S578+Template!S614),"",Template!S473&gt;(Template!S542+Template!S578+Template!S614),"Error",Template!S473=(Template!S542+Template!S578+Template!S614),"Alert")</f>
        <v>Alert</v>
      </c>
      <c r="O323" s="58" t="str" cm="1">
        <f t="array" ref="O323">_xlfn.IFS(OR(Template!U542="",Template!U578="",Template!U614="",Template!V542="pa",Template!V578="pa",Template!V614="pa"),"",AND(Template!U542=0,Template!U578=0,Template!U614=0,Template!U473=0),"",Template!U473&lt;(Template!U542+Template!U578+Template!U614),"",Template!U473&gt;(Template!U542+Template!U578+Template!U614),"Error",Template!U473=(Template!U542+Template!U578+Template!U614),"Alert")</f>
        <v>Alert</v>
      </c>
      <c r="P323" s="58" t="str" cm="1">
        <f t="array" ref="P323">_xlfn.IFS(OR(Template!W542="",Template!W578="",Template!W614="",Template!X542="pa",Template!X578="pa",Template!X614="pa"),"",AND(Template!W542=0,Template!W578=0,Template!W614=0,Template!W473=0),"",Template!W473&lt;(Template!W542+Template!W578+Template!W614),"",Template!W473&gt;(Template!W542+Template!W578+Template!W614),"Error",Template!W473=(Template!W542+Template!W578+Template!W614),"Alert")</f>
        <v/>
      </c>
      <c r="Q323" s="58" t="str" cm="1">
        <f t="array" ref="Q323">_xlfn.IFS(OR(Template!Y542="",Template!Y578="",Template!Y614="",Template!Z542="pa",Template!Z578="pa",Template!Z614="pa"),"",AND(Template!Y542=0,Template!Y578=0,Template!Y614=0,Template!Y473=0),"",Template!Y473&lt;(Template!Y542+Template!Y578+Template!Y614),"",Template!Y473&gt;(Template!Y542+Template!Y578+Template!Y614),"Error",Template!Y473=(Template!Y542+Template!Y578+Template!Y614),"Alert")</f>
        <v/>
      </c>
      <c r="R323" s="155"/>
    </row>
    <row r="324" spans="1:18" ht="15.75" customHeight="1" x14ac:dyDescent="0.2">
      <c r="A324" s="491"/>
      <c r="B324" s="487"/>
      <c r="C324" s="487"/>
      <c r="D324" s="487"/>
      <c r="E324" s="69" t="s">
        <v>670</v>
      </c>
      <c r="F324" s="58" cm="1">
        <f t="array" ref="F324">IF(OR(G324:Q324="Error",G324:Q324="Alert"),1,"")</f>
        <v>1</v>
      </c>
      <c r="G324" s="58" t="str" cm="1">
        <f t="array" ref="G324">_xlfn.IFS(OR(Template!E543="",Template!E579="",Template!E615="",Template!F543="pa",Template!F579="pa",Template!F615="pa"),"",AND(Template!E543=0,Template!E579=0,Template!E615=0,Template!E474=0),"",Template!E474&lt;(Template!E543+Template!E579+Template!E615),"",Template!E474&gt;(Template!E543+Template!E579+Template!E615),"Error",Template!E474=(Template!E543+Template!E579+Template!E615),"Alert")</f>
        <v/>
      </c>
      <c r="H324" s="58" t="str" cm="1">
        <f t="array" ref="H324">_xlfn.IFS(OR(Template!G543="",Template!G579="",Template!G615="",Template!H543="pa",Template!H579="pa",Template!H615="pa"),"",AND(Template!G543=0,Template!G579=0,Template!G615=0,Template!G474=0),"",Template!G474&lt;(Template!G543+Template!G579+Template!G615),"",Template!G474&gt;(Template!G543+Template!G579+Template!G615),"Error",Template!G474=(Template!G543+Template!G579+Template!G615),"Alert")</f>
        <v/>
      </c>
      <c r="I324" s="58" t="str" cm="1">
        <f t="array" ref="I324">_xlfn.IFS(OR(Template!I543="",Template!I579="",Template!I615="",Template!J543="pa",Template!J579="pa",Template!J615="pa"),"",AND(Template!I543=0,Template!I579=0,Template!I615=0,Template!I474=0),"",Template!I474&lt;(Template!I543+Template!I579+Template!I615),"",Template!I474&gt;(Template!I543+Template!I579+Template!I615),"Error",Template!I474=(Template!I543+Template!I579+Template!I615),"Alert")</f>
        <v/>
      </c>
      <c r="J324" s="58" t="str" cm="1">
        <f t="array" ref="J324">_xlfn.IFS(OR(Template!K543="",Template!K579="",Template!K615="",Template!L543="pa",Template!L579="pa",Template!L615="pa"),"",AND(Template!K543=0,Template!K579=0,Template!K615=0,Template!K474=0),"",Template!K474&lt;(Template!K543+Template!K579+Template!K615),"",Template!K474&gt;(Template!K543+Template!K579+Template!K615),"Error",Template!K474=(Template!K543+Template!K579+Template!K615),"Alert")</f>
        <v/>
      </c>
      <c r="K324" s="58" t="str" cm="1">
        <f t="array" ref="K324">_xlfn.IFS(OR(Template!M543="",Template!M579="",Template!M615="",Template!N543="pa",Template!N579="pa",Template!N615="pa"),"",AND(Template!M543=0,Template!M579=0,Template!M615=0,Template!M474=0),"",Template!M474&lt;(Template!M543+Template!M579+Template!M615),"",Template!M474&gt;(Template!M543+Template!M579+Template!M615),"Error",Template!M474=(Template!M543+Template!M579+Template!M615),"Alert")</f>
        <v/>
      </c>
      <c r="L324" s="58" t="str" cm="1">
        <f t="array" ref="L324">_xlfn.IFS(OR(Template!O543="",Template!O579="",Template!O615="",Template!P543="pa",Template!P579="pa",Template!P615="pa"),"",AND(Template!O543=0,Template!O579=0,Template!O615=0,Template!O474=0),"",Template!O474&lt;(Template!O543+Template!O579+Template!O615),"",Template!O474&gt;(Template!O543+Template!O579+Template!O615),"Error",Template!O474=(Template!O543+Template!O579+Template!O615),"Alert")</f>
        <v/>
      </c>
      <c r="M324" s="58" t="str" cm="1">
        <f t="array" ref="M324">_xlfn.IFS(OR(Template!Q543="",Template!Q579="",Template!Q615="",Template!R543="pa",Template!R579="pa",Template!R615="pa"),"",AND(Template!Q543=0,Template!Q579=0,Template!Q615=0,Template!Q474=0),"",Template!Q474&lt;(Template!Q543+Template!Q579+Template!Q615),"",Template!Q474&gt;(Template!Q543+Template!Q579+Template!Q615),"Error",Template!Q474=(Template!Q543+Template!Q579+Template!Q615),"Alert")</f>
        <v/>
      </c>
      <c r="N324" s="58" t="str" cm="1">
        <f t="array" ref="N324">_xlfn.IFS(OR(Template!S543="",Template!S579="",Template!S615="",Template!T543="pa",Template!T579="pa",Template!T615="pa"),"",AND(Template!S543=0,Template!S579=0,Template!S615=0,Template!S474=0),"",Template!S474&lt;(Template!S543+Template!S579+Template!S615),"",Template!S474&gt;(Template!S543+Template!S579+Template!S615),"Error",Template!S474=(Template!S543+Template!S579+Template!S615),"Alert")</f>
        <v>Alert</v>
      </c>
      <c r="O324" s="58" t="str" cm="1">
        <f t="array" ref="O324">_xlfn.IFS(OR(Template!U543="",Template!U579="",Template!U615="",Template!V543="pa",Template!V579="pa",Template!V615="pa"),"",AND(Template!U543=0,Template!U579=0,Template!U615=0,Template!U474=0),"",Template!U474&lt;(Template!U543+Template!U579+Template!U615),"",Template!U474&gt;(Template!U543+Template!U579+Template!U615),"Error",Template!U474=(Template!U543+Template!U579+Template!U615),"Alert")</f>
        <v>Alert</v>
      </c>
      <c r="P324" s="58" t="str" cm="1">
        <f t="array" ref="P324">_xlfn.IFS(OR(Template!W543="",Template!W579="",Template!W615="",Template!X543="pa",Template!X579="pa",Template!X615="pa"),"",AND(Template!W543=0,Template!W579=0,Template!W615=0,Template!W474=0),"",Template!W474&lt;(Template!W543+Template!W579+Template!W615),"",Template!W474&gt;(Template!W543+Template!W579+Template!W615),"Error",Template!W474=(Template!W543+Template!W579+Template!W615),"Alert")</f>
        <v/>
      </c>
      <c r="Q324" s="58" t="str" cm="1">
        <f t="array" ref="Q324">_xlfn.IFS(OR(Template!Y543="",Template!Y579="",Template!Y615="",Template!Z543="pa",Template!Z579="pa",Template!Z615="pa"),"",AND(Template!Y543=0,Template!Y579=0,Template!Y615=0,Template!Y474=0),"",Template!Y474&lt;(Template!Y543+Template!Y579+Template!Y615),"",Template!Y474&gt;(Template!Y543+Template!Y579+Template!Y615),"Error",Template!Y474=(Template!Y543+Template!Y579+Template!Y615),"Alert")</f>
        <v/>
      </c>
      <c r="R324" s="155"/>
    </row>
    <row r="325" spans="1:18" ht="15.75" customHeight="1" thickBot="1" x14ac:dyDescent="0.25">
      <c r="A325" s="491"/>
      <c r="B325" s="487"/>
      <c r="C325" s="487"/>
      <c r="D325" s="487"/>
      <c r="E325" s="69" t="s">
        <v>671</v>
      </c>
      <c r="F325" s="453" cm="1">
        <f t="array" ref="F325">IF(OR(G325:Q325="Error",G325:Q325="Alert"),1,"")</f>
        <v>1</v>
      </c>
      <c r="G325" s="453" t="str" cm="1">
        <f t="array" ref="G325">_xlfn.IFS(OR(Template!E544="",Template!E580="",Template!E616="",Template!F544="pa",Template!F580="pa",Template!F616="pa"),"",AND(Template!E544=0,Template!E580=0,Template!E616=0,Template!E475=0),"",Template!E475&lt;(Template!E544+Template!E580+Template!E616),"",Template!E475&gt;(Template!E544+Template!E580+Template!E616),"Error",Template!E475=(Template!E544+Template!E580+Template!E616),"Alert")</f>
        <v/>
      </c>
      <c r="H325" s="453" t="str" cm="1">
        <f t="array" ref="H325">_xlfn.IFS(OR(Template!G544="",Template!G580="",Template!G616="",Template!H544="pa",Template!H580="pa",Template!H616="pa"),"",AND(Template!G544=0,Template!G580=0,Template!G616=0,Template!G475=0),"",Template!G475&lt;(Template!G544+Template!G580+Template!G616),"",Template!G475&gt;(Template!G544+Template!G580+Template!G616),"Error",Template!G475=(Template!G544+Template!G580+Template!G616),"Alert")</f>
        <v/>
      </c>
      <c r="I325" s="453" t="str" cm="1">
        <f t="array" ref="I325">_xlfn.IFS(OR(Template!I544="",Template!I580="",Template!I616="",Template!J544="pa",Template!J580="pa",Template!J616="pa"),"",AND(Template!I544=0,Template!I580=0,Template!I616=0,Template!I475=0),"",Template!I475&lt;(Template!I544+Template!I580+Template!I616),"",Template!I475&gt;(Template!I544+Template!I580+Template!I616),"Error",Template!I475=(Template!I544+Template!I580+Template!I616),"Alert")</f>
        <v/>
      </c>
      <c r="J325" s="453" t="str" cm="1">
        <f t="array" ref="J325">_xlfn.IFS(OR(Template!K544="",Template!K580="",Template!K616="",Template!L544="pa",Template!L580="pa",Template!L616="pa"),"",AND(Template!K544=0,Template!K580=0,Template!K616=0,Template!K475=0),"",Template!K475&lt;(Template!K544+Template!K580+Template!K616),"",Template!K475&gt;(Template!K544+Template!K580+Template!K616),"Error",Template!K475=(Template!K544+Template!K580+Template!K616),"Alert")</f>
        <v/>
      </c>
      <c r="K325" s="453" t="str" cm="1">
        <f t="array" ref="K325">_xlfn.IFS(OR(Template!M544="",Template!M580="",Template!M616="",Template!N544="pa",Template!N580="pa",Template!N616="pa"),"",AND(Template!M544=0,Template!M580=0,Template!M616=0,Template!M475=0),"",Template!M475&lt;(Template!M544+Template!M580+Template!M616),"",Template!M475&gt;(Template!M544+Template!M580+Template!M616),"Error",Template!M475=(Template!M544+Template!M580+Template!M616),"Alert")</f>
        <v/>
      </c>
      <c r="L325" s="453" t="str" cm="1">
        <f t="array" ref="L325">_xlfn.IFS(OR(Template!O544="",Template!O580="",Template!O616="",Template!P544="pa",Template!P580="pa",Template!P616="pa"),"",AND(Template!O544=0,Template!O580=0,Template!O616=0,Template!O475=0),"",Template!O475&lt;(Template!O544+Template!O580+Template!O616),"",Template!O475&gt;(Template!O544+Template!O580+Template!O616),"Error",Template!O475=(Template!O544+Template!O580+Template!O616),"Alert")</f>
        <v/>
      </c>
      <c r="M325" s="453" t="str" cm="1">
        <f t="array" ref="M325">_xlfn.IFS(OR(Template!Q544="",Template!Q580="",Template!Q616="",Template!R544="pa",Template!R580="pa",Template!R616="pa"),"",AND(Template!Q544=0,Template!Q580=0,Template!Q616=0,Template!Q475=0),"",Template!Q475&lt;(Template!Q544+Template!Q580+Template!Q616),"",Template!Q475&gt;(Template!Q544+Template!Q580+Template!Q616),"Error",Template!Q475=(Template!Q544+Template!Q580+Template!Q616),"Alert")</f>
        <v/>
      </c>
      <c r="N325" s="453" t="str" cm="1">
        <f t="array" ref="N325">_xlfn.IFS(OR(Template!S544="",Template!S580="",Template!S616="",Template!T544="pa",Template!T580="pa",Template!T616="pa"),"",AND(Template!S544=0,Template!S580=0,Template!S616=0,Template!S475=0),"",Template!S475&lt;(Template!S544+Template!S580+Template!S616),"",Template!S475&gt;(Template!S544+Template!S580+Template!S616),"Error",Template!S475=(Template!S544+Template!S580+Template!S616),"Alert")</f>
        <v>Alert</v>
      </c>
      <c r="O325" s="453" t="str" cm="1">
        <f t="array" ref="O325">_xlfn.IFS(OR(Template!U544="",Template!U580="",Template!U616="",Template!V544="pa",Template!V580="pa",Template!V616="pa"),"",AND(Template!U544=0,Template!U580=0,Template!U616=0,Template!U475=0),"",Template!U475&lt;(Template!U544+Template!U580+Template!U616),"",Template!U475&gt;(Template!U544+Template!U580+Template!U616),"Error",Template!U475=(Template!U544+Template!U580+Template!U616),"Alert")</f>
        <v>Alert</v>
      </c>
      <c r="P325" s="453" t="str" cm="1">
        <f t="array" ref="P325">_xlfn.IFS(OR(Template!W544="",Template!W580="",Template!W616="",Template!X544="pa",Template!X580="pa",Template!X616="pa"),"",AND(Template!W544=0,Template!W580=0,Template!W616=0,Template!W475=0),"",Template!W475&lt;(Template!W544+Template!W580+Template!W616),"",Template!W475&gt;(Template!W544+Template!W580+Template!W616),"Error",Template!W475=(Template!W544+Template!W580+Template!W616),"Alert")</f>
        <v/>
      </c>
      <c r="Q325" s="453" t="str" cm="1">
        <f t="array" ref="Q325">_xlfn.IFS(OR(Template!Y544="",Template!Y580="",Template!Y616="",Template!Z544="pa",Template!Z580="pa",Template!Z616="pa"),"",AND(Template!Y544=0,Template!Y580=0,Template!Y616=0,Template!Y475=0),"",Template!Y475&lt;(Template!Y544+Template!Y580+Template!Y616),"",Template!Y475&gt;(Template!Y544+Template!Y580+Template!Y616),"Error",Template!Y475=(Template!Y544+Template!Y580+Template!Y616),"Alert")</f>
        <v/>
      </c>
      <c r="R325" s="454"/>
    </row>
    <row r="326" spans="1:18" ht="30" customHeight="1" x14ac:dyDescent="0.2">
      <c r="A326" s="490" t="s">
        <v>683</v>
      </c>
      <c r="B326" s="486" t="s">
        <v>684</v>
      </c>
      <c r="C326" s="486" t="s">
        <v>685</v>
      </c>
      <c r="D326" s="486" t="s">
        <v>106</v>
      </c>
      <c r="E326" s="215" t="s">
        <v>686</v>
      </c>
      <c r="F326" s="140" t="str" cm="1">
        <f t="array" ref="F326">IF(OR(G326:Q326="Error",G326:Q326="Alert"),1,"")</f>
        <v/>
      </c>
      <c r="G326" s="140"/>
      <c r="H326" s="140"/>
      <c r="I326" s="140"/>
      <c r="J326" s="140"/>
      <c r="K326" s="140"/>
      <c r="L326" s="140"/>
      <c r="M326" s="140"/>
      <c r="N326" s="140"/>
      <c r="O326" s="140"/>
      <c r="P326" s="140"/>
      <c r="Q326" s="140"/>
      <c r="R326" s="154"/>
    </row>
    <row r="327" spans="1:18" ht="30" customHeight="1" x14ac:dyDescent="0.2">
      <c r="A327" s="491"/>
      <c r="B327" s="487"/>
      <c r="C327" s="495"/>
      <c r="D327" s="495"/>
      <c r="E327" s="74" t="s">
        <v>267</v>
      </c>
      <c r="F327" s="141" t="str" cm="1">
        <f t="array" ref="F327">IF(OR(G327:Q327="Error",G327:Q327="Alert"),1,"")</f>
        <v/>
      </c>
      <c r="G327" s="141" t="str" cm="1">
        <f t="array" ref="G327">_xlfn.IFS(OR(Template!E478="",Template!E547="",Template!E583="",Template!E619=""),"",OR(Template!F478="pa",Template!F547="pa",Template!F583="pa",Template!F619="pa"),"",Template!E478=(Template!E547+Template!E583+Template!E619),"",Template!E478&lt;&gt;(Template!E547+Template!E583+Template!E619),"Error")</f>
        <v/>
      </c>
      <c r="H327" s="141" t="str" cm="1">
        <f t="array" ref="H327">_xlfn.IFS(OR(Template!G478="",Template!G547="",Template!G583="",Template!G619=""),"",OR(Template!H478="pa",Template!H547="pa",Template!H583="pa",Template!H619="pa"),"",Template!G478=(Template!G547+Template!G583+Template!G619),"",Template!G478&lt;&gt;(Template!G547+Template!G583+Template!G619),"Error")</f>
        <v/>
      </c>
      <c r="I327" s="141" t="str" cm="1">
        <f t="array" ref="I327">_xlfn.IFS(OR(Template!I478="",Template!I547="",Template!I583="",Template!I619=""),"",OR(Template!J478="pa",Template!J547="pa",Template!J583="pa",Template!J619="pa"),"",Template!I478=(Template!I547+Template!I583+Template!I619),"",Template!I478&lt;&gt;(Template!I547+Template!I583+Template!I619),"Error")</f>
        <v/>
      </c>
      <c r="J327" s="141" t="str" cm="1">
        <f t="array" ref="J327">_xlfn.IFS(OR(Template!K478="",Template!K547="",Template!K583="",Template!K619=""),"",OR(Template!L478="pa",Template!L547="pa",Template!L583="pa",Template!L619="pa"),"",Template!K478=(Template!K547+Template!K583+Template!K619),"",Template!K478&lt;&gt;(Template!K547+Template!K583+Template!K619),"Error")</f>
        <v/>
      </c>
      <c r="K327" s="141" t="str" cm="1">
        <f t="array" ref="K327">_xlfn.IFS(OR(Template!M478="",Template!M547="",Template!M583="",Template!M619=""),"",OR(Template!N478="pa",Template!N547="pa",Template!N583="pa",Template!N619="pa"),"",Template!M478=(Template!M547+Template!M583+Template!M619),"",Template!M478&lt;&gt;(Template!M547+Template!M583+Template!M619),"Error")</f>
        <v/>
      </c>
      <c r="L327" s="141" t="str" cm="1">
        <f t="array" ref="L327">_xlfn.IFS(OR(Template!O478="",Template!O547="",Template!O583="",Template!O619=""),"",OR(Template!P478="pa",Template!P547="pa",Template!P583="pa",Template!P619="pa"),"",Template!O478=(Template!O547+Template!O583+Template!O619),"",Template!O478&lt;&gt;(Template!O547+Template!O583+Template!O619),"Error")</f>
        <v/>
      </c>
      <c r="M327" s="141" t="str" cm="1">
        <f t="array" ref="M327">_xlfn.IFS(OR(Template!Q478="",Template!Q547="",Template!Q583="",Template!Q619=""),"",OR(Template!R478="pa",Template!R547="pa",Template!R583="pa",Template!R619="pa"),"",Template!Q478=(Template!Q547+Template!Q583+Template!Q619),"",Template!Q478&lt;&gt;(Template!Q547+Template!Q583+Template!Q619),"Error")</f>
        <v/>
      </c>
      <c r="N327" s="141" t="str" cm="1">
        <f t="array" ref="N327">_xlfn.IFS(OR(Template!S478="",Template!S547="",Template!S583="",Template!S619=""),"",OR(Template!T478="pa",Template!T547="pa",Template!T583="pa",Template!T619="pa"),"",Template!S478=(Template!S547+Template!S583+Template!S619),"",Template!S478&lt;&gt;(Template!S547+Template!S583+Template!S619),"Error")</f>
        <v/>
      </c>
      <c r="O327" s="141" t="str" cm="1">
        <f t="array" ref="O327">_xlfn.IFS(OR(Template!U478="",Template!U547="",Template!U583="",Template!U619=""),"",OR(Template!V478="pa",Template!V547="pa",Template!V583="pa",Template!V619="pa"),"",Template!U478=(Template!U547+Template!U583+Template!U619),"",Template!U478&lt;&gt;(Template!U547+Template!U583+Template!U619),"Error")</f>
        <v/>
      </c>
      <c r="P327" s="141" t="str" cm="1">
        <f t="array" ref="P327">_xlfn.IFS(OR(Template!W478="",Template!W547="",Template!W583="",Template!W619=""),"",OR(Template!X478="pa",Template!X547="pa",Template!X583="pa",Template!X619="pa"),"",Template!W478=(Template!W547+Template!W583+Template!W619),"",Template!W478&lt;&gt;(Template!W547+Template!W583+Template!W619),"Error")</f>
        <v/>
      </c>
      <c r="Q327" s="141" t="str" cm="1">
        <f t="array" ref="Q327">_xlfn.IFS(OR(Template!Y478="",Template!Y547="",Template!Y583="",Template!Y619=""),"",OR(Template!Z478="pa",Template!Z547="pa",Template!Z583="pa",Template!Z619="pa"),"",Template!Y478=(Template!Y547+Template!Y583+Template!Y619),"",Template!Y478&lt;&gt;(Template!Y547+Template!Y583+Template!Y619),"Error")</f>
        <v/>
      </c>
      <c r="R327" s="155"/>
    </row>
    <row r="328" spans="1:18" ht="30" customHeight="1" x14ac:dyDescent="0.2">
      <c r="A328" s="491"/>
      <c r="B328" s="487"/>
      <c r="C328" s="495"/>
      <c r="D328" s="495"/>
      <c r="E328" s="74" t="s">
        <v>356</v>
      </c>
      <c r="F328" s="141" t="str" cm="1">
        <f t="array" ref="F328">IF(OR(G328:Q328="Error",G328:Q328="Alert"),1,"")</f>
        <v/>
      </c>
      <c r="G328" s="141" t="str" cm="1">
        <f t="array" ref="G328">_xlfn.IFS(OR(Template!E479="",Template!E549="",Template!E585="",Template!E621=""),"",OR(Template!F479="pa",Template!F549="pa",Template!F585="pa",Template!F621="pa"),"",Template!E479=(Template!E549+Template!E585+Template!E621),"",Template!E479&lt;&gt;(Template!E549+Template!E585+Template!E621),"Error")</f>
        <v/>
      </c>
      <c r="H328" s="141" t="str" cm="1">
        <f t="array" ref="H328">_xlfn.IFS(OR(Template!G479="",Template!G549="",Template!G585="",Template!G621=""),"",OR(Template!H479="pa",Template!H549="pa",Template!H585="pa",Template!H621="pa"),"",Template!G479=(Template!G549+Template!G585+Template!G621),"",Template!G479&lt;&gt;(Template!G549+Template!G585+Template!G621),"Error")</f>
        <v/>
      </c>
      <c r="I328" s="141" t="str" cm="1">
        <f t="array" ref="I328">_xlfn.IFS(OR(Template!I479="",Template!I549="",Template!I585="",Template!I621=""),"",OR(Template!J479="pa",Template!J549="pa",Template!J585="pa",Template!J621="pa"),"",Template!I479=(Template!I549+Template!I585+Template!I621),"",Template!I479&lt;&gt;(Template!I549+Template!I585+Template!I621),"Error")</f>
        <v/>
      </c>
      <c r="J328" s="141" t="str" cm="1">
        <f t="array" ref="J328">_xlfn.IFS(OR(Template!K479="",Template!K549="",Template!K585="",Template!K621=""),"",OR(Template!L479="pa",Template!L549="pa",Template!L585="pa",Template!L621="pa"),"",Template!K479=(Template!K549+Template!K585+Template!K621),"",Template!K479&lt;&gt;(Template!K549+Template!K585+Template!K621),"Error")</f>
        <v/>
      </c>
      <c r="K328" s="141" t="str" cm="1">
        <f t="array" ref="K328">_xlfn.IFS(OR(Template!M479="",Template!M549="",Template!M585="",Template!M621=""),"",OR(Template!N479="pa",Template!N549="pa",Template!N585="pa",Template!N621="pa"),"",Template!M479=(Template!M549+Template!M585+Template!M621),"",Template!M479&lt;&gt;(Template!M549+Template!M585+Template!M621),"Error")</f>
        <v/>
      </c>
      <c r="L328" s="141" t="str" cm="1">
        <f t="array" ref="L328">_xlfn.IFS(OR(Template!O479="",Template!O549="",Template!O585="",Template!O621=""),"",OR(Template!P479="pa",Template!P549="pa",Template!P585="pa",Template!P621="pa"),"",Template!O479=(Template!O549+Template!O585+Template!O621),"",Template!O479&lt;&gt;(Template!O549+Template!O585+Template!O621),"Error")</f>
        <v/>
      </c>
      <c r="M328" s="141" t="str" cm="1">
        <f t="array" ref="M328">_xlfn.IFS(OR(Template!Q479="",Template!Q549="",Template!Q585="",Template!Q621=""),"",OR(Template!R479="pa",Template!R549="pa",Template!R585="pa",Template!R621="pa"),"",Template!Q479=(Template!Q549+Template!Q585+Template!Q621),"",Template!Q479&lt;&gt;(Template!Q549+Template!Q585+Template!Q621),"Error")</f>
        <v/>
      </c>
      <c r="N328" s="141" t="str" cm="1">
        <f t="array" ref="N328">_xlfn.IFS(OR(Template!S479="",Template!S549="",Template!S585="",Template!S621=""),"",OR(Template!T479="pa",Template!T549="pa",Template!T585="pa",Template!T621="pa"),"",Template!S479=(Template!S549+Template!S585+Template!S621),"",Template!S479&lt;&gt;(Template!S549+Template!S585+Template!S621),"Error")</f>
        <v/>
      </c>
      <c r="O328" s="141" t="str" cm="1">
        <f t="array" ref="O328">_xlfn.IFS(OR(Template!U479="",Template!U549="",Template!U585="",Template!U621=""),"",OR(Template!V479="pa",Template!V549="pa",Template!V585="pa",Template!V621="pa"),"",Template!U479=(Template!U549+Template!U585+Template!U621),"",Template!U479&lt;&gt;(Template!U549+Template!U585+Template!U621),"Error")</f>
        <v/>
      </c>
      <c r="P328" s="141" t="str" cm="1">
        <f t="array" ref="P328">_xlfn.IFS(OR(Template!W479="",Template!W549="",Template!W585="",Template!W621=""),"",OR(Template!X479="pa",Template!X549="pa",Template!X585="pa",Template!X621="pa"),"",Template!W479=(Template!W549+Template!W585+Template!W621),"",Template!W479&lt;&gt;(Template!W549+Template!W585+Template!W621),"Error")</f>
        <v/>
      </c>
      <c r="Q328" s="141" t="str" cm="1">
        <f t="array" ref="Q328">_xlfn.IFS(OR(Template!Y479="",Template!Y549="",Template!Y585="",Template!Y621=""),"",OR(Template!Z479="pa",Template!Z549="pa",Template!Z585="pa",Template!Z621="pa"),"",Template!Y479=(Template!Y549+Template!Y585+Template!Y621),"",Template!Y479&lt;&gt;(Template!Y549+Template!Y585+Template!Y621),"Error")</f>
        <v/>
      </c>
      <c r="R328" s="155"/>
    </row>
    <row r="329" spans="1:18" ht="30" customHeight="1" x14ac:dyDescent="0.2">
      <c r="A329" s="491"/>
      <c r="B329" s="487"/>
      <c r="C329" s="495"/>
      <c r="D329" s="495"/>
      <c r="E329" s="74" t="s">
        <v>271</v>
      </c>
      <c r="F329" s="141" t="str" cm="1">
        <f t="array" ref="F329">IF(OR(G329:Q329="Error",G329:Q329="Alert"),1,"")</f>
        <v/>
      </c>
      <c r="G329" s="141" t="str" cm="1">
        <f t="array" ref="G329">_xlfn.IFS(OR(Template!E480="",Template!E550="",Template!E586="",Template!E622=""),"",OR(Template!F480="pa",Template!F550="pa",Template!F586="pa",Template!F622="pa"),"",Template!E480=(Template!E550+Template!E586+Template!E622),"",Template!E480&lt;&gt;(Template!E550+Template!E586+Template!E622),"Error")</f>
        <v/>
      </c>
      <c r="H329" s="141" t="str" cm="1">
        <f t="array" ref="H329">_xlfn.IFS(OR(Template!G480="",Template!G550="",Template!G586="",Template!G622=""),"",OR(Template!H480="pa",Template!H550="pa",Template!H586="pa",Template!H622="pa"),"",Template!G480=(Template!G550+Template!G586+Template!G622),"",Template!G480&lt;&gt;(Template!G550+Template!G586+Template!G622),"Error")</f>
        <v/>
      </c>
      <c r="I329" s="141" t="str" cm="1">
        <f t="array" ref="I329">_xlfn.IFS(OR(Template!I480="",Template!I550="",Template!I586="",Template!I622=""),"",OR(Template!J480="pa",Template!J550="pa",Template!J586="pa",Template!J622="pa"),"",Template!I480=(Template!I550+Template!I586+Template!I622),"",Template!I480&lt;&gt;(Template!I550+Template!I586+Template!I622),"Error")</f>
        <v/>
      </c>
      <c r="J329" s="141" t="str" cm="1">
        <f t="array" ref="J329">_xlfn.IFS(OR(Template!K480="",Template!K550="",Template!K586="",Template!K622=""),"",OR(Template!L480="pa",Template!L550="pa",Template!L586="pa",Template!L622="pa"),"",Template!K480=(Template!K550+Template!K586+Template!K622),"",Template!K480&lt;&gt;(Template!K550+Template!K586+Template!K622),"Error")</f>
        <v/>
      </c>
      <c r="K329" s="141" t="str" cm="1">
        <f t="array" ref="K329">_xlfn.IFS(OR(Template!M480="",Template!M550="",Template!M586="",Template!M622=""),"",OR(Template!N480="pa",Template!N550="pa",Template!N586="pa",Template!N622="pa"),"",Template!M480=(Template!M550+Template!M586+Template!M622),"",Template!M480&lt;&gt;(Template!M550+Template!M586+Template!M622),"Error")</f>
        <v/>
      </c>
      <c r="L329" s="141" t="str" cm="1">
        <f t="array" ref="L329">_xlfn.IFS(OR(Template!O480="",Template!O550="",Template!O586="",Template!O622=""),"",OR(Template!P480="pa",Template!P550="pa",Template!P586="pa",Template!P622="pa"),"",Template!O480=(Template!O550+Template!O586+Template!O622),"",Template!O480&lt;&gt;(Template!O550+Template!O586+Template!O622),"Error")</f>
        <v/>
      </c>
      <c r="M329" s="141" t="str" cm="1">
        <f t="array" ref="M329">_xlfn.IFS(OR(Template!Q480="",Template!Q550="",Template!Q586="",Template!Q622=""),"",OR(Template!R480="pa",Template!R550="pa",Template!R586="pa",Template!R622="pa"),"",Template!Q480=(Template!Q550+Template!Q586+Template!Q622),"",Template!Q480&lt;&gt;(Template!Q550+Template!Q586+Template!Q622),"Error")</f>
        <v/>
      </c>
      <c r="N329" s="141" t="str" cm="1">
        <f t="array" ref="N329">_xlfn.IFS(OR(Template!S480="",Template!S550="",Template!S586="",Template!S622=""),"",OR(Template!T480="pa",Template!T550="pa",Template!T586="pa",Template!T622="pa"),"",Template!S480=(Template!S550+Template!S586+Template!S622),"",Template!S480&lt;&gt;(Template!S550+Template!S586+Template!S622),"Error")</f>
        <v/>
      </c>
      <c r="O329" s="141" t="str" cm="1">
        <f t="array" ref="O329">_xlfn.IFS(OR(Template!U480="",Template!U550="",Template!U586="",Template!U622=""),"",OR(Template!V480="pa",Template!V550="pa",Template!V586="pa",Template!V622="pa"),"",Template!U480=(Template!U550+Template!U586+Template!U622),"",Template!U480&lt;&gt;(Template!U550+Template!U586+Template!U622),"Error")</f>
        <v/>
      </c>
      <c r="P329" s="141" t="str" cm="1">
        <f t="array" ref="P329">_xlfn.IFS(OR(Template!W480="",Template!W550="",Template!W586="",Template!W622=""),"",OR(Template!X480="pa",Template!X550="pa",Template!X586="pa",Template!X622="pa"),"",Template!W480=(Template!W550+Template!W586+Template!W622),"",Template!W480&lt;&gt;(Template!W550+Template!W586+Template!W622),"Error")</f>
        <v/>
      </c>
      <c r="Q329" s="141" t="str" cm="1">
        <f t="array" ref="Q329">_xlfn.IFS(OR(Template!Y480="",Template!Y550="",Template!Y586="",Template!Y622=""),"",OR(Template!Z480="pa",Template!Z550="pa",Template!Z586="pa",Template!Z622="pa"),"",Template!Y480=(Template!Y550+Template!Y586+Template!Y622),"",Template!Y480&lt;&gt;(Template!Y550+Template!Y586+Template!Y622),"Error")</f>
        <v/>
      </c>
      <c r="R329" s="155"/>
    </row>
    <row r="330" spans="1:18" ht="30" customHeight="1" x14ac:dyDescent="0.2">
      <c r="A330" s="491"/>
      <c r="B330" s="487"/>
      <c r="C330" s="495"/>
      <c r="D330" s="495"/>
      <c r="E330" s="74" t="s">
        <v>274</v>
      </c>
      <c r="F330" s="141" t="str" cm="1">
        <f t="array" ref="F330">IF(OR(G330:Q330="Error",G330:Q330="Alert"),1,"")</f>
        <v/>
      </c>
      <c r="G330" s="141" t="str" cm="1">
        <f t="array" ref="G330">_xlfn.IFS(OR(Template!E481="",Template!E551="",Template!E587="",Template!E623=""),"",OR(Template!F481="pa",Template!F551="pa",Template!F587="pa",Template!F623="pa"),"",Template!E481=(Template!E551+Template!E587+Template!E623),"",Template!E481&lt;&gt;(Template!E551+Template!E587+Template!E623),"Error")</f>
        <v/>
      </c>
      <c r="H330" s="141" t="str" cm="1">
        <f t="array" ref="H330">_xlfn.IFS(OR(Template!G481="",Template!G551="",Template!G587="",Template!G623=""),"",OR(Template!H481="pa",Template!H551="pa",Template!H587="pa",Template!H623="pa"),"",Template!G481=(Template!G551+Template!G587+Template!G623),"",Template!G481&lt;&gt;(Template!G551+Template!G587+Template!G623),"Error")</f>
        <v/>
      </c>
      <c r="I330" s="141" t="str" cm="1">
        <f t="array" ref="I330">_xlfn.IFS(OR(Template!I481="",Template!I551="",Template!I587="",Template!I623=""),"",OR(Template!J481="pa",Template!J551="pa",Template!J587="pa",Template!J623="pa"),"",Template!I481=(Template!I551+Template!I587+Template!I623),"",Template!I481&lt;&gt;(Template!I551+Template!I587+Template!I623),"Error")</f>
        <v/>
      </c>
      <c r="J330" s="141" t="str" cm="1">
        <f t="array" ref="J330">_xlfn.IFS(OR(Template!K481="",Template!K551="",Template!K587="",Template!K623=""),"",OR(Template!L481="pa",Template!L551="pa",Template!L587="pa",Template!L623="pa"),"",Template!K481=(Template!K551+Template!K587+Template!K623),"",Template!K481&lt;&gt;(Template!K551+Template!K587+Template!K623),"Error")</f>
        <v/>
      </c>
      <c r="K330" s="141" t="str" cm="1">
        <f t="array" ref="K330">_xlfn.IFS(OR(Template!M481="",Template!M551="",Template!M587="",Template!M623=""),"",OR(Template!N481="pa",Template!N551="pa",Template!N587="pa",Template!N623="pa"),"",Template!M481=(Template!M551+Template!M587+Template!M623),"",Template!M481&lt;&gt;(Template!M551+Template!M587+Template!M623),"Error")</f>
        <v/>
      </c>
      <c r="L330" s="141" t="str" cm="1">
        <f t="array" ref="L330">_xlfn.IFS(OR(Template!O481="",Template!O551="",Template!O587="",Template!O623=""),"",OR(Template!P481="pa",Template!P551="pa",Template!P587="pa",Template!P623="pa"),"",Template!O481=(Template!O551+Template!O587+Template!O623),"",Template!O481&lt;&gt;(Template!O551+Template!O587+Template!O623),"Error")</f>
        <v/>
      </c>
      <c r="M330" s="141" t="str" cm="1">
        <f t="array" ref="M330">_xlfn.IFS(OR(Template!Q481="",Template!Q551="",Template!Q587="",Template!Q623=""),"",OR(Template!R481="pa",Template!R551="pa",Template!R587="pa",Template!R623="pa"),"",Template!Q481=(Template!Q551+Template!Q587+Template!Q623),"",Template!Q481&lt;&gt;(Template!Q551+Template!Q587+Template!Q623),"Error")</f>
        <v/>
      </c>
      <c r="N330" s="141" t="str" cm="1">
        <f t="array" ref="N330">_xlfn.IFS(OR(Template!S481="",Template!S551="",Template!S587="",Template!S623=""),"",OR(Template!T481="pa",Template!T551="pa",Template!T587="pa",Template!T623="pa"),"",Template!S481=(Template!S551+Template!S587+Template!S623),"",Template!S481&lt;&gt;(Template!S551+Template!S587+Template!S623),"Error")</f>
        <v/>
      </c>
      <c r="O330" s="141" t="str" cm="1">
        <f t="array" ref="O330">_xlfn.IFS(OR(Template!U481="",Template!U551="",Template!U587="",Template!U623=""),"",OR(Template!V481="pa",Template!V551="pa",Template!V587="pa",Template!V623="pa"),"",Template!U481=(Template!U551+Template!U587+Template!U623),"",Template!U481&lt;&gt;(Template!U551+Template!U587+Template!U623),"Error")</f>
        <v/>
      </c>
      <c r="P330" s="141" t="str" cm="1">
        <f t="array" ref="P330">_xlfn.IFS(OR(Template!W481="",Template!W551="",Template!W587="",Template!W623=""),"",OR(Template!X481="pa",Template!X551="pa",Template!X587="pa",Template!X623="pa"),"",Template!W481=(Template!W551+Template!W587+Template!W623),"",Template!W481&lt;&gt;(Template!W551+Template!W587+Template!W623),"Error")</f>
        <v/>
      </c>
      <c r="Q330" s="141" t="str" cm="1">
        <f t="array" ref="Q330">_xlfn.IFS(OR(Template!Y481="",Template!Y551="",Template!Y587="",Template!Y623=""),"",OR(Template!Z481="pa",Template!Z551="pa",Template!Z587="pa",Template!Z623="pa"),"",Template!Y481=(Template!Y551+Template!Y587+Template!Y623),"",Template!Y481&lt;&gt;(Template!Y551+Template!Y587+Template!Y623),"Error")</f>
        <v/>
      </c>
      <c r="R330" s="155"/>
    </row>
    <row r="331" spans="1:18" ht="30" customHeight="1" x14ac:dyDescent="0.2">
      <c r="A331" s="491"/>
      <c r="B331" s="487"/>
      <c r="C331" s="495"/>
      <c r="D331" s="495"/>
      <c r="E331" s="74" t="s">
        <v>276</v>
      </c>
      <c r="F331" s="141" t="str" cm="1">
        <f t="array" ref="F331">IF(OR(G331:Q331="Error",G331:Q331="Alert"),1,"")</f>
        <v/>
      </c>
      <c r="G331" s="141" t="str" cm="1">
        <f t="array" ref="G331">_xlfn.IFS(OR(Template!E482="",Template!E552="",Template!E588="",Template!E624=""),"",OR(Template!F482="pa",Template!F552="pa",Template!F588="pa",Template!F624="pa"),"",Template!E482=(Template!E552+Template!E588+Template!E624),"",Template!E482&lt;&gt;(Template!E552+Template!E588+Template!E624),"Error")</f>
        <v/>
      </c>
      <c r="H331" s="141" t="str" cm="1">
        <f t="array" ref="H331">_xlfn.IFS(OR(Template!G482="",Template!G552="",Template!G588="",Template!G624=""),"",OR(Template!H482="pa",Template!H552="pa",Template!H588="pa",Template!H624="pa"),"",Template!G482=(Template!G552+Template!G588+Template!G624),"",Template!G482&lt;&gt;(Template!G552+Template!G588+Template!G624),"Error")</f>
        <v/>
      </c>
      <c r="I331" s="141" t="str" cm="1">
        <f t="array" ref="I331">_xlfn.IFS(OR(Template!I482="",Template!I552="",Template!I588="",Template!I624=""),"",OR(Template!J482="pa",Template!J552="pa",Template!J588="pa",Template!J624="pa"),"",Template!I482=(Template!I552+Template!I588+Template!I624),"",Template!I482&lt;&gt;(Template!I552+Template!I588+Template!I624),"Error")</f>
        <v/>
      </c>
      <c r="J331" s="141" t="str" cm="1">
        <f t="array" ref="J331">_xlfn.IFS(OR(Template!K482="",Template!K552="",Template!K588="",Template!K624=""),"",OR(Template!L482="pa",Template!L552="pa",Template!L588="pa",Template!L624="pa"),"",Template!K482=(Template!K552+Template!K588+Template!K624),"",Template!K482&lt;&gt;(Template!K552+Template!K588+Template!K624),"Error")</f>
        <v/>
      </c>
      <c r="K331" s="141" t="str" cm="1">
        <f t="array" ref="K331">_xlfn.IFS(OR(Template!M482="",Template!M552="",Template!M588="",Template!M624=""),"",OR(Template!N482="pa",Template!N552="pa",Template!N588="pa",Template!N624="pa"),"",Template!M482=(Template!M552+Template!M588+Template!M624),"",Template!M482&lt;&gt;(Template!M552+Template!M588+Template!M624),"Error")</f>
        <v/>
      </c>
      <c r="L331" s="141" t="str" cm="1">
        <f t="array" ref="L331">_xlfn.IFS(OR(Template!O482="",Template!O552="",Template!O588="",Template!O624=""),"",OR(Template!P482="pa",Template!P552="pa",Template!P588="pa",Template!P624="pa"),"",Template!O482=(Template!O552+Template!O588+Template!O624),"",Template!O482&lt;&gt;(Template!O552+Template!O588+Template!O624),"Error")</f>
        <v/>
      </c>
      <c r="M331" s="141" t="str" cm="1">
        <f t="array" ref="M331">_xlfn.IFS(OR(Template!Q482="",Template!Q552="",Template!Q588="",Template!Q624=""),"",OR(Template!R482="pa",Template!R552="pa",Template!R588="pa",Template!R624="pa"),"",Template!Q482=(Template!Q552+Template!Q588+Template!Q624),"",Template!Q482&lt;&gt;(Template!Q552+Template!Q588+Template!Q624),"Error")</f>
        <v/>
      </c>
      <c r="N331" s="141" t="str" cm="1">
        <f t="array" ref="N331">_xlfn.IFS(OR(Template!S482="",Template!S552="",Template!S588="",Template!S624=""),"",OR(Template!T482="pa",Template!T552="pa",Template!T588="pa",Template!T624="pa"),"",Template!S482=(Template!S552+Template!S588+Template!S624),"",Template!S482&lt;&gt;(Template!S552+Template!S588+Template!S624),"Error")</f>
        <v/>
      </c>
      <c r="O331" s="141" t="str" cm="1">
        <f t="array" ref="O331">_xlfn.IFS(OR(Template!U482="",Template!U552="",Template!U588="",Template!U624=""),"",OR(Template!V482="pa",Template!V552="pa",Template!V588="pa",Template!V624="pa"),"",Template!U482=(Template!U552+Template!U588+Template!U624),"",Template!U482&lt;&gt;(Template!U552+Template!U588+Template!U624),"Error")</f>
        <v/>
      </c>
      <c r="P331" s="141" t="str" cm="1">
        <f t="array" ref="P331">_xlfn.IFS(OR(Template!W482="",Template!W552="",Template!W588="",Template!W624=""),"",OR(Template!X482="pa",Template!X552="pa",Template!X588="pa",Template!X624="pa"),"",Template!W482=(Template!W552+Template!W588+Template!W624),"",Template!W482&lt;&gt;(Template!W552+Template!W588+Template!W624),"Error")</f>
        <v/>
      </c>
      <c r="Q331" s="141" t="str" cm="1">
        <f t="array" ref="Q331">_xlfn.IFS(OR(Template!Y482="",Template!Y552="",Template!Y588="",Template!Y624=""),"",OR(Template!Z482="pa",Template!Z552="pa",Template!Z588="pa",Template!Z624="pa"),"",Template!Y482=(Template!Y552+Template!Y588+Template!Y624),"",Template!Y482&lt;&gt;(Template!Y552+Template!Y588+Template!Y624),"Error")</f>
        <v/>
      </c>
      <c r="R331" s="155"/>
    </row>
    <row r="332" spans="1:18" ht="30" customHeight="1" thickBot="1" x14ac:dyDescent="0.25">
      <c r="A332" s="492"/>
      <c r="B332" s="488"/>
      <c r="C332" s="496"/>
      <c r="D332" s="496"/>
      <c r="E332" s="126" t="s">
        <v>278</v>
      </c>
      <c r="F332" s="141" t="str" cm="1">
        <f t="array" ref="F332">IF(OR(G332:Q332="Error",G332:Q332="Alert"),1,"")</f>
        <v/>
      </c>
      <c r="G332" s="141" t="str" cm="1">
        <f t="array" ref="G332">_xlfn.IFS(OR(Template!E483="",Template!E553="",Template!E589="",Template!E625=""),"",OR(Template!F483="pa",Template!F553="pa",Template!F589="pa",Template!F625="pa"),"",Template!E483=(Template!E553+Template!E589+Template!E625),"",Template!E483&lt;&gt;(Template!E553+Template!E589+Template!E625),"Error")</f>
        <v/>
      </c>
      <c r="H332" s="141" t="str" cm="1">
        <f t="array" ref="H332">_xlfn.IFS(OR(Template!G483="",Template!G553="",Template!G589="",Template!G625=""),"",OR(Template!H483="pa",Template!H553="pa",Template!H589="pa",Template!H625="pa"),"",Template!G483=(Template!G553+Template!G589+Template!G625),"",Template!G483&lt;&gt;(Template!G553+Template!G589+Template!G625),"Error")</f>
        <v/>
      </c>
      <c r="I332" s="141" t="str" cm="1">
        <f t="array" ref="I332">_xlfn.IFS(OR(Template!I483="",Template!I553="",Template!I589="",Template!I625=""),"",OR(Template!J483="pa",Template!J553="pa",Template!J589="pa",Template!J625="pa"),"",Template!I483=(Template!I553+Template!I589+Template!I625),"",Template!I483&lt;&gt;(Template!I553+Template!I589+Template!I625),"Error")</f>
        <v/>
      </c>
      <c r="J332" s="141" t="str" cm="1">
        <f t="array" ref="J332">_xlfn.IFS(OR(Template!K483="",Template!K553="",Template!K589="",Template!K625=""),"",OR(Template!L483="pa",Template!L553="pa",Template!L589="pa",Template!L625="pa"),"",Template!K483=(Template!K553+Template!K589+Template!K625),"",Template!K483&lt;&gt;(Template!K553+Template!K589+Template!K625),"Error")</f>
        <v/>
      </c>
      <c r="K332" s="141" t="str" cm="1">
        <f t="array" ref="K332">_xlfn.IFS(OR(Template!M483="",Template!M553="",Template!M589="",Template!M625=""),"",OR(Template!N483="pa",Template!N553="pa",Template!N589="pa",Template!N625="pa"),"",Template!M483=(Template!M553+Template!M589+Template!M625),"",Template!M483&lt;&gt;(Template!M553+Template!M589+Template!M625),"Error")</f>
        <v/>
      </c>
      <c r="L332" s="141" t="str" cm="1">
        <f t="array" ref="L332">_xlfn.IFS(OR(Template!O483="",Template!O553="",Template!O589="",Template!O625=""),"",OR(Template!P483="pa",Template!P553="pa",Template!P589="pa",Template!P625="pa"),"",Template!O483=(Template!O553+Template!O589+Template!O625),"",Template!O483&lt;&gt;(Template!O553+Template!O589+Template!O625),"Error")</f>
        <v/>
      </c>
      <c r="M332" s="141" t="str" cm="1">
        <f t="array" ref="M332">_xlfn.IFS(OR(Template!Q483="",Template!Q553="",Template!Q589="",Template!Q625=""),"",OR(Template!R483="pa",Template!R553="pa",Template!R589="pa",Template!R625="pa"),"",Template!Q483=(Template!Q553+Template!Q589+Template!Q625),"",Template!Q483&lt;&gt;(Template!Q553+Template!Q589+Template!Q625),"Error")</f>
        <v/>
      </c>
      <c r="N332" s="141" t="str" cm="1">
        <f t="array" ref="N332">_xlfn.IFS(OR(Template!S483="",Template!S553="",Template!S589="",Template!S625=""),"",OR(Template!T483="pa",Template!T553="pa",Template!T589="pa",Template!T625="pa"),"",Template!S483=(Template!S553+Template!S589+Template!S625),"",Template!S483&lt;&gt;(Template!S553+Template!S589+Template!S625),"Error")</f>
        <v/>
      </c>
      <c r="O332" s="141" t="str" cm="1">
        <f t="array" ref="O332">_xlfn.IFS(OR(Template!U483="",Template!U553="",Template!U589="",Template!U625=""),"",OR(Template!V483="pa",Template!V553="pa",Template!V589="pa",Template!V625="pa"),"",Template!U483=(Template!U553+Template!U589+Template!U625),"",Template!U483&lt;&gt;(Template!U553+Template!U589+Template!U625),"Error")</f>
        <v/>
      </c>
      <c r="P332" s="141" t="str" cm="1">
        <f t="array" ref="P332">_xlfn.IFS(OR(Template!W483="",Template!W553="",Template!W589="",Template!W625=""),"",OR(Template!X483="pa",Template!X553="pa",Template!X589="pa",Template!X625="pa"),"",Template!W483=(Template!W553+Template!W589+Template!W625),"",Template!W483&lt;&gt;(Template!W553+Template!W589+Template!W625),"Error")</f>
        <v/>
      </c>
      <c r="Q332" s="141" t="str" cm="1">
        <f t="array" ref="Q332">_xlfn.IFS(OR(Template!Y483="",Template!Y553="",Template!Y589="",Template!Y625=""),"",OR(Template!Z483="pa",Template!Z553="pa",Template!Z589="pa",Template!Z625="pa"),"",Template!Y483=(Template!Y553+Template!Y589+Template!Y625),"",Template!Y483&lt;&gt;(Template!Y553+Template!Y589+Template!Y625),"Error")</f>
        <v/>
      </c>
      <c r="R332" s="156"/>
    </row>
    <row r="333" spans="1:18" ht="153" customHeight="1" thickBot="1" x14ac:dyDescent="0.25">
      <c r="A333" s="207" t="s">
        <v>687</v>
      </c>
      <c r="B333" s="208" t="s">
        <v>688</v>
      </c>
      <c r="C333" s="208" t="s">
        <v>689</v>
      </c>
      <c r="D333" s="208" t="s">
        <v>690</v>
      </c>
      <c r="E333" s="125" t="s">
        <v>653</v>
      </c>
      <c r="F333" s="140" cm="1">
        <f t="array" ref="F333">IF(OR(G333:Q333="Error",G333:Q333="Alert"),1,"")</f>
        <v>1</v>
      </c>
      <c r="G333" s="140" t="str" cm="1">
        <f t="array" ref="G333">_xlfn.IFS(OR(Template!E154="",Template!E480="",Template!E674="",Template!E721="",Template!F154="pa",Template!F480="pa",Template!F674="pa",Template!F721="pa"),"",(Template!E154+Template!E480)=(Template!E674+Template!E721),"",(Template!E154+Template!E480)&lt;&gt;(Template!E674+Template!E721),"Alert")</f>
        <v/>
      </c>
      <c r="H333" s="140" t="str" cm="1">
        <f t="array" ref="H333">_xlfn.IFS(OR(Template!G154="",Template!G480="",Template!G674="",Template!G721="",Template!H154="pa",Template!H480="pa",Template!H674="pa",Template!H721="pa"),"",(Template!G154+Template!G480)=(Template!G674+Template!G721),"",(Template!G154+Template!G480)&lt;&gt;(Template!G674+Template!G721),"Alert")</f>
        <v/>
      </c>
      <c r="I333" s="140" t="str" cm="1">
        <f t="array" ref="I333">_xlfn.IFS(OR(Template!I154="",Template!I480="",Template!I674="",Template!I721="",Template!J154="pa",Template!J480="pa",Template!J674="pa",Template!J721="pa"),"",(Template!I154+Template!I480)=(Template!I674+Template!I721),"",(Template!I154+Template!I480)&lt;&gt;(Template!I674+Template!I721),"Alert")</f>
        <v/>
      </c>
      <c r="J333" s="140" t="str" cm="1">
        <f t="array" ref="J333">_xlfn.IFS(OR(Template!K154="",Template!K480="",Template!K674="",Template!K721="",Template!L154="pa",Template!L480="pa",Template!L674="pa",Template!L721="pa"),"",(Template!K154+Template!K480)=(Template!K674+Template!K721),"",(Template!K154+Template!K480)&lt;&gt;(Template!K674+Template!K721),"Alert")</f>
        <v/>
      </c>
      <c r="K333" s="140" t="str" cm="1">
        <f t="array" ref="K333">_xlfn.IFS(OR(Template!M154="",Template!M480="",Template!M674="",Template!M721="",Template!N154="pa",Template!N480="pa",Template!N674="pa",Template!N721="pa"),"",(Template!M154+Template!M480)=(Template!M674+Template!M721),"",(Template!M154+Template!M480)&lt;&gt;(Template!M674+Template!M721),"Alert")</f>
        <v/>
      </c>
      <c r="L333" s="140" t="str" cm="1">
        <f t="array" ref="L333">_xlfn.IFS(OR(Template!O154="",Template!O480="",Template!O674="",Template!O721="",Template!P154="pa",Template!P480="pa",Template!P674="pa",Template!P721="pa"),"",(Template!O154+Template!O480)=(Template!O674+Template!O721),"",(Template!O154+Template!O480)&lt;&gt;(Template!O674+Template!O721),"Alert")</f>
        <v/>
      </c>
      <c r="M333" s="140" t="str" cm="1">
        <f t="array" ref="M333">_xlfn.IFS(OR(Template!Q154="",Template!Q480="",Template!Q674="",Template!Q721="",Template!R154="pa",Template!R480="pa",Template!R674="pa",Template!R721="pa"),"",(Template!Q154+Template!Q480)=(Template!Q674+Template!Q721),"",(Template!Q154+Template!Q480)&lt;&gt;(Template!Q674+Template!Q721),"Alert")</f>
        <v/>
      </c>
      <c r="N333" s="140" t="str" cm="1">
        <f t="array" ref="N333">_xlfn.IFS(OR(Template!S154="",Template!S480="",Template!S674="",Template!S721="",Template!T154="pa",Template!T480="pa",Template!T674="pa",Template!T721="pa"),"",(Template!S154+Template!S480)=(Template!S674+Template!S721),"",(Template!S154+Template!S480)&lt;&gt;(Template!S674+Template!S721),"Alert")</f>
        <v>Alert</v>
      </c>
      <c r="O333" s="140" t="str" cm="1">
        <f t="array" ref="O333">_xlfn.IFS(OR(Template!U154="",Template!U480="",Template!U674="",Template!U721="",Template!V154="pa",Template!V480="pa",Template!V674="pa",Template!V721="pa"),"",(Template!U154+Template!U480)=(Template!U674+Template!U721),"",(Template!U154+Template!U480)&lt;&gt;(Template!U674+Template!U721),"Alert")</f>
        <v>Alert</v>
      </c>
      <c r="P333" s="140" t="str" cm="1">
        <f t="array" ref="P333">_xlfn.IFS(OR(Template!W154="",Template!W480="",Template!W674="",Template!W721="",Template!X154="pa",Template!X480="pa",Template!X674="pa",Template!X721="pa"),"",(Template!W154+Template!W480)=(Template!W674+Template!W721),"",(Template!W154+Template!W480)&lt;&gt;(Template!W674+Template!W721),"Alert")</f>
        <v>Alert</v>
      </c>
      <c r="Q333" s="140" t="str" cm="1">
        <f t="array" ref="Q333">_xlfn.IFS(OR(Template!Y154="",Template!Y480="",Template!Y674="",Template!Y721="",Template!Z154="pa",Template!Z480="pa",Template!Z674="pa",Template!Z721="pa"),"",(Template!Y154+Template!Y480)=(Template!Y674+Template!Y721),"",(Template!Y154+Template!Y480)&lt;&gt;(Template!Y674+Template!Y721),"Alert")</f>
        <v/>
      </c>
      <c r="R333" s="154"/>
    </row>
    <row r="334" spans="1:18" ht="80.45" customHeight="1" x14ac:dyDescent="0.2">
      <c r="A334" s="497" t="s">
        <v>691</v>
      </c>
      <c r="B334" s="479" t="s">
        <v>692</v>
      </c>
      <c r="C334" s="479" t="s">
        <v>693</v>
      </c>
      <c r="D334" s="479" t="s">
        <v>130</v>
      </c>
      <c r="E334" s="71" t="s">
        <v>653</v>
      </c>
      <c r="F334" s="140" t="str" cm="1">
        <f t="array" ref="F334">IF(OR(G334:Q334="Error",G334:Q334="Alert"),1,"")</f>
        <v/>
      </c>
      <c r="G334" s="140" t="str" cm="1">
        <f t="array" ref="G334">_xlfn.IFS(OR(Template!E959="",Template!E911="",Template!E935=""),"",Template!E959&gt;(Template!E911+Template!E935),"Alert",Template!E959&lt;=(Template!E911+Template!E935),"")</f>
        <v/>
      </c>
      <c r="H334" s="140" t="str" cm="1">
        <f t="array" ref="H334">_xlfn.IFS(OR(Template!G959="",Template!G911="",Template!G935=""),"",Template!G959&gt;(Template!G911+Template!G935),"Alert",Template!G959&lt;=(Template!G911+Template!G935),"")</f>
        <v/>
      </c>
      <c r="I334" s="140" t="str" cm="1">
        <f t="array" ref="I334">_xlfn.IFS(OR(Template!I959="",Template!I911="",Template!I935=""),"",Template!I959&gt;(Template!I911+Template!I935),"Alert",Template!I959&lt;=(Template!I911+Template!I935),"")</f>
        <v/>
      </c>
      <c r="J334" s="140" t="str" cm="1">
        <f t="array" ref="J334">_xlfn.IFS(OR(Template!K959="",Template!K911="",Template!K935=""),"",Template!K959&gt;(Template!K911+Template!K935),"Alert",Template!K959&lt;=(Template!K911+Template!K935),"")</f>
        <v/>
      </c>
      <c r="K334" s="140" t="str" cm="1">
        <f t="array" ref="K334">_xlfn.IFS(OR(Template!M959="",Template!M911="",Template!M935=""),"",Template!M959&gt;(Template!M911+Template!M935),"Alert",Template!M959&lt;=(Template!M911+Template!M935),"")</f>
        <v/>
      </c>
      <c r="L334" s="140" t="str" cm="1">
        <f t="array" ref="L334">_xlfn.IFS(OR(Template!O959="",Template!O911="",Template!O935=""),"",Template!O959&gt;(Template!O911+Template!O935),"Alert",Template!O959&lt;=(Template!O911+Template!O935),"")</f>
        <v/>
      </c>
      <c r="M334" s="140" t="str" cm="1">
        <f t="array" ref="M334">_xlfn.IFS(OR(Template!Q959="",Template!Q911="",Template!Q935=""),"",Template!Q959&gt;(Template!Q911+Template!Q935),"Alert",Template!Q959&lt;=(Template!Q911+Template!Q935),"")</f>
        <v/>
      </c>
      <c r="N334" s="140" t="str" cm="1">
        <f t="array" ref="N334">_xlfn.IFS(OR(Template!S959="",Template!S911="",Template!S935=""),"",Template!S959&gt;(Template!S911+Template!S935),"Alert",Template!S959&lt;=(Template!S911+Template!S935),"")</f>
        <v/>
      </c>
      <c r="O334" s="140" t="str" cm="1">
        <f t="array" ref="O334">_xlfn.IFS(OR(Template!U959="",Template!U911="",Template!U935=""),"",Template!U959&gt;(Template!U911+Template!U935),"Alert",Template!U959&lt;=(Template!U911+Template!U935),"")</f>
        <v/>
      </c>
      <c r="P334" s="140" t="str" cm="1">
        <f t="array" ref="P334">_xlfn.IFS(OR(Template!W959="",Template!W911="",Template!W935=""),"",Template!W959&gt;(Template!W911+Template!W935),"Alert",Template!W959&lt;=(Template!W911+Template!W935),"")</f>
        <v/>
      </c>
      <c r="Q334" s="140" t="str" cm="1">
        <f t="array" ref="Q334">_xlfn.IFS(OR(Template!Y959="",Template!Y911="",Template!Y935=""),"",Template!Y959&gt;(Template!Y911+Template!Y935),"Alert",Template!Y959&lt;=(Template!Y911+Template!Y935),"")</f>
        <v/>
      </c>
      <c r="R334" s="154"/>
    </row>
    <row r="335" spans="1:18" ht="66.599999999999994" customHeight="1" x14ac:dyDescent="0.2">
      <c r="A335" s="498"/>
      <c r="B335" s="480"/>
      <c r="C335" s="480"/>
      <c r="D335" s="480"/>
      <c r="E335" s="69" t="s">
        <v>408</v>
      </c>
      <c r="F335" s="141" t="str" cm="1">
        <f t="array" ref="F335">IF(OR(G335:Q335="Error",G335:Q335="Alert"),1,"")</f>
        <v/>
      </c>
      <c r="G335" s="141" t="str" cm="1">
        <f t="array" ref="G335">_xlfn.IFS(OR(Template!E961="",Template!E913="",Template!E937=""),"",Template!E961&gt;(Template!E913+Template!E937),"Alert",Template!E961&lt;=(Template!E913+Template!E937),"")</f>
        <v/>
      </c>
      <c r="H335" s="141" t="str" cm="1">
        <f t="array" ref="H335">_xlfn.IFS(OR(Template!G961="",Template!G913="",Template!G937=""),"",Template!G961&gt;(Template!G913+Template!G937),"Alert",Template!G961&lt;=(Template!G913+Template!G937),"")</f>
        <v/>
      </c>
      <c r="I335" s="141" t="str" cm="1">
        <f t="array" ref="I335">_xlfn.IFS(OR(Template!I961="",Template!I913="",Template!I937=""),"",Template!I961&gt;(Template!I913+Template!I937),"Alert",Template!I961&lt;=(Template!I913+Template!I937),"")</f>
        <v/>
      </c>
      <c r="J335" s="141" t="str" cm="1">
        <f t="array" ref="J335">_xlfn.IFS(OR(Template!K961="",Template!K913="",Template!K937=""),"",Template!K961&gt;(Template!K913+Template!K937),"Alert",Template!K961&lt;=(Template!K913+Template!K937),"")</f>
        <v/>
      </c>
      <c r="K335" s="141" t="str" cm="1">
        <f t="array" ref="K335">_xlfn.IFS(OR(Template!M961="",Template!M913="",Template!M937=""),"",Template!M961&gt;(Template!M913+Template!M937),"Alert",Template!M961&lt;=(Template!M913+Template!M937),"")</f>
        <v/>
      </c>
      <c r="L335" s="141" t="str" cm="1">
        <f t="array" ref="L335">_xlfn.IFS(OR(Template!O961="",Template!O913="",Template!O937=""),"",Template!O961&gt;(Template!O913+Template!O937),"Alert",Template!O961&lt;=(Template!O913+Template!O937),"")</f>
        <v/>
      </c>
      <c r="M335" s="141" t="str" cm="1">
        <f t="array" ref="M335">_xlfn.IFS(OR(Template!Q961="",Template!Q913="",Template!Q937=""),"",Template!Q961&gt;(Template!Q913+Template!Q937),"Alert",Template!Q961&lt;=(Template!Q913+Template!Q937),"")</f>
        <v/>
      </c>
      <c r="N335" s="141" t="str" cm="1">
        <f t="array" ref="N335">_xlfn.IFS(OR(Template!S961="",Template!S913="",Template!S937=""),"",Template!S961&gt;(Template!S913+Template!S937),"Alert",Template!S961&lt;=(Template!S913+Template!S937),"")</f>
        <v/>
      </c>
      <c r="O335" s="141" t="str" cm="1">
        <f t="array" ref="O335">_xlfn.IFS(OR(Template!U961="",Template!U913="",Template!U937=""),"",Template!U961&gt;(Template!U913+Template!U937),"Alert",Template!U961&lt;=(Template!U913+Template!U937),"")</f>
        <v/>
      </c>
      <c r="P335" s="141" t="str" cm="1">
        <f t="array" ref="P335">_xlfn.IFS(OR(Template!W961="",Template!W913="",Template!W937=""),"",Template!W961&gt;(Template!W913+Template!W937),"Alert",Template!W961&lt;=(Template!W913+Template!W937),"")</f>
        <v/>
      </c>
      <c r="Q335" s="141" t="str" cm="1">
        <f t="array" ref="Q335">_xlfn.IFS(OR(Template!Y961="",Template!Y913="",Template!Y937=""),"",Template!Y961&gt;(Template!Y913+Template!Y937),"Alert",Template!Y961&lt;=(Template!Y913+Template!Y937),"")</f>
        <v/>
      </c>
      <c r="R335" s="155"/>
    </row>
    <row r="336" spans="1:18" ht="75" customHeight="1" thickBot="1" x14ac:dyDescent="0.25">
      <c r="A336" s="499"/>
      <c r="B336" s="489"/>
      <c r="C336" s="489"/>
      <c r="D336" s="489"/>
      <c r="E336" s="70" t="s">
        <v>409</v>
      </c>
      <c r="F336" s="142" t="str" cm="1">
        <f t="array" ref="F336">IF(OR(G336:Q336="Error",G336:Q336="Alert"),1,"")</f>
        <v/>
      </c>
      <c r="G336" s="142" t="str" cm="1">
        <f t="array" ref="G336">_xlfn.IFS(OR(Template!E962="",Template!E914="",Template!E938=""),"",Template!E962&gt;(Template!E914+Template!E938),"Alert",Template!E962&lt;=(Template!E914+Template!E938),"")</f>
        <v/>
      </c>
      <c r="H336" s="142" t="str" cm="1">
        <f t="array" ref="H336">_xlfn.IFS(OR(Template!G962="",Template!G914="",Template!G938=""),"",Template!G962&gt;(Template!G914+Template!G938),"Alert",Template!G962&lt;=(Template!G914+Template!G938),"")</f>
        <v/>
      </c>
      <c r="I336" s="142" t="str" cm="1">
        <f t="array" ref="I336">_xlfn.IFS(OR(Template!I962="",Template!I914="",Template!I938=""),"",Template!I962&gt;(Template!I914+Template!I938),"Alert",Template!I962&lt;=(Template!I914+Template!I938),"")</f>
        <v/>
      </c>
      <c r="J336" s="142" t="str" cm="1">
        <f t="array" ref="J336">_xlfn.IFS(OR(Template!K962="",Template!K914="",Template!K938=""),"",Template!K962&gt;(Template!K914+Template!K938),"Alert",Template!K962&lt;=(Template!K914+Template!K938),"")</f>
        <v/>
      </c>
      <c r="K336" s="142" t="str" cm="1">
        <f t="array" ref="K336">_xlfn.IFS(OR(Template!M962="",Template!M914="",Template!M938=""),"",Template!M962&gt;(Template!M914+Template!M938),"Alert",Template!M962&lt;=(Template!M914+Template!M938),"")</f>
        <v/>
      </c>
      <c r="L336" s="142" t="str" cm="1">
        <f t="array" ref="L336">_xlfn.IFS(OR(Template!O962="",Template!O914="",Template!O938=""),"",Template!O962&gt;(Template!O914+Template!O938),"Alert",Template!O962&lt;=(Template!O914+Template!O938),"")</f>
        <v/>
      </c>
      <c r="M336" s="142" t="str" cm="1">
        <f t="array" ref="M336">_xlfn.IFS(OR(Template!Q962="",Template!Q914="",Template!Q938=""),"",Template!Q962&gt;(Template!Q914+Template!Q938),"Alert",Template!Q962&lt;=(Template!Q914+Template!Q938),"")</f>
        <v/>
      </c>
      <c r="N336" s="142" t="str" cm="1">
        <f t="array" ref="N336">_xlfn.IFS(OR(Template!S962="",Template!S914="",Template!S938=""),"",Template!S962&gt;(Template!S914+Template!S938),"Alert",Template!S962&lt;=(Template!S914+Template!S938),"")</f>
        <v/>
      </c>
      <c r="O336" s="142" t="str" cm="1">
        <f t="array" ref="O336">_xlfn.IFS(OR(Template!U962="",Template!U914="",Template!U938=""),"",Template!U962&gt;(Template!U914+Template!U938),"Alert",Template!U962&lt;=(Template!U914+Template!U938),"")</f>
        <v/>
      </c>
      <c r="P336" s="142" t="str" cm="1">
        <f t="array" ref="P336">_xlfn.IFS(OR(Template!W962="",Template!W914="",Template!W938=""),"",Template!W962&gt;(Template!W914+Template!W938),"Alert",Template!W962&lt;=(Template!W914+Template!W938),"")</f>
        <v/>
      </c>
      <c r="Q336" s="142" t="str" cm="1">
        <f t="array" ref="Q336">_xlfn.IFS(OR(Template!Y962="",Template!Y914="",Template!Y938=""),"",Template!Y962&gt;(Template!Y914+Template!Y938),"Alert",Template!Y962&lt;=(Template!Y914+Template!Y938),"")</f>
        <v/>
      </c>
      <c r="R336" s="156"/>
    </row>
    <row r="337" spans="1:18" ht="33.75" customHeight="1" x14ac:dyDescent="0.2">
      <c r="A337" s="497" t="s">
        <v>694</v>
      </c>
      <c r="B337" s="479" t="s">
        <v>695</v>
      </c>
      <c r="C337" s="479" t="s">
        <v>696</v>
      </c>
      <c r="D337" s="479" t="s">
        <v>697</v>
      </c>
      <c r="E337" s="125" t="s">
        <v>653</v>
      </c>
      <c r="F337" s="140" t="str" cm="1">
        <f t="array" ref="F337">IF(OR(G337:Q337="Error",G337:Q337="Alert"),1,"")</f>
        <v/>
      </c>
      <c r="G337" s="140" t="str" cm="1">
        <f t="array" ref="G337">_xlfn.IFS(OR(Template!E1109="",Template!E1113=""),"",Template!E1113&lt;Template!E1109,"",Template!E1113&gt;=Template!E1109,"Error")</f>
        <v/>
      </c>
      <c r="H337" s="140" t="str" cm="1">
        <f t="array" ref="H337">_xlfn.IFS(OR(Template!G1109="",Template!G1113=""),"",Template!G1113&lt;Template!G1109,"",Template!G1113&gt;=Template!G1109,"Error")</f>
        <v/>
      </c>
      <c r="I337" s="140" t="str" cm="1">
        <f t="array" ref="I337">_xlfn.IFS(OR(Template!I1109="",Template!I1113=""),"",Template!I1113&lt;Template!I1109,"",Template!I1113&gt;=Template!I1109,"Error")</f>
        <v/>
      </c>
      <c r="J337" s="140" t="str" cm="1">
        <f t="array" ref="J337">_xlfn.IFS(OR(Template!K1109="",Template!K1113=""),"",Template!K1113&lt;Template!K1109,"",Template!K1113&gt;=Template!K1109,"Error")</f>
        <v/>
      </c>
      <c r="K337" s="140" t="str" cm="1">
        <f t="array" ref="K337">_xlfn.IFS(OR(Template!M1109="",Template!M1113=""),"",Template!M1113&lt;Template!M1109,"",Template!M1113&gt;=Template!M1109,"Error")</f>
        <v/>
      </c>
      <c r="L337" s="140" t="str" cm="1">
        <f t="array" ref="L337">_xlfn.IFS(OR(Template!O1109="",Template!O1113=""),"",Template!O1113&lt;Template!O1109,"",Template!O1113&gt;=Template!O1109,"Error")</f>
        <v/>
      </c>
      <c r="M337" s="140" t="str" cm="1">
        <f t="array" ref="M337">_xlfn.IFS(OR(Template!Q1109="",Template!Q1113=""),"",Template!Q1113&lt;Template!Q1109,"",Template!Q1113&gt;=Template!Q1109,"Error")</f>
        <v/>
      </c>
      <c r="N337" s="140" t="str" cm="1">
        <f t="array" ref="N337">_xlfn.IFS(OR(Template!S1109="",Template!S1113=""),"",Template!S1113&lt;Template!S1109,"",Template!S1113&gt;=Template!S1109,"Error")</f>
        <v/>
      </c>
      <c r="O337" s="140" t="str" cm="1">
        <f t="array" ref="O337">_xlfn.IFS(OR(Template!U1109="",Template!U1113=""),"",Template!U1113&lt;Template!U1109,"",Template!U1113&gt;=Template!U1109,"Error")</f>
        <v/>
      </c>
      <c r="P337" s="140" t="str" cm="1">
        <f t="array" ref="P337">_xlfn.IFS(OR(Template!W1109="",Template!W1113=""),"",Template!W1113&lt;Template!W1109,"",Template!W1113&gt;=Template!W1109,"Error")</f>
        <v/>
      </c>
      <c r="Q337" s="140" t="str" cm="1">
        <f t="array" ref="Q337">_xlfn.IFS(OR(Template!Y1109="",Template!Y1113=""),"",Template!Y1113&lt;Template!Y1109,"",Template!Y1113&gt;=Template!Y1109,"Error")</f>
        <v/>
      </c>
      <c r="R337" s="154"/>
    </row>
    <row r="338" spans="1:18" ht="33.75" customHeight="1" x14ac:dyDescent="0.2">
      <c r="A338" s="500"/>
      <c r="B338" s="493"/>
      <c r="C338" s="493"/>
      <c r="D338" s="493"/>
      <c r="E338" s="69" t="s">
        <v>408</v>
      </c>
      <c r="F338" s="58" t="str" cm="1">
        <f t="array" ref="F338">IF(OR(G338:Q338="Error",G338:Q338="Alert"),1,"")</f>
        <v/>
      </c>
      <c r="G338" s="58" t="str" cm="1">
        <f t="array" ref="G338">_xlfn.IFS(OR(Template!E1111="",Template!E1115=""),"",Template!E1115&lt;Template!E1111,"",Template!E1115&gt;=Template!E1111,"Error")</f>
        <v/>
      </c>
      <c r="H338" s="58" t="str" cm="1">
        <f t="array" ref="H338">_xlfn.IFS(OR(Template!G1111="",Template!G1115=""),"",Template!G1115&lt;Template!G1111,"",Template!G1115&gt;=Template!G1111,"Error")</f>
        <v/>
      </c>
      <c r="I338" s="58" t="str" cm="1">
        <f t="array" ref="I338">_xlfn.IFS(OR(Template!I1111="",Template!I1115=""),"",Template!I1115&lt;Template!I1111,"",Template!I1115&gt;=Template!I1111,"Error")</f>
        <v/>
      </c>
      <c r="J338" s="58" t="str" cm="1">
        <f t="array" ref="J338">_xlfn.IFS(OR(Template!K1111="",Template!K1115=""),"",Template!K1115&lt;Template!K1111,"",Template!K1115&gt;=Template!K1111,"Error")</f>
        <v/>
      </c>
      <c r="K338" s="58" t="str" cm="1">
        <f t="array" ref="K338">_xlfn.IFS(OR(Template!M1111="",Template!M1115=""),"",Template!M1115&lt;Template!M1111,"",Template!M1115&gt;=Template!M1111,"Error")</f>
        <v/>
      </c>
      <c r="L338" s="58" t="str" cm="1">
        <f t="array" ref="L338">_xlfn.IFS(OR(Template!O1111="",Template!O1115=""),"",Template!O1115&lt;Template!O1111,"",Template!O1115&gt;=Template!O1111,"Error")</f>
        <v/>
      </c>
      <c r="M338" s="58" t="str" cm="1">
        <f t="array" ref="M338">_xlfn.IFS(OR(Template!Q1111="",Template!Q1115=""),"",Template!Q1115&lt;Template!Q1111,"",Template!Q1115&gt;=Template!Q1111,"Error")</f>
        <v/>
      </c>
      <c r="N338" s="58" t="str" cm="1">
        <f t="array" ref="N338">_xlfn.IFS(OR(Template!S1111="",Template!S1115=""),"",Template!S1115&lt;Template!S1111,"",Template!S1115&gt;=Template!S1111,"Error")</f>
        <v/>
      </c>
      <c r="O338" s="58" t="str" cm="1">
        <f t="array" ref="O338">_xlfn.IFS(OR(Template!U1111="",Template!U1115=""),"",Template!U1115&lt;Template!U1111,"",Template!U1115&gt;=Template!U1111,"Error")</f>
        <v/>
      </c>
      <c r="P338" s="58" t="str" cm="1">
        <f t="array" ref="P338">_xlfn.IFS(OR(Template!W1111="",Template!W1115=""),"",Template!W1115&lt;Template!W1111,"",Template!W1115&gt;=Template!W1111,"Error")</f>
        <v/>
      </c>
      <c r="Q338" s="58" t="str" cm="1">
        <f t="array" ref="Q338">_xlfn.IFS(OR(Template!Y1111="",Template!Y1115=""),"",Template!Y1115&lt;Template!Y1111,"",Template!Y1115&gt;=Template!Y1111,"Error")</f>
        <v/>
      </c>
      <c r="R338" s="155"/>
    </row>
    <row r="339" spans="1:18" ht="33.75" customHeight="1" x14ac:dyDescent="0.2">
      <c r="A339" s="498"/>
      <c r="B339" s="480"/>
      <c r="C339" s="480"/>
      <c r="D339" s="480"/>
      <c r="E339" s="452" t="s">
        <v>409</v>
      </c>
      <c r="F339" s="453" t="str" cm="1">
        <f t="array" ref="F339">IF(OR(G339:Q339="Error",G339:Q339="Alert"),1,"")</f>
        <v/>
      </c>
      <c r="G339" s="453" t="str" cm="1">
        <f t="array" ref="G339">_xlfn.IFS(OR(Template!E1112="",Template!E1116=""),"",Template!E1116&lt;Template!E1112,"",Template!E1116&gt;=Template!E1112,"Error")</f>
        <v/>
      </c>
      <c r="H339" s="453" t="str" cm="1">
        <f t="array" ref="H339">_xlfn.IFS(OR(Template!G1112="",Template!G1116=""),"",Template!G1116&lt;Template!G1112,"",Template!G1116&gt;=Template!G1112,"Error")</f>
        <v/>
      </c>
      <c r="I339" s="453" t="str" cm="1">
        <f t="array" ref="I339">_xlfn.IFS(OR(Template!I1112="",Template!I1116=""),"",Template!I1116&lt;Template!I1112,"",Template!I1116&gt;=Template!I1112,"Error")</f>
        <v/>
      </c>
      <c r="J339" s="453" t="str" cm="1">
        <f t="array" ref="J339">_xlfn.IFS(OR(Template!K1112="",Template!K1116=""),"",Template!K1116&lt;Template!K1112,"",Template!K1116&gt;=Template!K1112,"Error")</f>
        <v/>
      </c>
      <c r="K339" s="453" t="str" cm="1">
        <f t="array" ref="K339">_xlfn.IFS(OR(Template!M1112="",Template!M1116=""),"",Template!M1116&lt;Template!M1112,"",Template!M1116&gt;=Template!M1112,"Error")</f>
        <v/>
      </c>
      <c r="L339" s="453" t="str" cm="1">
        <f t="array" ref="L339">_xlfn.IFS(OR(Template!O1112="",Template!O1116=""),"",Template!O1116&lt;Template!O1112,"",Template!O1116&gt;=Template!O1112,"Error")</f>
        <v/>
      </c>
      <c r="M339" s="453" t="str" cm="1">
        <f t="array" ref="M339">_xlfn.IFS(OR(Template!Q1112="",Template!Q1116=""),"",Template!Q1116&lt;Template!Q1112,"",Template!Q1116&gt;=Template!Q1112,"Error")</f>
        <v/>
      </c>
      <c r="N339" s="453" t="str" cm="1">
        <f t="array" ref="N339">_xlfn.IFS(OR(Template!S1112="",Template!S1116=""),"",Template!S1116&lt;Template!S1112,"",Template!S1116&gt;=Template!S1112,"Error")</f>
        <v/>
      </c>
      <c r="O339" s="453" t="str" cm="1">
        <f t="array" ref="O339">_xlfn.IFS(OR(Template!U1112="",Template!U1116=""),"",Template!U1116&lt;Template!U1112,"",Template!U1116&gt;=Template!U1112,"Error")</f>
        <v/>
      </c>
      <c r="P339" s="453" t="str" cm="1">
        <f t="array" ref="P339">_xlfn.IFS(OR(Template!W1112="",Template!W1116=""),"",Template!W1116&lt;Template!W1112,"",Template!W1116&gt;=Template!W1112,"Error")</f>
        <v/>
      </c>
      <c r="Q339" s="453" t="str" cm="1">
        <f t="array" ref="Q339">_xlfn.IFS(OR(Template!Y1112="",Template!Y1116=""),"",Template!Y1116&lt;Template!Y1112,"",Template!Y1116&gt;=Template!Y1112,"Error")</f>
        <v/>
      </c>
      <c r="R339" s="454"/>
    </row>
    <row r="340" spans="1:18" ht="33.75" customHeight="1" x14ac:dyDescent="0.2">
      <c r="A340" s="498"/>
      <c r="B340" s="480"/>
      <c r="C340" s="480"/>
      <c r="D340" s="480" t="s">
        <v>518</v>
      </c>
      <c r="E340" s="124" t="s">
        <v>653</v>
      </c>
      <c r="F340" s="58" t="str" cm="1">
        <f t="array" ref="F340">IF(OR(G340:Q340="Error",G340:Q340="Alert"),1,"")</f>
        <v/>
      </c>
      <c r="G340" s="58" t="str" cm="1">
        <f t="array" ref="G340">_xlfn.IFS(OR(Template!E1126="",Template!E1122=""),"",Template!E1126&lt;Template!E1122,"",Template!E1126&gt;=Template!E1122,"Error")</f>
        <v/>
      </c>
      <c r="H340" s="58" t="str" cm="1">
        <f t="array" ref="H340">_xlfn.IFS(OR(Template!G1126="",Template!G1122=""),"",Template!G1126&lt;Template!G1122,"",Template!G1126&gt;=Template!G1122,"Error")</f>
        <v/>
      </c>
      <c r="I340" s="58" t="str" cm="1">
        <f t="array" ref="I340">_xlfn.IFS(OR(Template!I1126="",Template!I1122=""),"",Template!I1126&lt;Template!I1122,"",Template!I1126&gt;=Template!I1122,"Error")</f>
        <v/>
      </c>
      <c r="J340" s="58" t="str" cm="1">
        <f t="array" ref="J340">_xlfn.IFS(OR(Template!K1126="",Template!K1122=""),"",Template!K1126&lt;Template!K1122,"",Template!K1126&gt;=Template!K1122,"Error")</f>
        <v/>
      </c>
      <c r="K340" s="58" t="str" cm="1">
        <f t="array" ref="K340">_xlfn.IFS(OR(Template!M1126="",Template!M1122=""),"",Template!M1126&lt;Template!M1122,"",Template!M1126&gt;=Template!M1122,"Error")</f>
        <v/>
      </c>
      <c r="L340" s="58" t="str" cm="1">
        <f t="array" ref="L340">_xlfn.IFS(OR(Template!O1126="",Template!O1122=""),"",Template!O1126&lt;Template!O1122,"",Template!O1126&gt;=Template!O1122,"Error")</f>
        <v/>
      </c>
      <c r="M340" s="58" t="str" cm="1">
        <f t="array" ref="M340">_xlfn.IFS(OR(Template!Q1126="",Template!Q1122=""),"",Template!Q1126&lt;Template!Q1122,"",Template!Q1126&gt;=Template!Q1122,"Error")</f>
        <v/>
      </c>
      <c r="N340" s="58" t="str" cm="1">
        <f t="array" ref="N340">_xlfn.IFS(OR(Template!S1126="",Template!S1122=""),"",Template!S1126&lt;Template!S1122,"",Template!S1126&gt;=Template!S1122,"Error")</f>
        <v/>
      </c>
      <c r="O340" s="58" t="str" cm="1">
        <f t="array" ref="O340">_xlfn.IFS(OR(Template!U1126="",Template!U1122=""),"",Template!U1126&lt;Template!U1122,"",Template!U1126&gt;=Template!U1122,"Error")</f>
        <v/>
      </c>
      <c r="P340" s="58" t="str" cm="1">
        <f t="array" ref="P340">_xlfn.IFS(OR(Template!W1126="",Template!W1122=""),"",Template!W1126&lt;Template!W1122,"",Template!W1126&gt;=Template!W1122,"Error")</f>
        <v/>
      </c>
      <c r="Q340" s="58" t="str" cm="1">
        <f t="array" ref="Q340">_xlfn.IFS(OR(Template!Y1126="",Template!Y1122=""),"",Template!Y1126&lt;Template!Y1122,"",Template!Y1126&gt;=Template!Y1122,"Error")</f>
        <v/>
      </c>
      <c r="R340" s="155"/>
    </row>
    <row r="341" spans="1:18" ht="33.75" customHeight="1" x14ac:dyDescent="0.2">
      <c r="A341" s="501"/>
      <c r="B341" s="494"/>
      <c r="C341" s="494"/>
      <c r="D341" s="494"/>
      <c r="E341" s="69" t="s">
        <v>408</v>
      </c>
      <c r="F341" s="141" t="str" cm="1">
        <f t="array" ref="F341">IF(OR(G341:Q341="Error",G341:Q341="Alert"),1,"")</f>
        <v/>
      </c>
      <c r="G341" s="141" t="str" cm="1">
        <f t="array" ref="G341">_xlfn.IFS(OR(Template!E1128="",Template!E1124=""),"",Template!E1128&lt;Template!E1124,"",Template!E1128&gt;=Template!E1124,"Error")</f>
        <v/>
      </c>
      <c r="H341" s="141" t="str" cm="1">
        <f t="array" ref="H341">_xlfn.IFS(OR(Template!G1128="",Template!G1124=""),"",Template!G1128&lt;Template!G1124,"",Template!G1128&gt;=Template!G1124,"Error")</f>
        <v/>
      </c>
      <c r="I341" s="141" t="str" cm="1">
        <f t="array" ref="I341">_xlfn.IFS(OR(Template!I1128="",Template!I1124=""),"",Template!I1128&lt;Template!I1124,"",Template!I1128&gt;=Template!I1124,"Error")</f>
        <v/>
      </c>
      <c r="J341" s="141" t="str" cm="1">
        <f t="array" ref="J341">_xlfn.IFS(OR(Template!K1128="",Template!K1124=""),"",Template!K1128&lt;Template!K1124,"",Template!K1128&gt;=Template!K1124,"Error")</f>
        <v/>
      </c>
      <c r="K341" s="141" t="str" cm="1">
        <f t="array" ref="K341">_xlfn.IFS(OR(Template!M1128="",Template!M1124=""),"",Template!M1128&lt;Template!M1124,"",Template!M1128&gt;=Template!M1124,"Error")</f>
        <v/>
      </c>
      <c r="L341" s="141" t="str" cm="1">
        <f t="array" ref="L341">_xlfn.IFS(OR(Template!O1128="",Template!O1124=""),"",Template!O1128&lt;Template!O1124,"",Template!O1128&gt;=Template!O1124,"Error")</f>
        <v/>
      </c>
      <c r="M341" s="141" t="str" cm="1">
        <f t="array" ref="M341">_xlfn.IFS(OR(Template!Q1128="",Template!Q1124=""),"",Template!Q1128&lt;Template!Q1124,"",Template!Q1128&gt;=Template!Q1124,"Error")</f>
        <v/>
      </c>
      <c r="N341" s="141" t="str" cm="1">
        <f t="array" ref="N341">_xlfn.IFS(OR(Template!S1128="",Template!S1124=""),"",Template!S1128&lt;Template!S1124,"",Template!S1128&gt;=Template!S1124,"Error")</f>
        <v/>
      </c>
      <c r="O341" s="141" t="str" cm="1">
        <f t="array" ref="O341">_xlfn.IFS(OR(Template!U1128="",Template!U1124=""),"",Template!U1128&lt;Template!U1124,"",Template!U1128&gt;=Template!U1124,"Error")</f>
        <v/>
      </c>
      <c r="P341" s="141" t="str" cm="1">
        <f t="array" ref="P341">_xlfn.IFS(OR(Template!W1128="",Template!W1124=""),"",Template!W1128&lt;Template!W1124,"",Template!W1128&gt;=Template!W1124,"Error")</f>
        <v/>
      </c>
      <c r="Q341" s="141" t="str" cm="1">
        <f t="array" ref="Q341">_xlfn.IFS(OR(Template!Y1128="",Template!Y1124=""),"",Template!Y1128&lt;Template!Y1124,"",Template!Y1128&gt;=Template!Y1124,"Error")</f>
        <v/>
      </c>
      <c r="R341" s="155"/>
    </row>
    <row r="342" spans="1:18" ht="33.75" customHeight="1" thickBot="1" x14ac:dyDescent="0.25">
      <c r="A342" s="499"/>
      <c r="B342" s="489"/>
      <c r="C342" s="489"/>
      <c r="D342" s="489"/>
      <c r="E342" s="70" t="s">
        <v>409</v>
      </c>
      <c r="F342" s="141" t="str" cm="1">
        <f t="array" ref="F342">IF(OR(G342:Q342="Error",G342:Q342="Alert"),1,"")</f>
        <v/>
      </c>
      <c r="G342" s="141" t="str" cm="1">
        <f t="array" ref="G342">_xlfn.IFS(OR(Template!E1129="",Template!E1125=""),"",Template!E1129&lt;Template!E1125,"",Template!E1129&gt;=Template!E1125,"Error")</f>
        <v/>
      </c>
      <c r="H342" s="141" t="str" cm="1">
        <f t="array" ref="H342">_xlfn.IFS(OR(Template!G1129="",Template!G1125=""),"",Template!G1129&lt;Template!G1125,"",Template!G1129&gt;=Template!G1125,"Error")</f>
        <v/>
      </c>
      <c r="I342" s="141" t="str" cm="1">
        <f t="array" ref="I342">_xlfn.IFS(OR(Template!I1129="",Template!I1125=""),"",Template!I1129&lt;Template!I1125,"",Template!I1129&gt;=Template!I1125,"Error")</f>
        <v/>
      </c>
      <c r="J342" s="141" t="str" cm="1">
        <f t="array" ref="J342">_xlfn.IFS(OR(Template!K1129="",Template!K1125=""),"",Template!K1129&lt;Template!K1125,"",Template!K1129&gt;=Template!K1125,"Error")</f>
        <v/>
      </c>
      <c r="K342" s="141" t="str" cm="1">
        <f t="array" ref="K342">_xlfn.IFS(OR(Template!M1129="",Template!M1125=""),"",Template!M1129&lt;Template!M1125,"",Template!M1129&gt;=Template!M1125,"Error")</f>
        <v/>
      </c>
      <c r="L342" s="141" t="str" cm="1">
        <f t="array" ref="L342">_xlfn.IFS(OR(Template!O1129="",Template!O1125=""),"",Template!O1129&lt;Template!O1125,"",Template!O1129&gt;=Template!O1125,"Error")</f>
        <v/>
      </c>
      <c r="M342" s="141" t="str" cm="1">
        <f t="array" ref="M342">_xlfn.IFS(OR(Template!Q1129="",Template!Q1125=""),"",Template!Q1129&lt;Template!Q1125,"",Template!Q1129&gt;=Template!Q1125,"Error")</f>
        <v/>
      </c>
      <c r="N342" s="141" t="str" cm="1">
        <f t="array" ref="N342">_xlfn.IFS(OR(Template!S1129="",Template!S1125=""),"",Template!S1129&lt;Template!S1125,"",Template!S1129&gt;=Template!S1125,"Error")</f>
        <v/>
      </c>
      <c r="O342" s="141" t="str" cm="1">
        <f t="array" ref="O342">_xlfn.IFS(OR(Template!U1129="",Template!U1125=""),"",Template!U1129&lt;Template!U1125,"",Template!U1129&gt;=Template!U1125,"Error")</f>
        <v/>
      </c>
      <c r="P342" s="141" t="str" cm="1">
        <f t="array" ref="P342">_xlfn.IFS(OR(Template!W1129="",Template!W1125=""),"",Template!W1129&lt;Template!W1125,"",Template!W1129&gt;=Template!W1125,"Error")</f>
        <v/>
      </c>
      <c r="Q342" s="141" t="str" cm="1">
        <f t="array" ref="Q342">_xlfn.IFS(OR(Template!Y1129="",Template!Y1125=""),"",Template!Y1129&lt;Template!Y1125,"",Template!Y1129&gt;=Template!Y1125,"Error")</f>
        <v/>
      </c>
      <c r="R342" s="156"/>
    </row>
    <row r="343" spans="1:18" ht="24.75" customHeight="1" x14ac:dyDescent="0.2">
      <c r="A343" s="490" t="s">
        <v>698</v>
      </c>
      <c r="B343" s="486" t="s">
        <v>699</v>
      </c>
      <c r="C343" s="486" t="s">
        <v>700</v>
      </c>
      <c r="D343" s="486" t="s">
        <v>95</v>
      </c>
      <c r="E343" s="125" t="s">
        <v>653</v>
      </c>
      <c r="F343" s="140"/>
      <c r="G343" s="140" t="str" cm="1">
        <f t="array" ref="G343">+_xlfn.IFS(OR(Template!E192="",Template!F192="pa",Template!E246="",Template!F246="pa",Template!E271="",Template!F271="pa",Template!E296="",Template!F296="pa"),"",Template!E192&lt;(Template!E246+Template!E271+Template!E296),"Error",Template!E192&gt;(Template!E246+Template!E271+Template!E296),"Error",Template!E192=(Template!E246+Template!E271+Template!E296),"")</f>
        <v/>
      </c>
      <c r="H343" s="140" t="str" cm="1">
        <f t="array" ref="H343">+_xlfn.IFS(OR(Template!G192="",Template!H192="pa",Template!G246="",Template!H246="pa",Template!G271="",Template!H271="pa",Template!G296="",Template!H296="pa"),"",Template!G192&lt;(Template!G246+Template!G271+Template!G296),"Error",Template!G192&gt;(Template!G246+Template!G271+Template!G296),"Error",Template!G192=(Template!G246+Template!G271+Template!G296),"")</f>
        <v/>
      </c>
      <c r="I343" s="140" t="str" cm="1">
        <f t="array" ref="I343">+_xlfn.IFS(OR(Template!I192="",Template!J192="pa",Template!I246="",Template!J246="pa",Template!I271="",Template!J271="pa",Template!I296="",Template!J296="pa"),"",Template!I192&lt;(Template!I246+Template!I271+Template!I296),"Error",Template!I192&gt;(Template!I246+Template!I271+Template!I296),"Error",Template!I192=(Template!I246+Template!I271+Template!I296),"")</f>
        <v/>
      </c>
      <c r="J343" s="140" t="str" cm="1">
        <f t="array" ref="J343">+_xlfn.IFS(OR(Template!K192="",Template!L192="pa",Template!K246="",Template!L246="pa",Template!K271="",Template!L271="pa",Template!K296="",Template!L296="pa"),"",Template!K192&lt;(Template!K246+Template!K271+Template!K296),"Error",Template!K192&gt;(Template!K246+Template!K271+Template!K296),"Error",Template!K192=(Template!K246+Template!K271+Template!K296),"")</f>
        <v/>
      </c>
      <c r="K343" s="140" t="str" cm="1">
        <f t="array" ref="K343">+_xlfn.IFS(OR(Template!M192="",Template!N192="pa",Template!M246="",Template!N246="pa",Template!M271="",Template!N271="pa",Template!M296="",Template!N296="pa"),"",Template!M192&lt;(Template!M246+Template!M271+Template!M296),"Error",Template!M192&gt;(Template!M246+Template!M271+Template!M296),"Error",Template!M192=(Template!M246+Template!M271+Template!M296),"")</f>
        <v/>
      </c>
      <c r="L343" s="140" t="str" cm="1">
        <f t="array" ref="L343">+_xlfn.IFS(OR(Template!O192="",Template!P192="pa",Template!O246="",Template!P246="pa",Template!O271="",Template!P271="pa",Template!O296="",Template!P296="pa"),"",Template!O192&lt;(Template!O246+Template!O271+Template!O296),"Error",Template!O192&gt;(Template!O246+Template!O271+Template!O296),"Error",Template!O192=(Template!O246+Template!O271+Template!O296),"")</f>
        <v/>
      </c>
      <c r="M343" s="140" t="str" cm="1">
        <f t="array" ref="M343">+_xlfn.IFS(OR(Template!Q192="",Template!R192="pa",Template!Q246="",Template!R246="pa",Template!Q271="",Template!R271="pa",Template!Q296="",Template!R296="pa"),"",Template!Q192&lt;(Template!Q246+Template!Q271+Template!Q296),"Error",Template!Q192&gt;(Template!Q246+Template!Q271+Template!Q296),"Error",Template!Q192=(Template!Q246+Template!Q271+Template!Q296),"")</f>
        <v/>
      </c>
      <c r="N343" s="140" t="str" cm="1">
        <f t="array" ref="N343">+_xlfn.IFS(OR(Template!S192="",Template!T192="pa",Template!S246="",Template!T246="pa",Template!S271="",Template!T271="pa",Template!S296="",Template!T296="pa"),"",Template!S192&lt;(Template!S246+Template!S271+Template!S296),"Error",Template!S192&gt;(Template!S246+Template!S271+Template!S296),"Error",Template!S192=(Template!S246+Template!S271+Template!S296),"")</f>
        <v/>
      </c>
      <c r="O343" s="140" t="str" cm="1">
        <f t="array" ref="O343">+_xlfn.IFS(OR(Template!U192="",Template!V192="pa",Template!U246="",Template!V246="pa",Template!U271="",Template!V271="pa",Template!U296="",Template!V296="pa"),"",Template!U192&lt;(Template!U246+Template!U271+Template!U296),"Error",Template!U192&gt;(Template!U246+Template!U271+Template!U296),"Error",Template!U192=(Template!U246+Template!U271+Template!U296),"")</f>
        <v/>
      </c>
      <c r="P343" s="140" t="str" cm="1">
        <f t="array" ref="P343">+_xlfn.IFS(OR(Template!W192="",Template!X192="pa",Template!W246="",Template!X246="pa",Template!W271="",Template!X271="pa",Template!W296="",Template!X296="pa"),"",Template!W192&lt;(Template!W246+Template!W271+Template!W296),"Error",Template!W192&gt;(Template!W246+Template!W271+Template!W296),"Error",Template!W192=(Template!W246+Template!W271+Template!W296),"")</f>
        <v/>
      </c>
      <c r="Q343" s="140" t="str" cm="1">
        <f t="array" ref="Q343">+_xlfn.IFS(OR(Template!Y192="",Template!Z192="pa",Template!Y246="",Template!Z246="pa",Template!Y271="",Template!Z271="pa",Template!Y296="",Template!Z296="pa"),"",Template!Y192&lt;(Template!Y246+Template!Y271+Template!Y296),"Error",Template!Y192&gt;(Template!Y246+Template!Y271+Template!Y296),"Error",Template!Y192=(Template!Y246+Template!Y271+Template!Y296),"")</f>
        <v/>
      </c>
      <c r="R343" s="154"/>
    </row>
    <row r="344" spans="1:18" ht="15.75" customHeight="1" x14ac:dyDescent="0.2">
      <c r="A344" s="491"/>
      <c r="B344" s="487"/>
      <c r="C344" s="487"/>
      <c r="D344" s="487"/>
      <c r="E344" s="128" t="s">
        <v>408</v>
      </c>
      <c r="F344" s="58" t="str" cm="1">
        <f t="array" ref="F344">IF(OR(G344:Q344="Error",G344:Q344="Alert"),1,"")</f>
        <v/>
      </c>
      <c r="G344" s="141" t="str" cm="1">
        <f t="array" ref="G344">+_xlfn.IFS(OR(Template!E194="",Template!F194="pa",Template!E250="",Template!F250="pa",Template!E275="",Template!F275="pa",Template!E300="",Template!F300="pa"),"",Template!E194&lt;(Template!E250+Template!E275+Template!E300),"Error",Template!E194&gt;(Template!E250+Template!E275+Template!E300),"Error",Template!E194=(Template!E250+Template!E275+Template!E300),"")</f>
        <v/>
      </c>
      <c r="H344" s="141" t="str" cm="1">
        <f t="array" ref="H344">+_xlfn.IFS(OR(Template!G194="",Template!H194="pa",Template!G250="",Template!H250="pa",Template!G275="",Template!H275="pa",Template!G300="",Template!H300="pa"),"",Template!G194&lt;(Template!G250+Template!G275+Template!G300),"Error",Template!G194&gt;(Template!G250+Template!G275+Template!G300),"Error",Template!G194=(Template!G250+Template!G275+Template!G300),"")</f>
        <v/>
      </c>
      <c r="I344" s="141" t="str" cm="1">
        <f t="array" ref="I344">+_xlfn.IFS(OR(Template!I194="",Template!J194="pa",Template!I250="",Template!J250="pa",Template!I275="",Template!J275="pa",Template!I300="",Template!J300="pa"),"",Template!I194&lt;(Template!I250+Template!I275+Template!I300),"Error",Template!I194&gt;(Template!I250+Template!I275+Template!I300),"Error",Template!I194=(Template!I250+Template!I275+Template!I300),"")</f>
        <v/>
      </c>
      <c r="J344" s="141" t="str" cm="1">
        <f t="array" ref="J344">+_xlfn.IFS(OR(Template!K194="",Template!L194="pa",Template!K250="",Template!L250="pa",Template!K275="",Template!L275="pa",Template!K300="",Template!L300="pa"),"",Template!K194&lt;(Template!K250+Template!K275+Template!K300),"Error",Template!K194&gt;(Template!K250+Template!K275+Template!K300),"Error",Template!K194=(Template!K250+Template!K275+Template!K300),"")</f>
        <v/>
      </c>
      <c r="K344" s="141" t="str" cm="1">
        <f t="array" ref="K344">+_xlfn.IFS(OR(Template!M194="",Template!N194="pa",Template!M250="",Template!N250="pa",Template!M275="",Template!N275="pa",Template!M300="",Template!N300="pa"),"",Template!M194&lt;(Template!M250+Template!M275+Template!M300),"Error",Template!M194&gt;(Template!M250+Template!M275+Template!M300),"Error",Template!M194=(Template!M250+Template!M275+Template!M300),"")</f>
        <v/>
      </c>
      <c r="L344" s="141" t="str" cm="1">
        <f t="array" ref="L344">+_xlfn.IFS(OR(Template!O194="",Template!P194="pa",Template!O250="",Template!P250="pa",Template!O275="",Template!P275="pa",Template!O300="",Template!P300="pa"),"",Template!O194&lt;(Template!O250+Template!O275+Template!O300),"Error",Template!O194&gt;(Template!O250+Template!O275+Template!O300),"Error",Template!O194=(Template!O250+Template!O275+Template!O300),"")</f>
        <v/>
      </c>
      <c r="M344" s="141" t="str" cm="1">
        <f t="array" ref="M344">+_xlfn.IFS(OR(Template!Q194="",Template!R194="pa",Template!Q250="",Template!R250="pa",Template!Q275="",Template!R275="pa",Template!Q300="",Template!R300="pa"),"",Template!Q194&lt;(Template!Q250+Template!Q275+Template!Q300),"Error",Template!Q194&gt;(Template!Q250+Template!Q275+Template!Q300),"Error",Template!Q194=(Template!Q250+Template!Q275+Template!Q300),"")</f>
        <v/>
      </c>
      <c r="N344" s="141" t="str" cm="1">
        <f t="array" ref="N344">+_xlfn.IFS(OR(Template!S194="",Template!T194="pa",Template!S250="",Template!T250="pa",Template!S275="",Template!T275="pa",Template!S300="",Template!T300="pa"),"",Template!S194&lt;(Template!S250+Template!S275+Template!S300),"Error",Template!S194&gt;(Template!S250+Template!S275+Template!S300),"Error",Template!S194=(Template!S250+Template!S275+Template!S300),"")</f>
        <v/>
      </c>
      <c r="O344" s="141" t="str" cm="1">
        <f t="array" ref="O344">+_xlfn.IFS(OR(Template!U194="",Template!V194="pa",Template!U250="",Template!V250="pa",Template!U275="",Template!V275="pa",Template!U300="",Template!V300="pa"),"",Template!U194&lt;(Template!U250+Template!U275+Template!U300),"Error",Template!U194&gt;(Template!U250+Template!U275+Template!U300),"Error",Template!U194=(Template!U250+Template!U275+Template!U300),"")</f>
        <v/>
      </c>
      <c r="P344" s="141" t="str" cm="1">
        <f t="array" ref="P344">+_xlfn.IFS(OR(Template!W194="",Template!X194="pa",Template!W250="",Template!X250="pa",Template!W275="",Template!X275="pa",Template!W300="",Template!X300="pa"),"",Template!W194&lt;(Template!W250+Template!W275+Template!W300),"Error",Template!W194&gt;(Template!W250+Template!W275+Template!W300),"Error",Template!W194=(Template!W250+Template!W275+Template!W300),"")</f>
        <v/>
      </c>
      <c r="Q344" s="141" t="str" cm="1">
        <f t="array" ref="Q344">+_xlfn.IFS(OR(Template!Y194="",Template!Z194="pa",Template!Y250="",Template!Z250="pa",Template!Y275="",Template!Z275="pa",Template!Y300="",Template!Z300="pa"),"",Template!Y194&lt;(Template!Y250+Template!Y275+Template!Y300),"Error",Template!Y194&gt;(Template!Y250+Template!Y275+Template!Y300),"Error",Template!Y194=(Template!Y250+Template!Y275+Template!Y300),"")</f>
        <v/>
      </c>
      <c r="R344" s="155"/>
    </row>
    <row r="345" spans="1:18" ht="15.75" customHeight="1" x14ac:dyDescent="0.2">
      <c r="A345" s="491"/>
      <c r="B345" s="487"/>
      <c r="C345" s="487"/>
      <c r="D345" s="487"/>
      <c r="E345" s="452" t="s">
        <v>409</v>
      </c>
      <c r="F345" s="453" t="str" cm="1">
        <f t="array" ref="F345">IF(OR(G345:Q345="Error",G345:Q345="Alert"),1,"")</f>
        <v/>
      </c>
      <c r="G345" s="453" t="str" cm="1">
        <f t="array" ref="G345">+_xlfn.IFS(OR(Template!E195="",Template!F195="pa",Template!E251="",Template!F251="pa",Template!E276="",Template!F276="pa",Template!E301="",Template!F301="pa"),"",Template!E195&lt;(Template!E251+Template!E276+Template!E301),"Error",Template!E195&gt;(Template!E251+Template!E276+Template!E301),"Error",Template!E195=(Template!E251+Template!E276+Template!E301),"")</f>
        <v/>
      </c>
      <c r="H345" s="453" t="str" cm="1">
        <f t="array" ref="H345">+_xlfn.IFS(OR(Template!G195="",Template!H195="pa",Template!G251="",Template!H251="pa",Template!G276="",Template!H276="pa",Template!G301="",Template!H301="pa"),"",Template!G195&lt;(Template!G251+Template!G276+Template!G301),"Error",Template!G195&gt;(Template!G251+Template!G276+Template!G301),"Error",Template!G195=(Template!G251+Template!G276+Template!G301),"")</f>
        <v/>
      </c>
      <c r="I345" s="453" t="str" cm="1">
        <f t="array" ref="I345">+_xlfn.IFS(OR(Template!I195="",Template!J195="pa",Template!I251="",Template!J251="pa",Template!I276="",Template!J276="pa",Template!I301="",Template!J301="pa"),"",Template!I195&lt;(Template!I251+Template!I276+Template!I301),"Error",Template!I195&gt;(Template!I251+Template!I276+Template!I301),"Error",Template!I195=(Template!I251+Template!I276+Template!I301),"")</f>
        <v/>
      </c>
      <c r="J345" s="453" t="str" cm="1">
        <f t="array" ref="J345">+_xlfn.IFS(OR(Template!K195="",Template!L195="pa",Template!K251="",Template!L251="pa",Template!K276="",Template!L276="pa",Template!K301="",Template!L301="pa"),"",Template!K195&lt;(Template!K251+Template!K276+Template!K301),"Error",Template!K195&gt;(Template!K251+Template!K276+Template!K301),"Error",Template!K195=(Template!K251+Template!K276+Template!K301),"")</f>
        <v/>
      </c>
      <c r="K345" s="453" t="str" cm="1">
        <f t="array" ref="K345">+_xlfn.IFS(OR(Template!M195="",Template!N195="pa",Template!M251="",Template!N251="pa",Template!M276="",Template!N276="pa",Template!M301="",Template!N301="pa"),"",Template!M195&lt;(Template!M251+Template!M276+Template!M301),"Error",Template!M195&gt;(Template!M251+Template!M276+Template!M301),"Error",Template!M195=(Template!M251+Template!M276+Template!M301),"")</f>
        <v/>
      </c>
      <c r="L345" s="453" t="str" cm="1">
        <f t="array" ref="L345">+_xlfn.IFS(OR(Template!O195="",Template!P195="pa",Template!O251="",Template!P251="pa",Template!O276="",Template!P276="pa",Template!O301="",Template!P301="pa"),"",Template!O195&lt;(Template!O251+Template!O276+Template!O301),"Error",Template!O195&gt;(Template!O251+Template!O276+Template!O301),"Error",Template!O195=(Template!O251+Template!O276+Template!O301),"")</f>
        <v/>
      </c>
      <c r="M345" s="453" t="str" cm="1">
        <f t="array" ref="M345">+_xlfn.IFS(OR(Template!Q195="",Template!R195="pa",Template!Q251="",Template!R251="pa",Template!Q276="",Template!R276="pa",Template!Q301="",Template!R301="pa"),"",Template!Q195&lt;(Template!Q251+Template!Q276+Template!Q301),"Error",Template!Q195&gt;(Template!Q251+Template!Q276+Template!Q301),"Error",Template!Q195=(Template!Q251+Template!Q276+Template!Q301),"")</f>
        <v/>
      </c>
      <c r="N345" s="453" t="str" cm="1">
        <f t="array" ref="N345">+_xlfn.IFS(OR(Template!S195="",Template!T195="pa",Template!S251="",Template!T251="pa",Template!S276="",Template!T276="pa",Template!S301="",Template!T301="pa"),"",Template!S195&lt;(Template!S251+Template!S276+Template!S301),"Error",Template!S195&gt;(Template!S251+Template!S276+Template!S301),"Error",Template!S195=(Template!S251+Template!S276+Template!S301),"")</f>
        <v/>
      </c>
      <c r="O345" s="453" t="str" cm="1">
        <f t="array" ref="O345">+_xlfn.IFS(OR(Template!U195="",Template!V195="pa",Template!U251="",Template!V251="pa",Template!U276="",Template!V276="pa",Template!U301="",Template!V301="pa"),"",Template!U195&lt;(Template!U251+Template!U276+Template!U301),"Error",Template!U195&gt;(Template!U251+Template!U276+Template!U301),"Error",Template!U195=(Template!U251+Template!U276+Template!U301),"")</f>
        <v/>
      </c>
      <c r="P345" s="453" t="str" cm="1">
        <f t="array" ref="P345">+_xlfn.IFS(OR(Template!W195="",Template!X195="pa",Template!W251="",Template!X251="pa",Template!W276="",Template!X276="pa",Template!W301="",Template!X301="pa"),"",Template!W195&lt;(Template!W251+Template!W276+Template!W301),"Error",Template!W195&gt;(Template!W251+Template!W276+Template!W301),"Error",Template!W195=(Template!W251+Template!W276+Template!W301),"")</f>
        <v/>
      </c>
      <c r="Q345" s="453" t="str" cm="1">
        <f t="array" ref="Q345">+_xlfn.IFS(OR(Template!Y195="",Template!Z195="pa",Template!Y251="",Template!Z251="pa",Template!Y276="",Template!Z276="pa",Template!Y301="",Template!Z301="pa"),"",Template!Y195&lt;(Template!Y251+Template!Y276+Template!Y301),"Error",Template!Y195&gt;(Template!Y251+Template!Y276+Template!Y301),"Error",Template!Y195=(Template!Y251+Template!Y276+Template!Y301),"")</f>
        <v/>
      </c>
      <c r="R345" s="454"/>
    </row>
    <row r="346" spans="1:18" ht="15.75" customHeight="1" x14ac:dyDescent="0.2">
      <c r="A346" s="491"/>
      <c r="B346" s="487"/>
      <c r="C346" s="487"/>
      <c r="D346" s="487"/>
      <c r="E346" s="69" t="s">
        <v>654</v>
      </c>
      <c r="F346" s="58" t="str" cm="1">
        <f t="array" ref="F346">IF(OR(G346:Q346="Error",G346:Q346="Alert"),1,"")</f>
        <v/>
      </c>
      <c r="G346" s="58" t="str" cm="1">
        <f t="array" ref="G346">+_xlfn.IFS(OR(Template!E197="",Template!F197="pa",Template!E253="",Template!F253="pa",Template!E278="",Template!F278="pa",Template!E303="",Template!F303="pa"),"",Template!E197&lt;(Template!E253+Template!E278+Template!E303),"Error",Template!E197&gt;(Template!E253+Template!E278+Template!E303),"Error",Template!E197=(Template!E253+Template!E278+Template!E303),"")</f>
        <v/>
      </c>
      <c r="H346" s="58" t="str" cm="1">
        <f t="array" ref="H346">+_xlfn.IFS(OR(Template!G197="",Template!H197="pa",Template!G253="",Template!H253="pa",Template!G278="",Template!H278="pa",Template!G303="",Template!H303="pa"),"",Template!G197&lt;(Template!G253+Template!G278+Template!G303),"Error",Template!G197&gt;(Template!G253+Template!G278+Template!G303),"Error",Template!G197=(Template!G253+Template!G278+Template!G303),"")</f>
        <v/>
      </c>
      <c r="I346" s="58" t="str" cm="1">
        <f t="array" ref="I346">+_xlfn.IFS(OR(Template!I197="",Template!J197="pa",Template!I253="",Template!J253="pa",Template!I278="",Template!J278="pa",Template!I303="",Template!J303="pa"),"",Template!I197&lt;(Template!I253+Template!I278+Template!I303),"Error",Template!I197&gt;(Template!I253+Template!I278+Template!I303),"Error",Template!I197=(Template!I253+Template!I278+Template!I303),"")</f>
        <v/>
      </c>
      <c r="J346" s="58" t="str" cm="1">
        <f t="array" ref="J346">+_xlfn.IFS(OR(Template!K197="",Template!L197="pa",Template!K253="",Template!L253="pa",Template!K278="",Template!L278="pa",Template!K303="",Template!L303="pa"),"",Template!K197&lt;(Template!K253+Template!K278+Template!K303),"Error",Template!K197&gt;(Template!K253+Template!K278+Template!K303),"Error",Template!K197=(Template!K253+Template!K278+Template!K303),"")</f>
        <v/>
      </c>
      <c r="K346" s="58" t="str" cm="1">
        <f t="array" ref="K346">+_xlfn.IFS(OR(Template!M197="",Template!N197="pa",Template!M253="",Template!N253="pa",Template!M278="",Template!N278="pa",Template!M303="",Template!N303="pa"),"",Template!M197&lt;(Template!M253+Template!M278+Template!M303),"Error",Template!M197&gt;(Template!M253+Template!M278+Template!M303),"Error",Template!M197=(Template!M253+Template!M278+Template!M303),"")</f>
        <v/>
      </c>
      <c r="L346" s="58" t="str" cm="1">
        <f t="array" ref="L346">+_xlfn.IFS(OR(Template!O197="",Template!P197="pa",Template!O253="",Template!P253="pa",Template!O278="",Template!P278="pa",Template!O303="",Template!P303="pa"),"",Template!O197&lt;(Template!O253+Template!O278+Template!O303),"Error",Template!O197&gt;(Template!O253+Template!O278+Template!O303),"Error",Template!O197=(Template!O253+Template!O278+Template!O303),"")</f>
        <v/>
      </c>
      <c r="M346" s="58" t="str" cm="1">
        <f t="array" ref="M346">+_xlfn.IFS(OR(Template!Q197="",Template!R197="pa",Template!Q253="",Template!R253="pa",Template!Q278="",Template!R278="pa",Template!Q303="",Template!R303="pa"),"",Template!Q197&lt;(Template!Q253+Template!Q278+Template!Q303),"Error",Template!Q197&gt;(Template!Q253+Template!Q278+Template!Q303),"Error",Template!Q197=(Template!Q253+Template!Q278+Template!Q303),"")</f>
        <v/>
      </c>
      <c r="N346" s="58" t="str" cm="1">
        <f t="array" ref="N346">+_xlfn.IFS(OR(Template!S197="",Template!T197="pa",Template!S253="",Template!T253="pa",Template!S278="",Template!T278="pa",Template!S303="",Template!T303="pa"),"",Template!S197&lt;(Template!S253+Template!S278+Template!S303),"Error",Template!S197&gt;(Template!S253+Template!S278+Template!S303),"Error",Template!S197=(Template!S253+Template!S278+Template!S303),"")</f>
        <v/>
      </c>
      <c r="O346" s="58" t="str" cm="1">
        <f t="array" ref="O346">+_xlfn.IFS(OR(Template!U197="",Template!V197="pa",Template!U253="",Template!V253="pa",Template!U278="",Template!V278="pa",Template!U303="",Template!V303="pa"),"",Template!U197&lt;(Template!U253+Template!U278+Template!U303),"Error",Template!U197&gt;(Template!U253+Template!U278+Template!U303),"Error",Template!U197=(Template!U253+Template!U278+Template!U303),"")</f>
        <v/>
      </c>
      <c r="P346" s="58" t="str" cm="1">
        <f t="array" ref="P346">+_xlfn.IFS(OR(Template!W197="",Template!X197="pa",Template!W253="",Template!X253="pa",Template!W278="",Template!X278="pa",Template!W303="",Template!X303="pa"),"",Template!W197&lt;(Template!W253+Template!W278+Template!W303),"Error",Template!W197&gt;(Template!W253+Template!W278+Template!W303),"Error",Template!W197=(Template!W253+Template!W278+Template!W303),"")</f>
        <v/>
      </c>
      <c r="Q346" s="58" t="str" cm="1">
        <f t="array" ref="Q346">+_xlfn.IFS(OR(Template!Y197="",Template!Z197="pa",Template!Y253="",Template!Z253="pa",Template!Y278="",Template!Z278="pa",Template!Y303="",Template!Z303="pa"),"",Template!Y197&lt;(Template!Y253+Template!Y278+Template!Y303),"Error",Template!Y197&gt;(Template!Y253+Template!Y278+Template!Y303),"Error",Template!Y197=(Template!Y253+Template!Y278+Template!Y303),"")</f>
        <v/>
      </c>
      <c r="R346" s="155"/>
    </row>
    <row r="347" spans="1:18" ht="15.75" customHeight="1" x14ac:dyDescent="0.2">
      <c r="A347" s="491"/>
      <c r="B347" s="487"/>
      <c r="C347" s="487"/>
      <c r="D347" s="487"/>
      <c r="E347" s="69" t="s">
        <v>655</v>
      </c>
      <c r="F347" s="58" t="str" cm="1">
        <f t="array" ref="F347">IF(OR(G347:Q347="Error",G347:Q347="Alert"),1,"")</f>
        <v/>
      </c>
      <c r="G347" s="58" t="str" cm="1">
        <f t="array" ref="G347">+_xlfn.IFS(OR(Template!E198="",Template!F198="pa",Template!E254="",Template!F254="pa",Template!E279="",Template!F279="pa",Template!E304="",Template!F304="pa"),"",Template!E198&lt;(Template!E254+Template!E279+Template!E304),"Error",Template!E198&gt;(Template!E254+Template!E279+Template!E304),"Error",Template!E198=(Template!E254+Template!E279+Template!E304),"")</f>
        <v/>
      </c>
      <c r="H347" s="58" t="str" cm="1">
        <f t="array" ref="H347">+_xlfn.IFS(OR(Template!G198="",Template!H198="pa",Template!G254="",Template!H254="pa",Template!G279="",Template!H279="pa",Template!G304="",Template!H304="pa"),"",Template!G198&lt;(Template!G254+Template!G279+Template!G304),"Error",Template!G198&gt;(Template!G254+Template!G279+Template!G304),"Error",Template!G198=(Template!G254+Template!G279+Template!G304),"")</f>
        <v/>
      </c>
      <c r="I347" s="58" t="str" cm="1">
        <f t="array" ref="I347">+_xlfn.IFS(OR(Template!I198="",Template!J198="pa",Template!I254="",Template!J254="pa",Template!I279="",Template!J279="pa",Template!I304="",Template!J304="pa"),"",Template!I198&lt;(Template!I254+Template!I279+Template!I304),"Error",Template!I198&gt;(Template!I254+Template!I279+Template!I304),"Error",Template!I198=(Template!I254+Template!I279+Template!I304),"")</f>
        <v/>
      </c>
      <c r="J347" s="58" t="str" cm="1">
        <f t="array" ref="J347">+_xlfn.IFS(OR(Template!K198="",Template!L198="pa",Template!K254="",Template!L254="pa",Template!K279="",Template!L279="pa",Template!K304="",Template!L304="pa"),"",Template!K198&lt;(Template!K254+Template!K279+Template!K304),"Error",Template!K198&gt;(Template!K254+Template!K279+Template!K304),"Error",Template!K198=(Template!K254+Template!K279+Template!K304),"")</f>
        <v/>
      </c>
      <c r="K347" s="58" t="str" cm="1">
        <f t="array" ref="K347">+_xlfn.IFS(OR(Template!M198="",Template!N198="pa",Template!M254="",Template!N254="pa",Template!M279="",Template!N279="pa",Template!M304="",Template!N304="pa"),"",Template!M198&lt;(Template!M254+Template!M279+Template!M304),"Error",Template!M198&gt;(Template!M254+Template!M279+Template!M304),"Error",Template!M198=(Template!M254+Template!M279+Template!M304),"")</f>
        <v/>
      </c>
      <c r="L347" s="58" t="str" cm="1">
        <f t="array" ref="L347">+_xlfn.IFS(OR(Template!O198="",Template!P198="pa",Template!O254="",Template!P254="pa",Template!O279="",Template!P279="pa",Template!O304="",Template!P304="pa"),"",Template!O198&lt;(Template!O254+Template!O279+Template!O304),"Error",Template!O198&gt;(Template!O254+Template!O279+Template!O304),"Error",Template!O198=(Template!O254+Template!O279+Template!O304),"")</f>
        <v/>
      </c>
      <c r="M347" s="58" t="str" cm="1">
        <f t="array" ref="M347">+_xlfn.IFS(OR(Template!Q198="",Template!R198="pa",Template!Q254="",Template!R254="pa",Template!Q279="",Template!R279="pa",Template!Q304="",Template!R304="pa"),"",Template!Q198&lt;(Template!Q254+Template!Q279+Template!Q304),"Error",Template!Q198&gt;(Template!Q254+Template!Q279+Template!Q304),"Error",Template!Q198=(Template!Q254+Template!Q279+Template!Q304),"")</f>
        <v/>
      </c>
      <c r="N347" s="58" t="str" cm="1">
        <f t="array" ref="N347">+_xlfn.IFS(OR(Template!S198="",Template!T198="pa",Template!S254="",Template!T254="pa",Template!S279="",Template!T279="pa",Template!S304="",Template!T304="pa"),"",Template!S198&lt;(Template!S254+Template!S279+Template!S304),"Error",Template!S198&gt;(Template!S254+Template!S279+Template!S304),"Error",Template!S198=(Template!S254+Template!S279+Template!S304),"")</f>
        <v/>
      </c>
      <c r="O347" s="58" t="str" cm="1">
        <f t="array" ref="O347">+_xlfn.IFS(OR(Template!U198="",Template!V198="pa",Template!U254="",Template!V254="pa",Template!U279="",Template!V279="pa",Template!U304="",Template!V304="pa"),"",Template!U198&lt;(Template!U254+Template!U279+Template!U304),"Error",Template!U198&gt;(Template!U254+Template!U279+Template!U304),"Error",Template!U198=(Template!U254+Template!U279+Template!U304),"")</f>
        <v/>
      </c>
      <c r="P347" s="58" t="str" cm="1">
        <f t="array" ref="P347">+_xlfn.IFS(OR(Template!W198="",Template!X198="pa",Template!W254="",Template!X254="pa",Template!W279="",Template!X279="pa",Template!W304="",Template!X304="pa"),"",Template!W198&lt;(Template!W254+Template!W279+Template!W304),"Error",Template!W198&gt;(Template!W254+Template!W279+Template!W304),"Error",Template!W198=(Template!W254+Template!W279+Template!W304),"")</f>
        <v/>
      </c>
      <c r="Q347" s="58" t="str" cm="1">
        <f t="array" ref="Q347">+_xlfn.IFS(OR(Template!Y198="",Template!Z198="pa",Template!Y254="",Template!Z254="pa",Template!Y279="",Template!Z279="pa",Template!Y304="",Template!Z304="pa"),"",Template!Y198&lt;(Template!Y254+Template!Y279+Template!Y304),"Error",Template!Y198&gt;(Template!Y254+Template!Y279+Template!Y304),"Error",Template!Y198=(Template!Y254+Template!Y279+Template!Y304),"")</f>
        <v/>
      </c>
      <c r="R347" s="155"/>
    </row>
    <row r="348" spans="1:18" ht="15.75" customHeight="1" x14ac:dyDescent="0.2">
      <c r="A348" s="491"/>
      <c r="B348" s="487"/>
      <c r="C348" s="487"/>
      <c r="D348" s="487"/>
      <c r="E348" s="69" t="s">
        <v>656</v>
      </c>
      <c r="F348" s="58" t="str" cm="1">
        <f t="array" ref="F348">IF(OR(G348:Q348="Error",G348:Q348="Alert"),1,"")</f>
        <v/>
      </c>
      <c r="G348" s="58" t="str" cm="1">
        <f t="array" ref="G348">+_xlfn.IFS(OR(Template!E199="",Template!F199="pa",Template!E255="",Template!F255="pa",Template!E280="",Template!F280="pa",Template!E305="",Template!F305="pa"),"",Template!E199&lt;(Template!E255+Template!E280+Template!E305),"Error",Template!E199&gt;(Template!E255+Template!E280+Template!E305),"Error",Template!E199=(Template!E255+Template!E280+Template!E305),"")</f>
        <v/>
      </c>
      <c r="H348" s="58" t="str" cm="1">
        <f t="array" ref="H348">+_xlfn.IFS(OR(Template!G199="",Template!H199="pa",Template!G255="",Template!H255="pa",Template!G280="",Template!H280="pa",Template!G305="",Template!H305="pa"),"",Template!G199&lt;(Template!G255+Template!G280+Template!G305),"Error",Template!G199&gt;(Template!G255+Template!G280+Template!G305),"Error",Template!G199=(Template!G255+Template!G280+Template!G305),"")</f>
        <v/>
      </c>
      <c r="I348" s="58" t="str" cm="1">
        <f t="array" ref="I348">+_xlfn.IFS(OR(Template!I199="",Template!J199="pa",Template!I255="",Template!J255="pa",Template!I280="",Template!J280="pa",Template!I305="",Template!J305="pa"),"",Template!I199&lt;(Template!I255+Template!I280+Template!I305),"Error",Template!I199&gt;(Template!I255+Template!I280+Template!I305),"Error",Template!I199=(Template!I255+Template!I280+Template!I305),"")</f>
        <v/>
      </c>
      <c r="J348" s="58" t="str" cm="1">
        <f t="array" ref="J348">+_xlfn.IFS(OR(Template!K199="",Template!L199="pa",Template!K255="",Template!L255="pa",Template!K280="",Template!L280="pa",Template!K305="",Template!L305="pa"),"",Template!K199&lt;(Template!K255+Template!K280+Template!K305),"Error",Template!K199&gt;(Template!K255+Template!K280+Template!K305),"Error",Template!K199=(Template!K255+Template!K280+Template!K305),"")</f>
        <v/>
      </c>
      <c r="K348" s="58" t="str" cm="1">
        <f t="array" ref="K348">+_xlfn.IFS(OR(Template!M199="",Template!N199="pa",Template!M255="",Template!N255="pa",Template!M280="",Template!N280="pa",Template!M305="",Template!N305="pa"),"",Template!M199&lt;(Template!M255+Template!M280+Template!M305),"Error",Template!M199&gt;(Template!M255+Template!M280+Template!M305),"Error",Template!M199=(Template!M255+Template!M280+Template!M305),"")</f>
        <v/>
      </c>
      <c r="L348" s="58" t="str" cm="1">
        <f t="array" ref="L348">+_xlfn.IFS(OR(Template!O199="",Template!P199="pa",Template!O255="",Template!P255="pa",Template!O280="",Template!P280="pa",Template!O305="",Template!P305="pa"),"",Template!O199&lt;(Template!O255+Template!O280+Template!O305),"Error",Template!O199&gt;(Template!O255+Template!O280+Template!O305),"Error",Template!O199=(Template!O255+Template!O280+Template!O305),"")</f>
        <v/>
      </c>
      <c r="M348" s="58" t="str" cm="1">
        <f t="array" ref="M348">+_xlfn.IFS(OR(Template!Q199="",Template!R199="pa",Template!Q255="",Template!R255="pa",Template!Q280="",Template!R280="pa",Template!Q305="",Template!R305="pa"),"",Template!Q199&lt;(Template!Q255+Template!Q280+Template!Q305),"Error",Template!Q199&gt;(Template!Q255+Template!Q280+Template!Q305),"Error",Template!Q199=(Template!Q255+Template!Q280+Template!Q305),"")</f>
        <v/>
      </c>
      <c r="N348" s="58" t="str" cm="1">
        <f t="array" ref="N348">+_xlfn.IFS(OR(Template!S199="",Template!T199="pa",Template!S255="",Template!T255="pa",Template!S280="",Template!T280="pa",Template!S305="",Template!T305="pa"),"",Template!S199&lt;(Template!S255+Template!S280+Template!S305),"Error",Template!S199&gt;(Template!S255+Template!S280+Template!S305),"Error",Template!S199=(Template!S255+Template!S280+Template!S305),"")</f>
        <v/>
      </c>
      <c r="O348" s="58" t="str" cm="1">
        <f t="array" ref="O348">+_xlfn.IFS(OR(Template!U199="",Template!V199="pa",Template!U255="",Template!V255="pa",Template!U280="",Template!V280="pa",Template!U305="",Template!V305="pa"),"",Template!U199&lt;(Template!U255+Template!U280+Template!U305),"Error",Template!U199&gt;(Template!U255+Template!U280+Template!U305),"Error",Template!U199=(Template!U255+Template!U280+Template!U305),"")</f>
        <v/>
      </c>
      <c r="P348" s="58" t="str" cm="1">
        <f t="array" ref="P348">+_xlfn.IFS(OR(Template!W199="",Template!X199="pa",Template!W255="",Template!X255="pa",Template!W280="",Template!X280="pa",Template!W305="",Template!X305="pa"),"",Template!W199&lt;(Template!W255+Template!W280+Template!W305),"Error",Template!W199&gt;(Template!W255+Template!W280+Template!W305),"Error",Template!W199=(Template!W255+Template!W280+Template!W305),"")</f>
        <v/>
      </c>
      <c r="Q348" s="58" t="str" cm="1">
        <f t="array" ref="Q348">+_xlfn.IFS(OR(Template!Y199="",Template!Z199="pa",Template!Y255="",Template!Z255="pa",Template!Y280="",Template!Z280="pa",Template!Y305="",Template!Z305="pa"),"",Template!Y199&lt;(Template!Y255+Template!Y280+Template!Y305),"Error",Template!Y199&gt;(Template!Y255+Template!Y280+Template!Y305),"Error",Template!Y199=(Template!Y255+Template!Y280+Template!Y305),"")</f>
        <v/>
      </c>
      <c r="R348" s="155"/>
    </row>
    <row r="349" spans="1:18" ht="15.75" customHeight="1" x14ac:dyDescent="0.2">
      <c r="A349" s="491"/>
      <c r="B349" s="487"/>
      <c r="C349" s="487"/>
      <c r="D349" s="487"/>
      <c r="E349" s="69" t="s">
        <v>657</v>
      </c>
      <c r="F349" s="58" t="str" cm="1">
        <f t="array" ref="F349">IF(OR(G349:Q349="Error",G349:Q349="Alert"),1,"")</f>
        <v/>
      </c>
      <c r="G349" s="58" t="str" cm="1">
        <f t="array" ref="G349">+_xlfn.IFS(OR(Template!E200="",Template!F200="pa",Template!E256="",Template!F256="pa",Template!E281="",Template!F281="pa",Template!E306="",Template!F306="pa"),"",Template!E200&lt;(Template!E256+Template!E281+Template!E306),"Error",Template!E200&gt;(Template!E256+Template!E281+Template!E306),"Error",Template!E200=(Template!E256+Template!E281+Template!E306),"")</f>
        <v/>
      </c>
      <c r="H349" s="58" t="str" cm="1">
        <f t="array" ref="H349">+_xlfn.IFS(OR(Template!G200="",Template!H200="pa",Template!G256="",Template!H256="pa",Template!G281="",Template!H281="pa",Template!G306="",Template!H306="pa"),"",Template!G200&lt;(Template!G256+Template!G281+Template!G306),"Error",Template!G200&gt;(Template!G256+Template!G281+Template!G306),"Error",Template!G200=(Template!G256+Template!G281+Template!G306),"")</f>
        <v/>
      </c>
      <c r="I349" s="58" t="str" cm="1">
        <f t="array" ref="I349">+_xlfn.IFS(OR(Template!I200="",Template!J200="pa",Template!I256="",Template!J256="pa",Template!I281="",Template!J281="pa",Template!I306="",Template!J306="pa"),"",Template!I200&lt;(Template!I256+Template!I281+Template!I306),"Error",Template!I200&gt;(Template!I256+Template!I281+Template!I306),"Error",Template!I200=(Template!I256+Template!I281+Template!I306),"")</f>
        <v/>
      </c>
      <c r="J349" s="58" t="str" cm="1">
        <f t="array" ref="J349">+_xlfn.IFS(OR(Template!K200="",Template!L200="pa",Template!K256="",Template!L256="pa",Template!K281="",Template!L281="pa",Template!K306="",Template!L306="pa"),"",Template!K200&lt;(Template!K256+Template!K281+Template!K306),"Error",Template!K200&gt;(Template!K256+Template!K281+Template!K306),"Error",Template!K200=(Template!K256+Template!K281+Template!K306),"")</f>
        <v/>
      </c>
      <c r="K349" s="58" t="str" cm="1">
        <f t="array" ref="K349">+_xlfn.IFS(OR(Template!M200="",Template!N200="pa",Template!M256="",Template!N256="pa",Template!M281="",Template!N281="pa",Template!M306="",Template!N306="pa"),"",Template!M200&lt;(Template!M256+Template!M281+Template!M306),"Error",Template!M200&gt;(Template!M256+Template!M281+Template!M306),"Error",Template!M200=(Template!M256+Template!M281+Template!M306),"")</f>
        <v/>
      </c>
      <c r="L349" s="58" t="str" cm="1">
        <f t="array" ref="L349">+_xlfn.IFS(OR(Template!O200="",Template!P200="pa",Template!O256="",Template!P256="pa",Template!O281="",Template!P281="pa",Template!O306="",Template!P306="pa"),"",Template!O200&lt;(Template!O256+Template!O281+Template!O306),"Error",Template!O200&gt;(Template!O256+Template!O281+Template!O306),"Error",Template!O200=(Template!O256+Template!O281+Template!O306),"")</f>
        <v/>
      </c>
      <c r="M349" s="58" t="str" cm="1">
        <f t="array" ref="M349">+_xlfn.IFS(OR(Template!Q200="",Template!R200="pa",Template!Q256="",Template!R256="pa",Template!Q281="",Template!R281="pa",Template!Q306="",Template!R306="pa"),"",Template!Q200&lt;(Template!Q256+Template!Q281+Template!Q306),"Error",Template!Q200&gt;(Template!Q256+Template!Q281+Template!Q306),"Error",Template!Q200=(Template!Q256+Template!Q281+Template!Q306),"")</f>
        <v/>
      </c>
      <c r="N349" s="58" t="str" cm="1">
        <f t="array" ref="N349">+_xlfn.IFS(OR(Template!S200="",Template!T200="pa",Template!S256="",Template!T256="pa",Template!S281="",Template!T281="pa",Template!S306="",Template!T306="pa"),"",Template!S200&lt;(Template!S256+Template!S281+Template!S306),"Error",Template!S200&gt;(Template!S256+Template!S281+Template!S306),"Error",Template!S200=(Template!S256+Template!S281+Template!S306),"")</f>
        <v/>
      </c>
      <c r="O349" s="58" t="str" cm="1">
        <f t="array" ref="O349">+_xlfn.IFS(OR(Template!U200="",Template!V200="pa",Template!U256="",Template!V256="pa",Template!U281="",Template!V281="pa",Template!U306="",Template!V306="pa"),"",Template!U200&lt;(Template!U256+Template!U281+Template!U306),"Error",Template!U200&gt;(Template!U256+Template!U281+Template!U306),"Error",Template!U200=(Template!U256+Template!U281+Template!U306),"")</f>
        <v/>
      </c>
      <c r="P349" s="58" t="str" cm="1">
        <f t="array" ref="P349">+_xlfn.IFS(OR(Template!W200="",Template!X200="pa",Template!W256="",Template!X256="pa",Template!W281="",Template!X281="pa",Template!W306="",Template!X306="pa"),"",Template!W200&lt;(Template!W256+Template!W281+Template!W306),"Error",Template!W200&gt;(Template!W256+Template!W281+Template!W306),"Error",Template!W200=(Template!W256+Template!W281+Template!W306),"")</f>
        <v/>
      </c>
      <c r="Q349" s="58" t="str" cm="1">
        <f t="array" ref="Q349">+_xlfn.IFS(OR(Template!Y200="",Template!Z200="pa",Template!Y256="",Template!Z256="pa",Template!Y281="",Template!Z281="pa",Template!Y306="",Template!Z306="pa"),"",Template!Y200&lt;(Template!Y256+Template!Y281+Template!Y306),"Error",Template!Y200&gt;(Template!Y256+Template!Y281+Template!Y306),"Error",Template!Y200=(Template!Y256+Template!Y281+Template!Y306),"")</f>
        <v/>
      </c>
      <c r="R349" s="155"/>
    </row>
    <row r="350" spans="1:18" ht="15.75" customHeight="1" x14ac:dyDescent="0.2">
      <c r="A350" s="491"/>
      <c r="B350" s="487"/>
      <c r="C350" s="487"/>
      <c r="D350" s="487"/>
      <c r="E350" s="69" t="s">
        <v>658</v>
      </c>
      <c r="F350" s="58" t="str" cm="1">
        <f t="array" ref="F350">IF(OR(G350:Q350="Error",G350:Q350="Alert"),1,"")</f>
        <v/>
      </c>
      <c r="G350" s="58" t="str" cm="1">
        <f t="array" ref="G350">+_xlfn.IFS(OR(Template!E201="",Template!F201="pa",Template!E257="",Template!F257="pa",Template!E282="",Template!F282="pa",Template!E307="",Template!F307="pa"),"",Template!E201&lt;(Template!E257+Template!E282+Template!E307),"Error",Template!E201&gt;(Template!E257+Template!E282+Template!E307),"Error",Template!E201=(Template!E257+Template!E282+Template!E307),"")</f>
        <v/>
      </c>
      <c r="H350" s="58" t="str" cm="1">
        <f t="array" ref="H350">+_xlfn.IFS(OR(Template!G201="",Template!H201="pa",Template!G257="",Template!H257="pa",Template!G282="",Template!H282="pa",Template!G307="",Template!H307="pa"),"",Template!G201&lt;(Template!G257+Template!G282+Template!G307),"Error",Template!G201&gt;(Template!G257+Template!G282+Template!G307),"Error",Template!G201=(Template!G257+Template!G282+Template!G307),"")</f>
        <v/>
      </c>
      <c r="I350" s="58" t="str" cm="1">
        <f t="array" ref="I350">+_xlfn.IFS(OR(Template!I201="",Template!J201="pa",Template!I257="",Template!J257="pa",Template!I282="",Template!J282="pa",Template!I307="",Template!J307="pa"),"",Template!I201&lt;(Template!I257+Template!I282+Template!I307),"Error",Template!I201&gt;(Template!I257+Template!I282+Template!I307),"Error",Template!I201=(Template!I257+Template!I282+Template!I307),"")</f>
        <v/>
      </c>
      <c r="J350" s="58" t="str" cm="1">
        <f t="array" ref="J350">+_xlfn.IFS(OR(Template!K201="",Template!L201="pa",Template!K257="",Template!L257="pa",Template!K282="",Template!L282="pa",Template!K307="",Template!L307="pa"),"",Template!K201&lt;(Template!K257+Template!K282+Template!K307),"Error",Template!K201&gt;(Template!K257+Template!K282+Template!K307),"Error",Template!K201=(Template!K257+Template!K282+Template!K307),"")</f>
        <v/>
      </c>
      <c r="K350" s="58" t="str" cm="1">
        <f t="array" ref="K350">+_xlfn.IFS(OR(Template!M201="",Template!N201="pa",Template!M257="",Template!N257="pa",Template!M282="",Template!N282="pa",Template!M307="",Template!N307="pa"),"",Template!M201&lt;(Template!M257+Template!M282+Template!M307),"Error",Template!M201&gt;(Template!M257+Template!M282+Template!M307),"Error",Template!M201=(Template!M257+Template!M282+Template!M307),"")</f>
        <v/>
      </c>
      <c r="L350" s="58" t="str" cm="1">
        <f t="array" ref="L350">+_xlfn.IFS(OR(Template!O201="",Template!P201="pa",Template!O257="",Template!P257="pa",Template!O282="",Template!P282="pa",Template!O307="",Template!P307="pa"),"",Template!O201&lt;(Template!O257+Template!O282+Template!O307),"Error",Template!O201&gt;(Template!O257+Template!O282+Template!O307),"Error",Template!O201=(Template!O257+Template!O282+Template!O307),"")</f>
        <v/>
      </c>
      <c r="M350" s="58" t="str" cm="1">
        <f t="array" ref="M350">+_xlfn.IFS(OR(Template!Q201="",Template!R201="pa",Template!Q257="",Template!R257="pa",Template!Q282="",Template!R282="pa",Template!Q307="",Template!R307="pa"),"",Template!Q201&lt;(Template!Q257+Template!Q282+Template!Q307),"Error",Template!Q201&gt;(Template!Q257+Template!Q282+Template!Q307),"Error",Template!Q201=(Template!Q257+Template!Q282+Template!Q307),"")</f>
        <v/>
      </c>
      <c r="N350" s="58" t="str" cm="1">
        <f t="array" ref="N350">+_xlfn.IFS(OR(Template!S201="",Template!T201="pa",Template!S257="",Template!T257="pa",Template!S282="",Template!T282="pa",Template!S307="",Template!T307="pa"),"",Template!S201&lt;(Template!S257+Template!S282+Template!S307),"Error",Template!S201&gt;(Template!S257+Template!S282+Template!S307),"Error",Template!S201=(Template!S257+Template!S282+Template!S307),"")</f>
        <v/>
      </c>
      <c r="O350" s="58" t="str" cm="1">
        <f t="array" ref="O350">+_xlfn.IFS(OR(Template!U201="",Template!V201="pa",Template!U257="",Template!V257="pa",Template!U282="",Template!V282="pa",Template!U307="",Template!V307="pa"),"",Template!U201&lt;(Template!U257+Template!U282+Template!U307),"Error",Template!U201&gt;(Template!U257+Template!U282+Template!U307),"Error",Template!U201=(Template!U257+Template!U282+Template!U307),"")</f>
        <v/>
      </c>
      <c r="P350" s="58" t="str" cm="1">
        <f t="array" ref="P350">+_xlfn.IFS(OR(Template!W201="",Template!X201="pa",Template!W257="",Template!X257="pa",Template!W282="",Template!X282="pa",Template!W307="",Template!X307="pa"),"",Template!W201&lt;(Template!W257+Template!W282+Template!W307),"Error",Template!W201&gt;(Template!W257+Template!W282+Template!W307),"Error",Template!W201=(Template!W257+Template!W282+Template!W307),"")</f>
        <v/>
      </c>
      <c r="Q350" s="58" t="str" cm="1">
        <f t="array" ref="Q350">+_xlfn.IFS(OR(Template!Y201="",Template!Z201="pa",Template!Y257="",Template!Z257="pa",Template!Y282="",Template!Z282="pa",Template!Y307="",Template!Z307="pa"),"",Template!Y201&lt;(Template!Y257+Template!Y282+Template!Y307),"Error",Template!Y201&gt;(Template!Y257+Template!Y282+Template!Y307),"Error",Template!Y201=(Template!Y257+Template!Y282+Template!Y307),"")</f>
        <v/>
      </c>
      <c r="R350" s="155"/>
    </row>
    <row r="351" spans="1:18" ht="15.75" customHeight="1" x14ac:dyDescent="0.2">
      <c r="A351" s="491"/>
      <c r="B351" s="487"/>
      <c r="C351" s="487"/>
      <c r="D351" s="487"/>
      <c r="E351" s="69" t="s">
        <v>659</v>
      </c>
      <c r="F351" s="58" t="str" cm="1">
        <f t="array" ref="F351">IF(OR(G351:Q351="Error",G351:Q351="Alert"),1,"")</f>
        <v/>
      </c>
      <c r="G351" s="58" t="str" cm="1">
        <f t="array" ref="G351">+_xlfn.IFS(OR(Template!E202="",Template!F202="pa",Template!E258="",Template!F258="pa",Template!E283="",Template!F283="pa",Template!E308="",Template!F308="pa"),"",Template!E202&lt;(Template!E258+Template!E283+Template!E308),"Error",Template!E202&gt;(Template!E258+Template!E283+Template!E308),"Error",Template!E202=(Template!E258+Template!E283+Template!E308),"")</f>
        <v/>
      </c>
      <c r="H351" s="58" t="str" cm="1">
        <f t="array" ref="H351">+_xlfn.IFS(OR(Template!G202="",Template!H202="pa",Template!G258="",Template!H258="pa",Template!G283="",Template!H283="pa",Template!G308="",Template!H308="pa"),"",Template!G202&lt;(Template!G258+Template!G283+Template!G308),"Error",Template!G202&gt;(Template!G258+Template!G283+Template!G308),"Error",Template!G202=(Template!G258+Template!G283+Template!G308),"")</f>
        <v/>
      </c>
      <c r="I351" s="58" t="str" cm="1">
        <f t="array" ref="I351">+_xlfn.IFS(OR(Template!I202="",Template!J202="pa",Template!I258="",Template!J258="pa",Template!I283="",Template!J283="pa",Template!I308="",Template!J308="pa"),"",Template!I202&lt;(Template!I258+Template!I283+Template!I308),"Error",Template!I202&gt;(Template!I258+Template!I283+Template!I308),"Error",Template!I202=(Template!I258+Template!I283+Template!I308),"")</f>
        <v/>
      </c>
      <c r="J351" s="58" t="str" cm="1">
        <f t="array" ref="J351">+_xlfn.IFS(OR(Template!K202="",Template!L202="pa",Template!K258="",Template!L258="pa",Template!K283="",Template!L283="pa",Template!K308="",Template!L308="pa"),"",Template!K202&lt;(Template!K258+Template!K283+Template!K308),"Error",Template!K202&gt;(Template!K258+Template!K283+Template!K308),"Error",Template!K202=(Template!K258+Template!K283+Template!K308),"")</f>
        <v/>
      </c>
      <c r="K351" s="58" t="str" cm="1">
        <f t="array" ref="K351">+_xlfn.IFS(OR(Template!M202="",Template!N202="pa",Template!M258="",Template!N258="pa",Template!M283="",Template!N283="pa",Template!M308="",Template!N308="pa"),"",Template!M202&lt;(Template!M258+Template!M283+Template!M308),"Error",Template!M202&gt;(Template!M258+Template!M283+Template!M308),"Error",Template!M202=(Template!M258+Template!M283+Template!M308),"")</f>
        <v/>
      </c>
      <c r="L351" s="58" t="str" cm="1">
        <f t="array" ref="L351">+_xlfn.IFS(OR(Template!O202="",Template!P202="pa",Template!O258="",Template!P258="pa",Template!O283="",Template!P283="pa",Template!O308="",Template!P308="pa"),"",Template!O202&lt;(Template!O258+Template!O283+Template!O308),"Error",Template!O202&gt;(Template!O258+Template!O283+Template!O308),"Error",Template!O202=(Template!O258+Template!O283+Template!O308),"")</f>
        <v/>
      </c>
      <c r="M351" s="58" t="str" cm="1">
        <f t="array" ref="M351">+_xlfn.IFS(OR(Template!Q202="",Template!R202="pa",Template!Q258="",Template!R258="pa",Template!Q283="",Template!R283="pa",Template!Q308="",Template!R308="pa"),"",Template!Q202&lt;(Template!Q258+Template!Q283+Template!Q308),"Error",Template!Q202&gt;(Template!Q258+Template!Q283+Template!Q308),"Error",Template!Q202=(Template!Q258+Template!Q283+Template!Q308),"")</f>
        <v/>
      </c>
      <c r="N351" s="58" t="str" cm="1">
        <f t="array" ref="N351">+_xlfn.IFS(OR(Template!S202="",Template!T202="pa",Template!S258="",Template!T258="pa",Template!S283="",Template!T283="pa",Template!S308="",Template!T308="pa"),"",Template!S202&lt;(Template!S258+Template!S283+Template!S308),"Error",Template!S202&gt;(Template!S258+Template!S283+Template!S308),"Error",Template!S202=(Template!S258+Template!S283+Template!S308),"")</f>
        <v/>
      </c>
      <c r="O351" s="58" t="str" cm="1">
        <f t="array" ref="O351">+_xlfn.IFS(OR(Template!U202="",Template!V202="pa",Template!U258="",Template!V258="pa",Template!U283="",Template!V283="pa",Template!U308="",Template!V308="pa"),"",Template!U202&lt;(Template!U258+Template!U283+Template!U308),"Error",Template!U202&gt;(Template!U258+Template!U283+Template!U308),"Error",Template!U202=(Template!U258+Template!U283+Template!U308),"")</f>
        <v/>
      </c>
      <c r="P351" s="58" t="str" cm="1">
        <f t="array" ref="P351">+_xlfn.IFS(OR(Template!W202="",Template!X202="pa",Template!W258="",Template!X258="pa",Template!W283="",Template!X283="pa",Template!W308="",Template!X308="pa"),"",Template!W202&lt;(Template!W258+Template!W283+Template!W308),"Error",Template!W202&gt;(Template!W258+Template!W283+Template!W308),"Error",Template!W202=(Template!W258+Template!W283+Template!W308),"")</f>
        <v/>
      </c>
      <c r="Q351" s="58" t="str" cm="1">
        <f t="array" ref="Q351">+_xlfn.IFS(OR(Template!Y202="",Template!Z202="pa",Template!Y258="",Template!Z258="pa",Template!Y283="",Template!Z283="pa",Template!Y308="",Template!Z308="pa"),"",Template!Y202&lt;(Template!Y258+Template!Y283+Template!Y308),"Error",Template!Y202&gt;(Template!Y258+Template!Y283+Template!Y308),"Error",Template!Y202=(Template!Y258+Template!Y283+Template!Y308),"")</f>
        <v/>
      </c>
      <c r="R351" s="155"/>
    </row>
    <row r="352" spans="1:18" ht="15.75" customHeight="1" x14ac:dyDescent="0.2">
      <c r="A352" s="491"/>
      <c r="B352" s="487"/>
      <c r="C352" s="487"/>
      <c r="D352" s="487"/>
      <c r="E352" s="69" t="s">
        <v>660</v>
      </c>
      <c r="F352" s="58" t="str" cm="1">
        <f t="array" ref="F352">IF(OR(G352:Q352="Error",G352:Q352="Alert"),1,"")</f>
        <v/>
      </c>
      <c r="G352" s="58" t="str" cm="1">
        <f t="array" ref="G352">+_xlfn.IFS(OR(Template!E203="",Template!F203="pa",Template!E259="",Template!F259="pa",Template!E284="",Template!F284="pa",Template!E309="",Template!F309="pa"),"",Template!E203&lt;(Template!E259+Template!E284+Template!E309),"Error",Template!E203&gt;(Template!E259+Template!E284+Template!E309),"Error",Template!E203=(Template!E259+Template!E284+Template!E309),"")</f>
        <v/>
      </c>
      <c r="H352" s="58" t="str" cm="1">
        <f t="array" ref="H352">+_xlfn.IFS(OR(Template!G203="",Template!H203="pa",Template!G259="",Template!H259="pa",Template!G284="",Template!H284="pa",Template!G309="",Template!H309="pa"),"",Template!G203&lt;(Template!G259+Template!G284+Template!G309),"Error",Template!G203&gt;(Template!G259+Template!G284+Template!G309),"Error",Template!G203=(Template!G259+Template!G284+Template!G309),"")</f>
        <v/>
      </c>
      <c r="I352" s="58" t="str" cm="1">
        <f t="array" ref="I352">+_xlfn.IFS(OR(Template!I203="",Template!J203="pa",Template!I259="",Template!J259="pa",Template!I284="",Template!J284="pa",Template!I309="",Template!J309="pa"),"",Template!I203&lt;(Template!I259+Template!I284+Template!I309),"Error",Template!I203&gt;(Template!I259+Template!I284+Template!I309),"Error",Template!I203=(Template!I259+Template!I284+Template!I309),"")</f>
        <v/>
      </c>
      <c r="J352" s="58" t="str" cm="1">
        <f t="array" ref="J352">+_xlfn.IFS(OR(Template!K203="",Template!L203="pa",Template!K259="",Template!L259="pa",Template!K284="",Template!L284="pa",Template!K309="",Template!L309="pa"),"",Template!K203&lt;(Template!K259+Template!K284+Template!K309),"Error",Template!K203&gt;(Template!K259+Template!K284+Template!K309),"Error",Template!K203=(Template!K259+Template!K284+Template!K309),"")</f>
        <v/>
      </c>
      <c r="K352" s="58" t="str" cm="1">
        <f t="array" ref="K352">+_xlfn.IFS(OR(Template!M203="",Template!N203="pa",Template!M259="",Template!N259="pa",Template!M284="",Template!N284="pa",Template!M309="",Template!N309="pa"),"",Template!M203&lt;(Template!M259+Template!M284+Template!M309),"Error",Template!M203&gt;(Template!M259+Template!M284+Template!M309),"Error",Template!M203=(Template!M259+Template!M284+Template!M309),"")</f>
        <v/>
      </c>
      <c r="L352" s="58" t="str" cm="1">
        <f t="array" ref="L352">+_xlfn.IFS(OR(Template!O203="",Template!P203="pa",Template!O259="",Template!P259="pa",Template!O284="",Template!P284="pa",Template!O309="",Template!P309="pa"),"",Template!O203&lt;(Template!O259+Template!O284+Template!O309),"Error",Template!O203&gt;(Template!O259+Template!O284+Template!O309),"Error",Template!O203=(Template!O259+Template!O284+Template!O309),"")</f>
        <v/>
      </c>
      <c r="M352" s="58" t="str" cm="1">
        <f t="array" ref="M352">+_xlfn.IFS(OR(Template!Q203="",Template!R203="pa",Template!Q259="",Template!R259="pa",Template!Q284="",Template!R284="pa",Template!Q309="",Template!R309="pa"),"",Template!Q203&lt;(Template!Q259+Template!Q284+Template!Q309),"Error",Template!Q203&gt;(Template!Q259+Template!Q284+Template!Q309),"Error",Template!Q203=(Template!Q259+Template!Q284+Template!Q309),"")</f>
        <v/>
      </c>
      <c r="N352" s="58" t="str" cm="1">
        <f t="array" ref="N352">+_xlfn.IFS(OR(Template!S203="",Template!T203="pa",Template!S259="",Template!T259="pa",Template!S284="",Template!T284="pa",Template!S309="",Template!T309="pa"),"",Template!S203&lt;(Template!S259+Template!S284+Template!S309),"Error",Template!S203&gt;(Template!S259+Template!S284+Template!S309),"Error",Template!S203=(Template!S259+Template!S284+Template!S309),"")</f>
        <v/>
      </c>
      <c r="O352" s="58" t="str" cm="1">
        <f t="array" ref="O352">+_xlfn.IFS(OR(Template!U203="",Template!V203="pa",Template!U259="",Template!V259="pa",Template!U284="",Template!V284="pa",Template!U309="",Template!V309="pa"),"",Template!U203&lt;(Template!U259+Template!U284+Template!U309),"Error",Template!U203&gt;(Template!U259+Template!U284+Template!U309),"Error",Template!U203=(Template!U259+Template!U284+Template!U309),"")</f>
        <v/>
      </c>
      <c r="P352" s="58" t="str" cm="1">
        <f t="array" ref="P352">+_xlfn.IFS(OR(Template!W203="",Template!X203="pa",Template!W259="",Template!X259="pa",Template!W284="",Template!X284="pa",Template!W309="",Template!X309="pa"),"",Template!W203&lt;(Template!W259+Template!W284+Template!W309),"Error",Template!W203&gt;(Template!W259+Template!W284+Template!W309),"Error",Template!W203=(Template!W259+Template!W284+Template!W309),"")</f>
        <v/>
      </c>
      <c r="Q352" s="58" t="str" cm="1">
        <f t="array" ref="Q352">+_xlfn.IFS(OR(Template!Y203="",Template!Z203="pa",Template!Y259="",Template!Z259="pa",Template!Y284="",Template!Z284="pa",Template!Y309="",Template!Z309="pa"),"",Template!Y203&lt;(Template!Y259+Template!Y284+Template!Y309),"Error",Template!Y203&gt;(Template!Y259+Template!Y284+Template!Y309),"Error",Template!Y203=(Template!Y259+Template!Y284+Template!Y309),"")</f>
        <v/>
      </c>
      <c r="R352" s="155"/>
    </row>
    <row r="353" spans="1:18" ht="15.75" customHeight="1" x14ac:dyDescent="0.2">
      <c r="A353" s="491"/>
      <c r="B353" s="487"/>
      <c r="C353" s="487"/>
      <c r="D353" s="487"/>
      <c r="E353" s="69" t="s">
        <v>661</v>
      </c>
      <c r="F353" s="58" t="str" cm="1">
        <f t="array" ref="F353">IF(OR(G353:Q353="Error",G353:Q353="Alert"),1,"")</f>
        <v/>
      </c>
      <c r="G353" s="58" t="str" cm="1">
        <f t="array" ref="G353">+_xlfn.IFS(OR(Template!E204="",Template!F204="pa",Template!E260="",Template!F260="pa",Template!E285="",Template!F285="pa",Template!E310="",Template!F310="pa"),"",Template!E204&lt;(Template!E260+Template!E285+Template!E310),"Error",Template!E204&gt;(Template!E260+Template!E285+Template!E310),"Error",Template!E204=(Template!E260+Template!E285+Template!E310),"")</f>
        <v/>
      </c>
      <c r="H353" s="58" t="str" cm="1">
        <f t="array" ref="H353">+_xlfn.IFS(OR(Template!G204="",Template!H204="pa",Template!G260="",Template!H260="pa",Template!G285="",Template!H285="pa",Template!G310="",Template!H310="pa"),"",Template!G204&lt;(Template!G260+Template!G285+Template!G310),"Error",Template!G204&gt;(Template!G260+Template!G285+Template!G310),"Error",Template!G204=(Template!G260+Template!G285+Template!G310),"")</f>
        <v/>
      </c>
      <c r="I353" s="58" t="str" cm="1">
        <f t="array" ref="I353">+_xlfn.IFS(OR(Template!I204="",Template!J204="pa",Template!I260="",Template!J260="pa",Template!I285="",Template!J285="pa",Template!I310="",Template!J310="pa"),"",Template!I204&lt;(Template!I260+Template!I285+Template!I310),"Error",Template!I204&gt;(Template!I260+Template!I285+Template!I310),"Error",Template!I204=(Template!I260+Template!I285+Template!I310),"")</f>
        <v/>
      </c>
      <c r="J353" s="58" t="str" cm="1">
        <f t="array" ref="J353">+_xlfn.IFS(OR(Template!K204="",Template!L204="pa",Template!K260="",Template!L260="pa",Template!K285="",Template!L285="pa",Template!K310="",Template!L310="pa"),"",Template!K204&lt;(Template!K260+Template!K285+Template!K310),"Error",Template!K204&gt;(Template!K260+Template!K285+Template!K310),"Error",Template!K204=(Template!K260+Template!K285+Template!K310),"")</f>
        <v/>
      </c>
      <c r="K353" s="58" t="str" cm="1">
        <f t="array" ref="K353">+_xlfn.IFS(OR(Template!M204="",Template!N204="pa",Template!M260="",Template!N260="pa",Template!M285="",Template!N285="pa",Template!M310="",Template!N310="pa"),"",Template!M204&lt;(Template!M260+Template!M285+Template!M310),"Error",Template!M204&gt;(Template!M260+Template!M285+Template!M310),"Error",Template!M204=(Template!M260+Template!M285+Template!M310),"")</f>
        <v/>
      </c>
      <c r="L353" s="58" t="str" cm="1">
        <f t="array" ref="L353">+_xlfn.IFS(OR(Template!O204="",Template!P204="pa",Template!O260="",Template!P260="pa",Template!O285="",Template!P285="pa",Template!O310="",Template!P310="pa"),"",Template!O204&lt;(Template!O260+Template!O285+Template!O310),"Error",Template!O204&gt;(Template!O260+Template!O285+Template!O310),"Error",Template!O204=(Template!O260+Template!O285+Template!O310),"")</f>
        <v/>
      </c>
      <c r="M353" s="58" t="str" cm="1">
        <f t="array" ref="M353">+_xlfn.IFS(OR(Template!Q204="",Template!R204="pa",Template!Q260="",Template!R260="pa",Template!Q285="",Template!R285="pa",Template!Q310="",Template!R310="pa"),"",Template!Q204&lt;(Template!Q260+Template!Q285+Template!Q310),"Error",Template!Q204&gt;(Template!Q260+Template!Q285+Template!Q310),"Error",Template!Q204=(Template!Q260+Template!Q285+Template!Q310),"")</f>
        <v/>
      </c>
      <c r="N353" s="58" t="str" cm="1">
        <f t="array" ref="N353">+_xlfn.IFS(OR(Template!S204="",Template!T204="pa",Template!S260="",Template!T260="pa",Template!S285="",Template!T285="pa",Template!S310="",Template!T310="pa"),"",Template!S204&lt;(Template!S260+Template!S285+Template!S310),"Error",Template!S204&gt;(Template!S260+Template!S285+Template!S310),"Error",Template!S204=(Template!S260+Template!S285+Template!S310),"")</f>
        <v/>
      </c>
      <c r="O353" s="58" t="str" cm="1">
        <f t="array" ref="O353">+_xlfn.IFS(OR(Template!U204="",Template!V204="pa",Template!U260="",Template!V260="pa",Template!U285="",Template!V285="pa",Template!U310="",Template!V310="pa"),"",Template!U204&lt;(Template!U260+Template!U285+Template!U310),"Error",Template!U204&gt;(Template!U260+Template!U285+Template!U310),"Error",Template!U204=(Template!U260+Template!U285+Template!U310),"")</f>
        <v/>
      </c>
      <c r="P353" s="58" t="str" cm="1">
        <f t="array" ref="P353">+_xlfn.IFS(OR(Template!W204="",Template!X204="pa",Template!W260="",Template!X260="pa",Template!W285="",Template!X285="pa",Template!W310="",Template!X310="pa"),"",Template!W204&lt;(Template!W260+Template!W285+Template!W310),"Error",Template!W204&gt;(Template!W260+Template!W285+Template!W310),"Error",Template!W204=(Template!W260+Template!W285+Template!W310),"")</f>
        <v/>
      </c>
      <c r="Q353" s="58" t="str" cm="1">
        <f t="array" ref="Q353">+_xlfn.IFS(OR(Template!Y204="",Template!Z204="pa",Template!Y260="",Template!Z260="pa",Template!Y285="",Template!Z285="pa",Template!Y310="",Template!Z310="pa"),"",Template!Y204&lt;(Template!Y260+Template!Y285+Template!Y310),"Error",Template!Y204&gt;(Template!Y260+Template!Y285+Template!Y310),"Error",Template!Y204=(Template!Y260+Template!Y285+Template!Y310),"")</f>
        <v/>
      </c>
      <c r="R353" s="155"/>
    </row>
    <row r="354" spans="1:18" ht="15.75" customHeight="1" x14ac:dyDescent="0.2">
      <c r="A354" s="491"/>
      <c r="B354" s="487"/>
      <c r="C354" s="487"/>
      <c r="D354" s="487"/>
      <c r="E354" s="69" t="s">
        <v>662</v>
      </c>
      <c r="F354" s="58" t="str" cm="1">
        <f t="array" ref="F354">IF(OR(G354:Q354="Error",G354:Q354="Alert"),1,"")</f>
        <v/>
      </c>
      <c r="G354" s="58" t="str" cm="1">
        <f t="array" ref="G354">+_xlfn.IFS(OR(Template!E205="",Template!F205="pa",Template!E261="",Template!F261="pa",Template!E286="",Template!F286="pa",Template!E311="",Template!F311="pa"),"",Template!E205&lt;(Template!E261+Template!E286+Template!E311),"Error",Template!E205&gt;(Template!E261+Template!E286+Template!E311),"Error",Template!E205=(Template!E261+Template!E286+Template!E311),"")</f>
        <v/>
      </c>
      <c r="H354" s="58" t="str" cm="1">
        <f t="array" ref="H354">+_xlfn.IFS(OR(Template!G205="",Template!H205="pa",Template!G261="",Template!H261="pa",Template!G286="",Template!H286="pa",Template!G311="",Template!H311="pa"),"",Template!G205&lt;(Template!G261+Template!G286+Template!G311),"Error",Template!G205&gt;(Template!G261+Template!G286+Template!G311),"Error",Template!G205=(Template!G261+Template!G286+Template!G311),"")</f>
        <v/>
      </c>
      <c r="I354" s="58" t="str" cm="1">
        <f t="array" ref="I354">+_xlfn.IFS(OR(Template!I205="",Template!J205="pa",Template!I261="",Template!J261="pa",Template!I286="",Template!J286="pa",Template!I311="",Template!J311="pa"),"",Template!I205&lt;(Template!I261+Template!I286+Template!I311),"Error",Template!I205&gt;(Template!I261+Template!I286+Template!I311),"Error",Template!I205=(Template!I261+Template!I286+Template!I311),"")</f>
        <v/>
      </c>
      <c r="J354" s="58" t="str" cm="1">
        <f t="array" ref="J354">+_xlfn.IFS(OR(Template!K205="",Template!L205="pa",Template!K261="",Template!L261="pa",Template!K286="",Template!L286="pa",Template!K311="",Template!L311="pa"),"",Template!K205&lt;(Template!K261+Template!K286+Template!K311),"Error",Template!K205&gt;(Template!K261+Template!K286+Template!K311),"Error",Template!K205=(Template!K261+Template!K286+Template!K311),"")</f>
        <v/>
      </c>
      <c r="K354" s="58" t="str" cm="1">
        <f t="array" ref="K354">+_xlfn.IFS(OR(Template!M205="",Template!N205="pa",Template!M261="",Template!N261="pa",Template!M286="",Template!N286="pa",Template!M311="",Template!N311="pa"),"",Template!M205&lt;(Template!M261+Template!M286+Template!M311),"Error",Template!M205&gt;(Template!M261+Template!M286+Template!M311),"Error",Template!M205=(Template!M261+Template!M286+Template!M311),"")</f>
        <v/>
      </c>
      <c r="L354" s="58" t="str" cm="1">
        <f t="array" ref="L354">+_xlfn.IFS(OR(Template!O205="",Template!P205="pa",Template!O261="",Template!P261="pa",Template!O286="",Template!P286="pa",Template!O311="",Template!P311="pa"),"",Template!O205&lt;(Template!O261+Template!O286+Template!O311),"Error",Template!O205&gt;(Template!O261+Template!O286+Template!O311),"Error",Template!O205=(Template!O261+Template!O286+Template!O311),"")</f>
        <v/>
      </c>
      <c r="M354" s="58" t="str" cm="1">
        <f t="array" ref="M354">+_xlfn.IFS(OR(Template!Q205="",Template!R205="pa",Template!Q261="",Template!R261="pa",Template!Q286="",Template!R286="pa",Template!Q311="",Template!R311="pa"),"",Template!Q205&lt;(Template!Q261+Template!Q286+Template!Q311),"Error",Template!Q205&gt;(Template!Q261+Template!Q286+Template!Q311),"Error",Template!Q205=(Template!Q261+Template!Q286+Template!Q311),"")</f>
        <v/>
      </c>
      <c r="N354" s="58" t="str" cm="1">
        <f t="array" ref="N354">+_xlfn.IFS(OR(Template!S205="",Template!T205="pa",Template!S261="",Template!T261="pa",Template!S286="",Template!T286="pa",Template!S311="",Template!T311="pa"),"",Template!S205&lt;(Template!S261+Template!S286+Template!S311),"Error",Template!S205&gt;(Template!S261+Template!S286+Template!S311),"Error",Template!S205=(Template!S261+Template!S286+Template!S311),"")</f>
        <v/>
      </c>
      <c r="O354" s="58" t="str" cm="1">
        <f t="array" ref="O354">+_xlfn.IFS(OR(Template!U205="",Template!V205="pa",Template!U261="",Template!V261="pa",Template!U286="",Template!V286="pa",Template!U311="",Template!V311="pa"),"",Template!U205&lt;(Template!U261+Template!U286+Template!U311),"Error",Template!U205&gt;(Template!U261+Template!U286+Template!U311),"Error",Template!U205=(Template!U261+Template!U286+Template!U311),"")</f>
        <v/>
      </c>
      <c r="P354" s="58" t="str" cm="1">
        <f t="array" ref="P354">+_xlfn.IFS(OR(Template!W205="",Template!X205="pa",Template!W261="",Template!X261="pa",Template!W286="",Template!X286="pa",Template!W311="",Template!X311="pa"),"",Template!W205&lt;(Template!W261+Template!W286+Template!W311),"Error",Template!W205&gt;(Template!W261+Template!W286+Template!W311),"Error",Template!W205=(Template!W261+Template!W286+Template!W311),"")</f>
        <v/>
      </c>
      <c r="Q354" s="58" t="str" cm="1">
        <f t="array" ref="Q354">+_xlfn.IFS(OR(Template!Y205="",Template!Z205="pa",Template!Y261="",Template!Z261="pa",Template!Y286="",Template!Z286="pa",Template!Y311="",Template!Z311="pa"),"",Template!Y205&lt;(Template!Y261+Template!Y286+Template!Y311),"Error",Template!Y205&gt;(Template!Y261+Template!Y286+Template!Y311),"Error",Template!Y205=(Template!Y261+Template!Y286+Template!Y311),"")</f>
        <v/>
      </c>
      <c r="R354" s="155"/>
    </row>
    <row r="355" spans="1:18" ht="15.75" customHeight="1" x14ac:dyDescent="0.2">
      <c r="A355" s="491"/>
      <c r="B355" s="487"/>
      <c r="C355" s="487"/>
      <c r="D355" s="487"/>
      <c r="E355" s="69" t="s">
        <v>663</v>
      </c>
      <c r="F355" s="58" t="str" cm="1">
        <f t="array" ref="F355">IF(OR(G355:Q355="Error",G355:Q355="Alert"),1,"")</f>
        <v/>
      </c>
      <c r="G355" s="58" t="str" cm="1">
        <f t="array" ref="G355">+_xlfn.IFS(OR(Template!E206="",Template!F206="pa",Template!E262="",Template!F262="pa",Template!E287="",Template!F287="pa",Template!E312="",Template!F312="pa"),"",Template!E206&lt;(Template!E262+Template!E287+Template!E312),"Error",Template!E206&gt;(Template!E262+Template!E287+Template!E312),"Error",Template!E206=(Template!E262+Template!E287+Template!E312),"")</f>
        <v/>
      </c>
      <c r="H355" s="58" t="str" cm="1">
        <f t="array" ref="H355">+_xlfn.IFS(OR(Template!G206="",Template!H206="pa",Template!G262="",Template!H262="pa",Template!G287="",Template!H287="pa",Template!G312="",Template!H312="pa"),"",Template!G206&lt;(Template!G262+Template!G287+Template!G312),"Error",Template!G206&gt;(Template!G262+Template!G287+Template!G312),"Error",Template!G206=(Template!G262+Template!G287+Template!G312),"")</f>
        <v/>
      </c>
      <c r="I355" s="58" t="str" cm="1">
        <f t="array" ref="I355">+_xlfn.IFS(OR(Template!I206="",Template!J206="pa",Template!I262="",Template!J262="pa",Template!I287="",Template!J287="pa",Template!I312="",Template!J312="pa"),"",Template!I206&lt;(Template!I262+Template!I287+Template!I312),"Error",Template!I206&gt;(Template!I262+Template!I287+Template!I312),"Error",Template!I206=(Template!I262+Template!I287+Template!I312),"")</f>
        <v/>
      </c>
      <c r="J355" s="58" t="str" cm="1">
        <f t="array" ref="J355">+_xlfn.IFS(OR(Template!K206="",Template!L206="pa",Template!K262="",Template!L262="pa",Template!K287="",Template!L287="pa",Template!K312="",Template!L312="pa"),"",Template!K206&lt;(Template!K262+Template!K287+Template!K312),"Error",Template!K206&gt;(Template!K262+Template!K287+Template!K312),"Error",Template!K206=(Template!K262+Template!K287+Template!K312),"")</f>
        <v/>
      </c>
      <c r="K355" s="58" t="str" cm="1">
        <f t="array" ref="K355">+_xlfn.IFS(OR(Template!M206="",Template!N206="pa",Template!M262="",Template!N262="pa",Template!M287="",Template!N287="pa",Template!M312="",Template!N312="pa"),"",Template!M206&lt;(Template!M262+Template!M287+Template!M312),"Error",Template!M206&gt;(Template!M262+Template!M287+Template!M312),"Error",Template!M206=(Template!M262+Template!M287+Template!M312),"")</f>
        <v/>
      </c>
      <c r="L355" s="58" t="str" cm="1">
        <f t="array" ref="L355">+_xlfn.IFS(OR(Template!O206="",Template!P206="pa",Template!O262="",Template!P262="pa",Template!O287="",Template!P287="pa",Template!O312="",Template!P312="pa"),"",Template!O206&lt;(Template!O262+Template!O287+Template!O312),"Error",Template!O206&gt;(Template!O262+Template!O287+Template!O312),"Error",Template!O206=(Template!O262+Template!O287+Template!O312),"")</f>
        <v/>
      </c>
      <c r="M355" s="58" t="str" cm="1">
        <f t="array" ref="M355">+_xlfn.IFS(OR(Template!Q206="",Template!R206="pa",Template!Q262="",Template!R262="pa",Template!Q287="",Template!R287="pa",Template!Q312="",Template!R312="pa"),"",Template!Q206&lt;(Template!Q262+Template!Q287+Template!Q312),"Error",Template!Q206&gt;(Template!Q262+Template!Q287+Template!Q312),"Error",Template!Q206=(Template!Q262+Template!Q287+Template!Q312),"")</f>
        <v/>
      </c>
      <c r="N355" s="58" t="str" cm="1">
        <f t="array" ref="N355">+_xlfn.IFS(OR(Template!S206="",Template!T206="pa",Template!S262="",Template!T262="pa",Template!S287="",Template!T287="pa",Template!S312="",Template!T312="pa"),"",Template!S206&lt;(Template!S262+Template!S287+Template!S312),"Error",Template!S206&gt;(Template!S262+Template!S287+Template!S312),"Error",Template!S206=(Template!S262+Template!S287+Template!S312),"")</f>
        <v/>
      </c>
      <c r="O355" s="58" t="str" cm="1">
        <f t="array" ref="O355">+_xlfn.IFS(OR(Template!U206="",Template!V206="pa",Template!U262="",Template!V262="pa",Template!U287="",Template!V287="pa",Template!U312="",Template!V312="pa"),"",Template!U206&lt;(Template!U262+Template!U287+Template!U312),"Error",Template!U206&gt;(Template!U262+Template!U287+Template!U312),"Error",Template!U206=(Template!U262+Template!U287+Template!U312),"")</f>
        <v/>
      </c>
      <c r="P355" s="58" t="str" cm="1">
        <f t="array" ref="P355">+_xlfn.IFS(OR(Template!W206="",Template!X206="pa",Template!W262="",Template!X262="pa",Template!W287="",Template!X287="pa",Template!W312="",Template!X312="pa"),"",Template!W206&lt;(Template!W262+Template!W287+Template!W312),"Error",Template!W206&gt;(Template!W262+Template!W287+Template!W312),"Error",Template!W206=(Template!W262+Template!W287+Template!W312),"")</f>
        <v/>
      </c>
      <c r="Q355" s="58" t="str" cm="1">
        <f t="array" ref="Q355">+_xlfn.IFS(OR(Template!Y206="",Template!Z206="pa",Template!Y262="",Template!Z262="pa",Template!Y287="",Template!Z287="pa",Template!Y312="",Template!Z312="pa"),"",Template!Y206&lt;(Template!Y262+Template!Y287+Template!Y312),"Error",Template!Y206&gt;(Template!Y262+Template!Y287+Template!Y312),"Error",Template!Y206=(Template!Y262+Template!Y287+Template!Y312),"")</f>
        <v/>
      </c>
      <c r="R355" s="155"/>
    </row>
    <row r="356" spans="1:18" ht="15.75" customHeight="1" x14ac:dyDescent="0.2">
      <c r="A356" s="491"/>
      <c r="B356" s="487"/>
      <c r="C356" s="487"/>
      <c r="D356" s="487"/>
      <c r="E356" s="69" t="s">
        <v>664</v>
      </c>
      <c r="F356" s="58" t="str" cm="1">
        <f t="array" ref="F356">IF(OR(G356:Q356="Error",G356:Q356="Alert"),1,"")</f>
        <v/>
      </c>
      <c r="G356" s="58" t="str" cm="1">
        <f t="array" ref="G356">+_xlfn.IFS(OR(Template!E207="",Template!F207="pa",Template!E263="",Template!F263="pa",Template!E288="",Template!F288="pa",Template!E313="",Template!F313="pa"),"",Template!E207&lt;(Template!E263+Template!E288+Template!E313),"Error",Template!E207&gt;(Template!E263+Template!E288+Template!E313),"Error",Template!E207=(Template!E263+Template!E288+Template!E313),"")</f>
        <v/>
      </c>
      <c r="H356" s="58" t="str" cm="1">
        <f t="array" ref="H356">+_xlfn.IFS(OR(Template!G207="",Template!H207="pa",Template!G263="",Template!H263="pa",Template!G288="",Template!H288="pa",Template!G313="",Template!H313="pa"),"",Template!G207&lt;(Template!G263+Template!G288+Template!G313),"Error",Template!G207&gt;(Template!G263+Template!G288+Template!G313),"Error",Template!G207=(Template!G263+Template!G288+Template!G313),"")</f>
        <v/>
      </c>
      <c r="I356" s="58" t="str" cm="1">
        <f t="array" ref="I356">+_xlfn.IFS(OR(Template!I207="",Template!J207="pa",Template!I263="",Template!J263="pa",Template!I288="",Template!J288="pa",Template!I313="",Template!J313="pa"),"",Template!I207&lt;(Template!I263+Template!I288+Template!I313),"Error",Template!I207&gt;(Template!I263+Template!I288+Template!I313),"Error",Template!I207=(Template!I263+Template!I288+Template!I313),"")</f>
        <v/>
      </c>
      <c r="J356" s="58" t="str" cm="1">
        <f t="array" ref="J356">+_xlfn.IFS(OR(Template!K207="",Template!L207="pa",Template!K263="",Template!L263="pa",Template!K288="",Template!L288="pa",Template!K313="",Template!L313="pa"),"",Template!K207&lt;(Template!K263+Template!K288+Template!K313),"Error",Template!K207&gt;(Template!K263+Template!K288+Template!K313),"Error",Template!K207=(Template!K263+Template!K288+Template!K313),"")</f>
        <v/>
      </c>
      <c r="K356" s="58" t="str" cm="1">
        <f t="array" ref="K356">+_xlfn.IFS(OR(Template!M207="",Template!N207="pa",Template!M263="",Template!N263="pa",Template!M288="",Template!N288="pa",Template!M313="",Template!N313="pa"),"",Template!M207&lt;(Template!M263+Template!M288+Template!M313),"Error",Template!M207&gt;(Template!M263+Template!M288+Template!M313),"Error",Template!M207=(Template!M263+Template!M288+Template!M313),"")</f>
        <v/>
      </c>
      <c r="L356" s="58" t="str" cm="1">
        <f t="array" ref="L356">+_xlfn.IFS(OR(Template!O207="",Template!P207="pa",Template!O263="",Template!P263="pa",Template!O288="",Template!P288="pa",Template!O313="",Template!P313="pa"),"",Template!O207&lt;(Template!O263+Template!O288+Template!O313),"Error",Template!O207&gt;(Template!O263+Template!O288+Template!O313),"Error",Template!O207=(Template!O263+Template!O288+Template!O313),"")</f>
        <v/>
      </c>
      <c r="M356" s="58" t="str" cm="1">
        <f t="array" ref="M356">+_xlfn.IFS(OR(Template!Q207="",Template!R207="pa",Template!Q263="",Template!R263="pa",Template!Q288="",Template!R288="pa",Template!Q313="",Template!R313="pa"),"",Template!Q207&lt;(Template!Q263+Template!Q288+Template!Q313),"Error",Template!Q207&gt;(Template!Q263+Template!Q288+Template!Q313),"Error",Template!Q207=(Template!Q263+Template!Q288+Template!Q313),"")</f>
        <v/>
      </c>
      <c r="N356" s="58" t="str" cm="1">
        <f t="array" ref="N356">+_xlfn.IFS(OR(Template!S207="",Template!T207="pa",Template!S263="",Template!T263="pa",Template!S288="",Template!T288="pa",Template!S313="",Template!T313="pa"),"",Template!S207&lt;(Template!S263+Template!S288+Template!S313),"Error",Template!S207&gt;(Template!S263+Template!S288+Template!S313),"Error",Template!S207=(Template!S263+Template!S288+Template!S313),"")</f>
        <v/>
      </c>
      <c r="O356" s="58" t="str" cm="1">
        <f t="array" ref="O356">+_xlfn.IFS(OR(Template!U207="",Template!V207="pa",Template!U263="",Template!V263="pa",Template!U288="",Template!V288="pa",Template!U313="",Template!V313="pa"),"",Template!U207&lt;(Template!U263+Template!U288+Template!U313),"Error",Template!U207&gt;(Template!U263+Template!U288+Template!U313),"Error",Template!U207=(Template!U263+Template!U288+Template!U313),"")</f>
        <v/>
      </c>
      <c r="P356" s="58" t="str" cm="1">
        <f t="array" ref="P356">+_xlfn.IFS(OR(Template!W207="",Template!X207="pa",Template!W263="",Template!X263="pa",Template!W288="",Template!X288="pa",Template!W313="",Template!X313="pa"),"",Template!W207&lt;(Template!W263+Template!W288+Template!W313),"Error",Template!W207&gt;(Template!W263+Template!W288+Template!W313),"Error",Template!W207=(Template!W263+Template!W288+Template!W313),"")</f>
        <v/>
      </c>
      <c r="Q356" s="58" t="str" cm="1">
        <f t="array" ref="Q356">+_xlfn.IFS(OR(Template!Y207="",Template!Z207="pa",Template!Y263="",Template!Z263="pa",Template!Y288="",Template!Z288="pa",Template!Y313="",Template!Z313="pa"),"",Template!Y207&lt;(Template!Y263+Template!Y288+Template!Y313),"Error",Template!Y207&gt;(Template!Y263+Template!Y288+Template!Y313),"Error",Template!Y207=(Template!Y263+Template!Y288+Template!Y313),"")</f>
        <v/>
      </c>
      <c r="R356" s="155"/>
    </row>
    <row r="357" spans="1:18" ht="15.75" customHeight="1" x14ac:dyDescent="0.2">
      <c r="A357" s="491"/>
      <c r="B357" s="487"/>
      <c r="C357" s="487"/>
      <c r="D357" s="487"/>
      <c r="E357" s="69" t="s">
        <v>665</v>
      </c>
      <c r="F357" s="58" t="str" cm="1">
        <f t="array" ref="F357">IF(OR(G357:Q357="Error",G357:Q357="Alert"),1,"")</f>
        <v/>
      </c>
      <c r="G357" s="58" t="str" cm="1">
        <f t="array" ref="G357">+_xlfn.IFS(OR(Template!E208="",Template!F208="pa",Template!E264="",Template!F264="pa",Template!E289="",Template!F289="pa",Template!E314="",Template!F314="pa"),"",Template!E208&lt;(Template!E264+Template!E289+Template!E314),"Error",Template!E208&gt;(Template!E264+Template!E289+Template!E314),"Error",Template!E208=(Template!E264+Template!E289+Template!E314),"")</f>
        <v/>
      </c>
      <c r="H357" s="58" t="str" cm="1">
        <f t="array" ref="H357">+_xlfn.IFS(OR(Template!G208="",Template!H208="pa",Template!G264="",Template!H264="pa",Template!G289="",Template!H289="pa",Template!G314="",Template!H314="pa"),"",Template!G208&lt;(Template!G264+Template!G289+Template!G314),"Error",Template!G208&gt;(Template!G264+Template!G289+Template!G314),"Error",Template!G208=(Template!G264+Template!G289+Template!G314),"")</f>
        <v/>
      </c>
      <c r="I357" s="58" t="str" cm="1">
        <f t="array" ref="I357">+_xlfn.IFS(OR(Template!I208="",Template!J208="pa",Template!I264="",Template!J264="pa",Template!I289="",Template!J289="pa",Template!I314="",Template!J314="pa"),"",Template!I208&lt;(Template!I264+Template!I289+Template!I314),"Error",Template!I208&gt;(Template!I264+Template!I289+Template!I314),"Error",Template!I208=(Template!I264+Template!I289+Template!I314),"")</f>
        <v/>
      </c>
      <c r="J357" s="58" t="str" cm="1">
        <f t="array" ref="J357">+_xlfn.IFS(OR(Template!K208="",Template!L208="pa",Template!K264="",Template!L264="pa",Template!K289="",Template!L289="pa",Template!K314="",Template!L314="pa"),"",Template!K208&lt;(Template!K264+Template!K289+Template!K314),"Error",Template!K208&gt;(Template!K264+Template!K289+Template!K314),"Error",Template!K208=(Template!K264+Template!K289+Template!K314),"")</f>
        <v/>
      </c>
      <c r="K357" s="58" t="str" cm="1">
        <f t="array" ref="K357">+_xlfn.IFS(OR(Template!M208="",Template!N208="pa",Template!M264="",Template!N264="pa",Template!M289="",Template!N289="pa",Template!M314="",Template!N314="pa"),"",Template!M208&lt;(Template!M264+Template!M289+Template!M314),"Error",Template!M208&gt;(Template!M264+Template!M289+Template!M314),"Error",Template!M208=(Template!M264+Template!M289+Template!M314),"")</f>
        <v/>
      </c>
      <c r="L357" s="58" t="str" cm="1">
        <f t="array" ref="L357">+_xlfn.IFS(OR(Template!O208="",Template!P208="pa",Template!O264="",Template!P264="pa",Template!O289="",Template!P289="pa",Template!O314="",Template!P314="pa"),"",Template!O208&lt;(Template!O264+Template!O289+Template!O314),"Error",Template!O208&gt;(Template!O264+Template!O289+Template!O314),"Error",Template!O208=(Template!O264+Template!O289+Template!O314),"")</f>
        <v/>
      </c>
      <c r="M357" s="58" t="str" cm="1">
        <f t="array" ref="M357">+_xlfn.IFS(OR(Template!Q208="",Template!R208="pa",Template!Q264="",Template!R264="pa",Template!Q289="",Template!R289="pa",Template!Q314="",Template!R314="pa"),"",Template!Q208&lt;(Template!Q264+Template!Q289+Template!Q314),"Error",Template!Q208&gt;(Template!Q264+Template!Q289+Template!Q314),"Error",Template!Q208=(Template!Q264+Template!Q289+Template!Q314),"")</f>
        <v/>
      </c>
      <c r="N357" s="58" t="str" cm="1">
        <f t="array" ref="N357">+_xlfn.IFS(OR(Template!S208="",Template!T208="pa",Template!S264="",Template!T264="pa",Template!S289="",Template!T289="pa",Template!S314="",Template!T314="pa"),"",Template!S208&lt;(Template!S264+Template!S289+Template!S314),"Error",Template!S208&gt;(Template!S264+Template!S289+Template!S314),"Error",Template!S208=(Template!S264+Template!S289+Template!S314),"")</f>
        <v/>
      </c>
      <c r="O357" s="58" t="str" cm="1">
        <f t="array" ref="O357">+_xlfn.IFS(OR(Template!U208="",Template!V208="pa",Template!U264="",Template!V264="pa",Template!U289="",Template!V289="pa",Template!U314="",Template!V314="pa"),"",Template!U208&lt;(Template!U264+Template!U289+Template!U314),"Error",Template!U208&gt;(Template!U264+Template!U289+Template!U314),"Error",Template!U208=(Template!U264+Template!U289+Template!U314),"")</f>
        <v/>
      </c>
      <c r="P357" s="58" t="str" cm="1">
        <f t="array" ref="P357">+_xlfn.IFS(OR(Template!W208="",Template!X208="pa",Template!W264="",Template!X264="pa",Template!W289="",Template!X289="pa",Template!W314="",Template!X314="pa"),"",Template!W208&lt;(Template!W264+Template!W289+Template!W314),"Error",Template!W208&gt;(Template!W264+Template!W289+Template!W314),"Error",Template!W208=(Template!W264+Template!W289+Template!W314),"")</f>
        <v/>
      </c>
      <c r="Q357" s="58" t="str" cm="1">
        <f t="array" ref="Q357">+_xlfn.IFS(OR(Template!Y208="",Template!Z208="pa",Template!Y264="",Template!Z264="pa",Template!Y289="",Template!Z289="pa",Template!Y314="",Template!Z314="pa"),"",Template!Y208&lt;(Template!Y264+Template!Y289+Template!Y314),"Error",Template!Y208&gt;(Template!Y264+Template!Y289+Template!Y314),"Error",Template!Y208=(Template!Y264+Template!Y289+Template!Y314),"")</f>
        <v/>
      </c>
      <c r="R357" s="155"/>
    </row>
    <row r="358" spans="1:18" ht="15.75" customHeight="1" x14ac:dyDescent="0.2">
      <c r="A358" s="491"/>
      <c r="B358" s="487"/>
      <c r="C358" s="487"/>
      <c r="D358" s="487"/>
      <c r="E358" s="69" t="s">
        <v>666</v>
      </c>
      <c r="F358" s="58" t="str" cm="1">
        <f t="array" ref="F358">IF(OR(G358:Q358="Error",G358:Q358="Alert"),1,"")</f>
        <v/>
      </c>
      <c r="G358" s="58" t="str" cm="1">
        <f t="array" ref="G358">+_xlfn.IFS(OR(Template!E209="",Template!F209="pa",Template!E265="",Template!F265="pa",Template!E290="",Template!F290="pa",Template!E315="",Template!F315="pa"),"",Template!E209&lt;(Template!E265+Template!E290+Template!E315),"Error",Template!E209&gt;(Template!E265+Template!E290+Template!E315),"Error",Template!E209=(Template!E265+Template!E290+Template!E315),"")</f>
        <v/>
      </c>
      <c r="H358" s="58" t="str" cm="1">
        <f t="array" ref="H358">+_xlfn.IFS(OR(Template!G209="",Template!H209="pa",Template!G265="",Template!H265="pa",Template!G290="",Template!H290="pa",Template!G315="",Template!H315="pa"),"",Template!G209&lt;(Template!G265+Template!G290+Template!G315),"Error",Template!G209&gt;(Template!G265+Template!G290+Template!G315),"Error",Template!G209=(Template!G265+Template!G290+Template!G315),"")</f>
        <v/>
      </c>
      <c r="I358" s="58" t="str" cm="1">
        <f t="array" ref="I358">+_xlfn.IFS(OR(Template!I209="",Template!J209="pa",Template!I265="",Template!J265="pa",Template!I290="",Template!J290="pa",Template!I315="",Template!J315="pa"),"",Template!I209&lt;(Template!I265+Template!I290+Template!I315),"Error",Template!I209&gt;(Template!I265+Template!I290+Template!I315),"Error",Template!I209=(Template!I265+Template!I290+Template!I315),"")</f>
        <v/>
      </c>
      <c r="J358" s="58" t="str" cm="1">
        <f t="array" ref="J358">+_xlfn.IFS(OR(Template!K209="",Template!L209="pa",Template!K265="",Template!L265="pa",Template!K290="",Template!L290="pa",Template!K315="",Template!L315="pa"),"",Template!K209&lt;(Template!K265+Template!K290+Template!K315),"Error",Template!K209&gt;(Template!K265+Template!K290+Template!K315),"Error",Template!K209=(Template!K265+Template!K290+Template!K315),"")</f>
        <v/>
      </c>
      <c r="K358" s="58" t="str" cm="1">
        <f t="array" ref="K358">+_xlfn.IFS(OR(Template!M209="",Template!N209="pa",Template!M265="",Template!N265="pa",Template!M290="",Template!N290="pa",Template!M315="",Template!N315="pa"),"",Template!M209&lt;(Template!M265+Template!M290+Template!M315),"Error",Template!M209&gt;(Template!M265+Template!M290+Template!M315),"Error",Template!M209=(Template!M265+Template!M290+Template!M315),"")</f>
        <v/>
      </c>
      <c r="L358" s="58" t="str" cm="1">
        <f t="array" ref="L358">+_xlfn.IFS(OR(Template!O209="",Template!P209="pa",Template!O265="",Template!P265="pa",Template!O290="",Template!P290="pa",Template!O315="",Template!P315="pa"),"",Template!O209&lt;(Template!O265+Template!O290+Template!O315),"Error",Template!O209&gt;(Template!O265+Template!O290+Template!O315),"Error",Template!O209=(Template!O265+Template!O290+Template!O315),"")</f>
        <v/>
      </c>
      <c r="M358" s="58" t="str" cm="1">
        <f t="array" ref="M358">+_xlfn.IFS(OR(Template!Q209="",Template!R209="pa",Template!Q265="",Template!R265="pa",Template!Q290="",Template!R290="pa",Template!Q315="",Template!R315="pa"),"",Template!Q209&lt;(Template!Q265+Template!Q290+Template!Q315),"Error",Template!Q209&gt;(Template!Q265+Template!Q290+Template!Q315),"Error",Template!Q209=(Template!Q265+Template!Q290+Template!Q315),"")</f>
        <v/>
      </c>
      <c r="N358" s="58" t="str" cm="1">
        <f t="array" ref="N358">+_xlfn.IFS(OR(Template!S209="",Template!T209="pa",Template!S265="",Template!T265="pa",Template!S290="",Template!T290="pa",Template!S315="",Template!T315="pa"),"",Template!S209&lt;(Template!S265+Template!S290+Template!S315),"Error",Template!S209&gt;(Template!S265+Template!S290+Template!S315),"Error",Template!S209=(Template!S265+Template!S290+Template!S315),"")</f>
        <v/>
      </c>
      <c r="O358" s="58" t="str" cm="1">
        <f t="array" ref="O358">+_xlfn.IFS(OR(Template!U209="",Template!V209="pa",Template!U265="",Template!V265="pa",Template!U290="",Template!V290="pa",Template!U315="",Template!V315="pa"),"",Template!U209&lt;(Template!U265+Template!U290+Template!U315),"Error",Template!U209&gt;(Template!U265+Template!U290+Template!U315),"Error",Template!U209=(Template!U265+Template!U290+Template!U315),"")</f>
        <v/>
      </c>
      <c r="P358" s="58" t="str" cm="1">
        <f t="array" ref="P358">+_xlfn.IFS(OR(Template!W209="",Template!X209="pa",Template!W265="",Template!X265="pa",Template!W290="",Template!X290="pa",Template!W315="",Template!X315="pa"),"",Template!W209&lt;(Template!W265+Template!W290+Template!W315),"Error",Template!W209&gt;(Template!W265+Template!W290+Template!W315),"Error",Template!W209=(Template!W265+Template!W290+Template!W315),"")</f>
        <v/>
      </c>
      <c r="Q358" s="58" t="str" cm="1">
        <f t="array" ref="Q358">+_xlfn.IFS(OR(Template!Y209="",Template!Z209="pa",Template!Y265="",Template!Z265="pa",Template!Y290="",Template!Z290="pa",Template!Y315="",Template!Z315="pa"),"",Template!Y209&lt;(Template!Y265+Template!Y290+Template!Y315),"Error",Template!Y209&gt;(Template!Y265+Template!Y290+Template!Y315),"Error",Template!Y209=(Template!Y265+Template!Y290+Template!Y315),"")</f>
        <v/>
      </c>
      <c r="R358" s="155"/>
    </row>
    <row r="359" spans="1:18" ht="15.75" customHeight="1" x14ac:dyDescent="0.2">
      <c r="A359" s="491"/>
      <c r="B359" s="487"/>
      <c r="C359" s="487"/>
      <c r="D359" s="487"/>
      <c r="E359" s="69" t="s">
        <v>667</v>
      </c>
      <c r="F359" s="58" t="str" cm="1">
        <f t="array" ref="F359">IF(OR(G359:Q359="Error",G359:Q359="Alert"),1,"")</f>
        <v/>
      </c>
      <c r="G359" s="58" t="str" cm="1">
        <f t="array" ref="G359">+_xlfn.IFS(OR(Template!E210="",Template!F210="pa",Template!E266="",Template!F266="pa",Template!E291="",Template!F291="pa",Template!E316="",Template!F316="pa"),"",Template!E210&lt;(Template!E266+Template!E291+Template!E316),"Error",Template!E210&gt;(Template!E266+Template!E291+Template!E316),"Error",Template!E210=(Template!E266+Template!E291+Template!E316),"")</f>
        <v/>
      </c>
      <c r="H359" s="58" t="str" cm="1">
        <f t="array" ref="H359">+_xlfn.IFS(OR(Template!G210="",Template!H210="pa",Template!G266="",Template!H266="pa",Template!G291="",Template!H291="pa",Template!G316="",Template!H316="pa"),"",Template!G210&lt;(Template!G266+Template!G291+Template!G316),"Error",Template!G210&gt;(Template!G266+Template!G291+Template!G316),"Error",Template!G210=(Template!G266+Template!G291+Template!G316),"")</f>
        <v/>
      </c>
      <c r="I359" s="58" t="str" cm="1">
        <f t="array" ref="I359">+_xlfn.IFS(OR(Template!I210="",Template!J210="pa",Template!I266="",Template!J266="pa",Template!I291="",Template!J291="pa",Template!I316="",Template!J316="pa"),"",Template!I210&lt;(Template!I266+Template!I291+Template!I316),"Error",Template!I210&gt;(Template!I266+Template!I291+Template!I316),"Error",Template!I210=(Template!I266+Template!I291+Template!I316),"")</f>
        <v/>
      </c>
      <c r="J359" s="58" t="str" cm="1">
        <f t="array" ref="J359">+_xlfn.IFS(OR(Template!K210="",Template!L210="pa",Template!K266="",Template!L266="pa",Template!K291="",Template!L291="pa",Template!K316="",Template!L316="pa"),"",Template!K210&lt;(Template!K266+Template!K291+Template!K316),"Error",Template!K210&gt;(Template!K266+Template!K291+Template!K316),"Error",Template!K210=(Template!K266+Template!K291+Template!K316),"")</f>
        <v/>
      </c>
      <c r="K359" s="58" t="str" cm="1">
        <f t="array" ref="K359">+_xlfn.IFS(OR(Template!M210="",Template!N210="pa",Template!M266="",Template!N266="pa",Template!M291="",Template!N291="pa",Template!M316="",Template!N316="pa"),"",Template!M210&lt;(Template!M266+Template!M291+Template!M316),"Error",Template!M210&gt;(Template!M266+Template!M291+Template!M316),"Error",Template!M210=(Template!M266+Template!M291+Template!M316),"")</f>
        <v/>
      </c>
      <c r="L359" s="58" t="str" cm="1">
        <f t="array" ref="L359">+_xlfn.IFS(OR(Template!O210="",Template!P210="pa",Template!O266="",Template!P266="pa",Template!O291="",Template!P291="pa",Template!O316="",Template!P316="pa"),"",Template!O210&lt;(Template!O266+Template!O291+Template!O316),"Error",Template!O210&gt;(Template!O266+Template!O291+Template!O316),"Error",Template!O210=(Template!O266+Template!O291+Template!O316),"")</f>
        <v/>
      </c>
      <c r="M359" s="58" t="str" cm="1">
        <f t="array" ref="M359">+_xlfn.IFS(OR(Template!Q210="",Template!R210="pa",Template!Q266="",Template!R266="pa",Template!Q291="",Template!R291="pa",Template!Q316="",Template!R316="pa"),"",Template!Q210&lt;(Template!Q266+Template!Q291+Template!Q316),"Error",Template!Q210&gt;(Template!Q266+Template!Q291+Template!Q316),"Error",Template!Q210=(Template!Q266+Template!Q291+Template!Q316),"")</f>
        <v/>
      </c>
      <c r="N359" s="58" t="str" cm="1">
        <f t="array" ref="N359">+_xlfn.IFS(OR(Template!S210="",Template!T210="pa",Template!S266="",Template!T266="pa",Template!S291="",Template!T291="pa",Template!S316="",Template!T316="pa"),"",Template!S210&lt;(Template!S266+Template!S291+Template!S316),"Error",Template!S210&gt;(Template!S266+Template!S291+Template!S316),"Error",Template!S210=(Template!S266+Template!S291+Template!S316),"")</f>
        <v/>
      </c>
      <c r="O359" s="58" t="str" cm="1">
        <f t="array" ref="O359">+_xlfn.IFS(OR(Template!U210="",Template!V210="pa",Template!U266="",Template!V266="pa",Template!U291="",Template!V291="pa",Template!U316="",Template!V316="pa"),"",Template!U210&lt;(Template!U266+Template!U291+Template!U316),"Error",Template!U210&gt;(Template!U266+Template!U291+Template!U316),"Error",Template!U210=(Template!U266+Template!U291+Template!U316),"")</f>
        <v/>
      </c>
      <c r="P359" s="58" t="str" cm="1">
        <f t="array" ref="P359">+_xlfn.IFS(OR(Template!W210="",Template!X210="pa",Template!W266="",Template!X266="pa",Template!W291="",Template!X291="pa",Template!W316="",Template!X316="pa"),"",Template!W210&lt;(Template!W266+Template!W291+Template!W316),"Error",Template!W210&gt;(Template!W266+Template!W291+Template!W316),"Error",Template!W210=(Template!W266+Template!W291+Template!W316),"")</f>
        <v/>
      </c>
      <c r="Q359" s="58" t="str" cm="1">
        <f t="array" ref="Q359">+_xlfn.IFS(OR(Template!Y210="",Template!Z210="pa",Template!Y266="",Template!Z266="pa",Template!Y291="",Template!Z291="pa",Template!Y316="",Template!Z316="pa"),"",Template!Y210&lt;(Template!Y266+Template!Y291+Template!Y316),"Error",Template!Y210&gt;(Template!Y266+Template!Y291+Template!Y316),"Error",Template!Y210=(Template!Y266+Template!Y291+Template!Y316),"")</f>
        <v/>
      </c>
      <c r="R359" s="155"/>
    </row>
    <row r="360" spans="1:18" ht="15.75" customHeight="1" x14ac:dyDescent="0.2">
      <c r="A360" s="491"/>
      <c r="B360" s="487"/>
      <c r="C360" s="487"/>
      <c r="D360" s="487"/>
      <c r="E360" s="69" t="s">
        <v>668</v>
      </c>
      <c r="F360" s="58" t="str" cm="1">
        <f t="array" ref="F360">IF(OR(G360:Q360="Error",G360:Q360="Alert"),1,"")</f>
        <v/>
      </c>
      <c r="G360" s="58" t="str" cm="1">
        <f t="array" ref="G360">+_xlfn.IFS(OR(Template!E211="",Template!F211="pa",Template!E267="",Template!F267="pa",Template!E292="",Template!F292="pa",Template!E317="",Template!F317="pa"),"",Template!E211&lt;(Template!E267+Template!E292+Template!E317),"Error",Template!E211&gt;(Template!E267+Template!E292+Template!E317),"Error",Template!E211=(Template!E267+Template!E292+Template!E317),"")</f>
        <v/>
      </c>
      <c r="H360" s="58" t="str" cm="1">
        <f t="array" ref="H360">+_xlfn.IFS(OR(Template!G211="",Template!H211="pa",Template!G267="",Template!H267="pa",Template!G292="",Template!H292="pa",Template!G317="",Template!H317="pa"),"",Template!G211&lt;(Template!G267+Template!G292+Template!G317),"Error",Template!G211&gt;(Template!G267+Template!G292+Template!G317),"Error",Template!G211=(Template!G267+Template!G292+Template!G317),"")</f>
        <v/>
      </c>
      <c r="I360" s="58" t="str" cm="1">
        <f t="array" ref="I360">+_xlfn.IFS(OR(Template!I211="",Template!J211="pa",Template!I267="",Template!J267="pa",Template!I292="",Template!J292="pa",Template!I317="",Template!J317="pa"),"",Template!I211&lt;(Template!I267+Template!I292+Template!I317),"Error",Template!I211&gt;(Template!I267+Template!I292+Template!I317),"Error",Template!I211=(Template!I267+Template!I292+Template!I317),"")</f>
        <v/>
      </c>
      <c r="J360" s="58" t="str" cm="1">
        <f t="array" ref="J360">+_xlfn.IFS(OR(Template!K211="",Template!L211="pa",Template!K267="",Template!L267="pa",Template!K292="",Template!L292="pa",Template!K317="",Template!L317="pa"),"",Template!K211&lt;(Template!K267+Template!K292+Template!K317),"Error",Template!K211&gt;(Template!K267+Template!K292+Template!K317),"Error",Template!K211=(Template!K267+Template!K292+Template!K317),"")</f>
        <v/>
      </c>
      <c r="K360" s="58" t="str" cm="1">
        <f t="array" ref="K360">+_xlfn.IFS(OR(Template!M211="",Template!N211="pa",Template!M267="",Template!N267="pa",Template!M292="",Template!N292="pa",Template!M317="",Template!N317="pa"),"",Template!M211&lt;(Template!M267+Template!M292+Template!M317),"Error",Template!M211&gt;(Template!M267+Template!M292+Template!M317),"Error",Template!M211=(Template!M267+Template!M292+Template!M317),"")</f>
        <v/>
      </c>
      <c r="L360" s="58" t="str" cm="1">
        <f t="array" ref="L360">+_xlfn.IFS(OR(Template!O211="",Template!P211="pa",Template!O267="",Template!P267="pa",Template!O292="",Template!P292="pa",Template!O317="",Template!P317="pa"),"",Template!O211&lt;(Template!O267+Template!O292+Template!O317),"Error",Template!O211&gt;(Template!O267+Template!O292+Template!O317),"Error",Template!O211=(Template!O267+Template!O292+Template!O317),"")</f>
        <v/>
      </c>
      <c r="M360" s="58" t="str" cm="1">
        <f t="array" ref="M360">+_xlfn.IFS(OR(Template!Q211="",Template!R211="pa",Template!Q267="",Template!R267="pa",Template!Q292="",Template!R292="pa",Template!Q317="",Template!R317="pa"),"",Template!Q211&lt;(Template!Q267+Template!Q292+Template!Q317),"Error",Template!Q211&gt;(Template!Q267+Template!Q292+Template!Q317),"Error",Template!Q211=(Template!Q267+Template!Q292+Template!Q317),"")</f>
        <v/>
      </c>
      <c r="N360" s="58" t="str" cm="1">
        <f t="array" ref="N360">+_xlfn.IFS(OR(Template!S211="",Template!T211="pa",Template!S267="",Template!T267="pa",Template!S292="",Template!T292="pa",Template!S317="",Template!T317="pa"),"",Template!S211&lt;(Template!S267+Template!S292+Template!S317),"Error",Template!S211&gt;(Template!S267+Template!S292+Template!S317),"Error",Template!S211=(Template!S267+Template!S292+Template!S317),"")</f>
        <v/>
      </c>
      <c r="O360" s="58" t="str" cm="1">
        <f t="array" ref="O360">+_xlfn.IFS(OR(Template!U211="",Template!V211="pa",Template!U267="",Template!V267="pa",Template!U292="",Template!V292="pa",Template!U317="",Template!V317="pa"),"",Template!U211&lt;(Template!U267+Template!U292+Template!U317),"Error",Template!U211&gt;(Template!U267+Template!U292+Template!U317),"Error",Template!U211=(Template!U267+Template!U292+Template!U317),"")</f>
        <v/>
      </c>
      <c r="P360" s="58" t="str" cm="1">
        <f t="array" ref="P360">+_xlfn.IFS(OR(Template!W211="",Template!X211="pa",Template!W267="",Template!X267="pa",Template!W292="",Template!X292="pa",Template!W317="",Template!X317="pa"),"",Template!W211&lt;(Template!W267+Template!W292+Template!W317),"Error",Template!W211&gt;(Template!W267+Template!W292+Template!W317),"Error",Template!W211=(Template!W267+Template!W292+Template!W317),"")</f>
        <v/>
      </c>
      <c r="Q360" s="58" t="str" cm="1">
        <f t="array" ref="Q360">+_xlfn.IFS(OR(Template!Y211="",Template!Z211="pa",Template!Y267="",Template!Z267="pa",Template!Y292="",Template!Z292="pa",Template!Y317="",Template!Z317="pa"),"",Template!Y211&lt;(Template!Y267+Template!Y292+Template!Y317),"Error",Template!Y211&gt;(Template!Y267+Template!Y292+Template!Y317),"Error",Template!Y211=(Template!Y267+Template!Y292+Template!Y317),"")</f>
        <v/>
      </c>
      <c r="R360" s="155"/>
    </row>
    <row r="361" spans="1:18" ht="15.75" customHeight="1" x14ac:dyDescent="0.2">
      <c r="A361" s="491"/>
      <c r="B361" s="487"/>
      <c r="C361" s="487"/>
      <c r="D361" s="487"/>
      <c r="E361" s="69" t="s">
        <v>669</v>
      </c>
      <c r="F361" s="58" t="str" cm="1">
        <f t="array" ref="F361">IF(OR(G361:Q361="Error",G361:Q361="Alert"),1,"")</f>
        <v/>
      </c>
      <c r="G361" s="58" t="str" cm="1">
        <f t="array" ref="G361">+_xlfn.IFS(OR(Template!E212="",Template!F212="pa",Template!E268="",Template!F268="pa",Template!E293="",Template!F293="pa",Template!E318="",Template!F318="pa"),"",Template!E212&lt;(Template!E268+Template!E293+Template!E318),"Error",Template!E212&gt;(Template!E268+Template!E293+Template!E318),"Error",Template!E212=(Template!E268+Template!E293+Template!E318),"")</f>
        <v/>
      </c>
      <c r="H361" s="58" t="str" cm="1">
        <f t="array" ref="H361">+_xlfn.IFS(OR(Template!G212="",Template!H212="pa",Template!G268="",Template!H268="pa",Template!G293="",Template!H293="pa",Template!G318="",Template!H318="pa"),"",Template!G212&lt;(Template!G268+Template!G293+Template!G318),"Error",Template!G212&gt;(Template!G268+Template!G293+Template!G318),"Error",Template!G212=(Template!G268+Template!G293+Template!G318),"")</f>
        <v/>
      </c>
      <c r="I361" s="58" t="str" cm="1">
        <f t="array" ref="I361">+_xlfn.IFS(OR(Template!I212="",Template!J212="pa",Template!I268="",Template!J268="pa",Template!I293="",Template!J293="pa",Template!I318="",Template!J318="pa"),"",Template!I212&lt;(Template!I268+Template!I293+Template!I318),"Error",Template!I212&gt;(Template!I268+Template!I293+Template!I318),"Error",Template!I212=(Template!I268+Template!I293+Template!I318),"")</f>
        <v/>
      </c>
      <c r="J361" s="58" t="str" cm="1">
        <f t="array" ref="J361">+_xlfn.IFS(OR(Template!K212="",Template!L212="pa",Template!K268="",Template!L268="pa",Template!K293="",Template!L293="pa",Template!K318="",Template!L318="pa"),"",Template!K212&lt;(Template!K268+Template!K293+Template!K318),"Error",Template!K212&gt;(Template!K268+Template!K293+Template!K318),"Error",Template!K212=(Template!K268+Template!K293+Template!K318),"")</f>
        <v/>
      </c>
      <c r="K361" s="58" t="str" cm="1">
        <f t="array" ref="K361">+_xlfn.IFS(OR(Template!M212="",Template!N212="pa",Template!M268="",Template!N268="pa",Template!M293="",Template!N293="pa",Template!M318="",Template!N318="pa"),"",Template!M212&lt;(Template!M268+Template!M293+Template!M318),"Error",Template!M212&gt;(Template!M268+Template!M293+Template!M318),"Error",Template!M212=(Template!M268+Template!M293+Template!M318),"")</f>
        <v/>
      </c>
      <c r="L361" s="58" t="str" cm="1">
        <f t="array" ref="L361">+_xlfn.IFS(OR(Template!O212="",Template!P212="pa",Template!O268="",Template!P268="pa",Template!O293="",Template!P293="pa",Template!O318="",Template!P318="pa"),"",Template!O212&lt;(Template!O268+Template!O293+Template!O318),"Error",Template!O212&gt;(Template!O268+Template!O293+Template!O318),"Error",Template!O212=(Template!O268+Template!O293+Template!O318),"")</f>
        <v/>
      </c>
      <c r="M361" s="58" t="str" cm="1">
        <f t="array" ref="M361">+_xlfn.IFS(OR(Template!Q212="",Template!R212="pa",Template!Q268="",Template!R268="pa",Template!Q293="",Template!R293="pa",Template!Q318="",Template!R318="pa"),"",Template!Q212&lt;(Template!Q268+Template!Q293+Template!Q318),"Error",Template!Q212&gt;(Template!Q268+Template!Q293+Template!Q318),"Error",Template!Q212=(Template!Q268+Template!Q293+Template!Q318),"")</f>
        <v/>
      </c>
      <c r="N361" s="58" t="str" cm="1">
        <f t="array" ref="N361">+_xlfn.IFS(OR(Template!S212="",Template!T212="pa",Template!S268="",Template!T268="pa",Template!S293="",Template!T293="pa",Template!S318="",Template!T318="pa"),"",Template!S212&lt;(Template!S268+Template!S293+Template!S318),"Error",Template!S212&gt;(Template!S268+Template!S293+Template!S318),"Error",Template!S212=(Template!S268+Template!S293+Template!S318),"")</f>
        <v/>
      </c>
      <c r="O361" s="58" t="str" cm="1">
        <f t="array" ref="O361">+_xlfn.IFS(OR(Template!U212="",Template!V212="pa",Template!U268="",Template!V268="pa",Template!U293="",Template!V293="pa",Template!U318="",Template!V318="pa"),"",Template!U212&lt;(Template!U268+Template!U293+Template!U318),"Error",Template!U212&gt;(Template!U268+Template!U293+Template!U318),"Error",Template!U212=(Template!U268+Template!U293+Template!U318),"")</f>
        <v/>
      </c>
      <c r="P361" s="58" t="str" cm="1">
        <f t="array" ref="P361">+_xlfn.IFS(OR(Template!W212="",Template!X212="pa",Template!W268="",Template!X268="pa",Template!W293="",Template!X293="pa",Template!W318="",Template!X318="pa"),"",Template!W212&lt;(Template!W268+Template!W293+Template!W318),"Error",Template!W212&gt;(Template!W268+Template!W293+Template!W318),"Error",Template!W212=(Template!W268+Template!W293+Template!W318),"")</f>
        <v/>
      </c>
      <c r="Q361" s="58" t="str" cm="1">
        <f t="array" ref="Q361">+_xlfn.IFS(OR(Template!Y212="",Template!Z212="pa",Template!Y268="",Template!Z268="pa",Template!Y293="",Template!Z293="pa",Template!Y318="",Template!Z318="pa"),"",Template!Y212&lt;(Template!Y268+Template!Y293+Template!Y318),"Error",Template!Y212&gt;(Template!Y268+Template!Y293+Template!Y318),"Error",Template!Y212=(Template!Y268+Template!Y293+Template!Y318),"")</f>
        <v/>
      </c>
      <c r="R361" s="155"/>
    </row>
    <row r="362" spans="1:18" ht="15.75" customHeight="1" x14ac:dyDescent="0.2">
      <c r="A362" s="491"/>
      <c r="B362" s="487"/>
      <c r="C362" s="487"/>
      <c r="D362" s="487"/>
      <c r="E362" s="69" t="s">
        <v>670</v>
      </c>
      <c r="F362" s="58" t="str" cm="1">
        <f t="array" ref="F362">IF(OR(G362:Q362="Error",G362:Q362="Alert"),1,"")</f>
        <v/>
      </c>
      <c r="G362" s="58" t="str" cm="1">
        <f t="array" ref="G362">+_xlfn.IFS(OR(Template!E213="",Template!F213="pa",Template!E269="",Template!F269="pa",Template!E294="",Template!F294="pa",Template!E319="",Template!F319="pa"),"",Template!E213&lt;(Template!E269+Template!E294+Template!E319),"Error",Template!E213&gt;(Template!E269+Template!E294+Template!E319),"Error",Template!E213=(Template!E269+Template!E294+Template!E319),"")</f>
        <v/>
      </c>
      <c r="H362" s="58" t="str" cm="1">
        <f t="array" ref="H362">+_xlfn.IFS(OR(Template!G213="",Template!H213="pa",Template!G269="",Template!H269="pa",Template!G294="",Template!H294="pa",Template!G319="",Template!H319="pa"),"",Template!G213&lt;(Template!G269+Template!G294+Template!G319),"Error",Template!G213&gt;(Template!G269+Template!G294+Template!G319),"Error",Template!G213=(Template!G269+Template!G294+Template!G319),"")</f>
        <v/>
      </c>
      <c r="I362" s="58" t="str" cm="1">
        <f t="array" ref="I362">+_xlfn.IFS(OR(Template!I213="",Template!J213="pa",Template!I269="",Template!J269="pa",Template!I294="",Template!J294="pa",Template!I319="",Template!J319="pa"),"",Template!I213&lt;(Template!I269+Template!I294+Template!I319),"Error",Template!I213&gt;(Template!I269+Template!I294+Template!I319),"Error",Template!I213=(Template!I269+Template!I294+Template!I319),"")</f>
        <v/>
      </c>
      <c r="J362" s="58" t="str" cm="1">
        <f t="array" ref="J362">+_xlfn.IFS(OR(Template!K213="",Template!L213="pa",Template!K269="",Template!L269="pa",Template!K294="",Template!L294="pa",Template!K319="",Template!L319="pa"),"",Template!K213&lt;(Template!K269+Template!K294+Template!K319),"Error",Template!K213&gt;(Template!K269+Template!K294+Template!K319),"Error",Template!K213=(Template!K269+Template!K294+Template!K319),"")</f>
        <v/>
      </c>
      <c r="K362" s="58" t="str" cm="1">
        <f t="array" ref="K362">+_xlfn.IFS(OR(Template!M213="",Template!N213="pa",Template!M269="",Template!N269="pa",Template!M294="",Template!N294="pa",Template!M319="",Template!N319="pa"),"",Template!M213&lt;(Template!M269+Template!M294+Template!M319),"Error",Template!M213&gt;(Template!M269+Template!M294+Template!M319),"Error",Template!M213=(Template!M269+Template!M294+Template!M319),"")</f>
        <v/>
      </c>
      <c r="L362" s="58" t="str" cm="1">
        <f t="array" ref="L362">+_xlfn.IFS(OR(Template!O213="",Template!P213="pa",Template!O269="",Template!P269="pa",Template!O294="",Template!P294="pa",Template!O319="",Template!P319="pa"),"",Template!O213&lt;(Template!O269+Template!O294+Template!O319),"Error",Template!O213&gt;(Template!O269+Template!O294+Template!O319),"Error",Template!O213=(Template!O269+Template!O294+Template!O319),"")</f>
        <v/>
      </c>
      <c r="M362" s="58" t="str" cm="1">
        <f t="array" ref="M362">+_xlfn.IFS(OR(Template!Q213="",Template!R213="pa",Template!Q269="",Template!R269="pa",Template!Q294="",Template!R294="pa",Template!Q319="",Template!R319="pa"),"",Template!Q213&lt;(Template!Q269+Template!Q294+Template!Q319),"Error",Template!Q213&gt;(Template!Q269+Template!Q294+Template!Q319),"Error",Template!Q213=(Template!Q269+Template!Q294+Template!Q319),"")</f>
        <v/>
      </c>
      <c r="N362" s="58" t="str" cm="1">
        <f t="array" ref="N362">+_xlfn.IFS(OR(Template!S213="",Template!T213="pa",Template!S269="",Template!T269="pa",Template!S294="",Template!T294="pa",Template!S319="",Template!T319="pa"),"",Template!S213&lt;(Template!S269+Template!S294+Template!S319),"Error",Template!S213&gt;(Template!S269+Template!S294+Template!S319),"Error",Template!S213=(Template!S269+Template!S294+Template!S319),"")</f>
        <v/>
      </c>
      <c r="O362" s="58" t="str" cm="1">
        <f t="array" ref="O362">+_xlfn.IFS(OR(Template!U213="",Template!V213="pa",Template!U269="",Template!V269="pa",Template!U294="",Template!V294="pa",Template!U319="",Template!V319="pa"),"",Template!U213&lt;(Template!U269+Template!U294+Template!U319),"Error",Template!U213&gt;(Template!U269+Template!U294+Template!U319),"Error",Template!U213=(Template!U269+Template!U294+Template!U319),"")</f>
        <v/>
      </c>
      <c r="P362" s="58" t="str" cm="1">
        <f t="array" ref="P362">+_xlfn.IFS(OR(Template!W213="",Template!X213="pa",Template!W269="",Template!X269="pa",Template!W294="",Template!X294="pa",Template!W319="",Template!X319="pa"),"",Template!W213&lt;(Template!W269+Template!W294+Template!W319),"Error",Template!W213&gt;(Template!W269+Template!W294+Template!W319),"Error",Template!W213=(Template!W269+Template!W294+Template!W319),"")</f>
        <v/>
      </c>
      <c r="Q362" s="58" t="str" cm="1">
        <f t="array" ref="Q362">+_xlfn.IFS(OR(Template!Y213="",Template!Z213="pa",Template!Y269="",Template!Z269="pa",Template!Y294="",Template!Z294="pa",Template!Y319="",Template!Z319="pa"),"",Template!Y213&lt;(Template!Y269+Template!Y294+Template!Y319),"Error",Template!Y213&gt;(Template!Y269+Template!Y294+Template!Y319),"Error",Template!Y213=(Template!Y269+Template!Y294+Template!Y319),"")</f>
        <v/>
      </c>
      <c r="R362" s="155"/>
    </row>
    <row r="363" spans="1:18" ht="15.75" customHeight="1" thickBot="1" x14ac:dyDescent="0.25">
      <c r="A363" s="492"/>
      <c r="B363" s="488"/>
      <c r="C363" s="488"/>
      <c r="D363" s="488"/>
      <c r="E363" s="70" t="s">
        <v>671</v>
      </c>
      <c r="F363" s="443" t="str" cm="1">
        <f t="array" ref="F363">IF(OR(G363:Q363="Error",G363:Q363="Alert"),1,"")</f>
        <v/>
      </c>
      <c r="G363" s="443" t="str" cm="1">
        <f t="array" ref="G363">+_xlfn.IFS(OR(Template!E214="",Template!F214="pa",Template!E270="",Template!F270="pa",Template!E295="",Template!F295="pa",Template!E320="",Template!F320="pa"),"",Template!E214&lt;(Template!E270+Template!E295+Template!E320),"Error",Template!E214&gt;(Template!E270+Template!E295+Template!E320),"Error",Template!E214=(Template!E270+Template!E295+Template!E320),"")</f>
        <v/>
      </c>
      <c r="H363" s="443" t="str" cm="1">
        <f t="array" ref="H363">+_xlfn.IFS(OR(Template!G214="",Template!H214="pa",Template!G270="",Template!H270="pa",Template!G295="",Template!H295="pa",Template!G320="",Template!H320="pa"),"",Template!G214&lt;(Template!G270+Template!G295+Template!G320),"Error",Template!G214&gt;(Template!G270+Template!G295+Template!G320),"Error",Template!G214=(Template!G270+Template!G295+Template!G320),"")</f>
        <v/>
      </c>
      <c r="I363" s="443" t="str" cm="1">
        <f t="array" ref="I363">+_xlfn.IFS(OR(Template!I214="",Template!J214="pa",Template!I270="",Template!J270="pa",Template!I295="",Template!J295="pa",Template!I320="",Template!J320="pa"),"",Template!I214&lt;(Template!I270+Template!I295+Template!I320),"Error",Template!I214&gt;(Template!I270+Template!I295+Template!I320),"Error",Template!I214=(Template!I270+Template!I295+Template!I320),"")</f>
        <v/>
      </c>
      <c r="J363" s="443" t="str" cm="1">
        <f t="array" ref="J363">+_xlfn.IFS(OR(Template!K214="",Template!L214="pa",Template!K270="",Template!L270="pa",Template!K295="",Template!L295="pa",Template!K320="",Template!L320="pa"),"",Template!K214&lt;(Template!K270+Template!K295+Template!K320),"Error",Template!K214&gt;(Template!K270+Template!K295+Template!K320),"Error",Template!K214=(Template!K270+Template!K295+Template!K320),"")</f>
        <v/>
      </c>
      <c r="K363" s="443" t="str" cm="1">
        <f t="array" ref="K363">+_xlfn.IFS(OR(Template!M214="",Template!N214="pa",Template!M270="",Template!N270="pa",Template!M295="",Template!N295="pa",Template!M320="",Template!N320="pa"),"",Template!M214&lt;(Template!M270+Template!M295+Template!M320),"Error",Template!M214&gt;(Template!M270+Template!M295+Template!M320),"Error",Template!M214=(Template!M270+Template!M295+Template!M320),"")</f>
        <v/>
      </c>
      <c r="L363" s="443" t="str" cm="1">
        <f t="array" ref="L363">+_xlfn.IFS(OR(Template!O214="",Template!P214="pa",Template!O270="",Template!P270="pa",Template!O295="",Template!P295="pa",Template!O320="",Template!P320="pa"),"",Template!O214&lt;(Template!O270+Template!O295+Template!O320),"Error",Template!O214&gt;(Template!O270+Template!O295+Template!O320),"Error",Template!O214=(Template!O270+Template!O295+Template!O320),"")</f>
        <v/>
      </c>
      <c r="M363" s="443" t="str" cm="1">
        <f t="array" ref="M363">+_xlfn.IFS(OR(Template!Q214="",Template!R214="pa",Template!Q270="",Template!R270="pa",Template!Q295="",Template!R295="pa",Template!Q320="",Template!R320="pa"),"",Template!Q214&lt;(Template!Q270+Template!Q295+Template!Q320),"Error",Template!Q214&gt;(Template!Q270+Template!Q295+Template!Q320),"Error",Template!Q214=(Template!Q270+Template!Q295+Template!Q320),"")</f>
        <v/>
      </c>
      <c r="N363" s="443" t="str" cm="1">
        <f t="array" ref="N363">+_xlfn.IFS(OR(Template!S214="",Template!T214="pa",Template!S270="",Template!T270="pa",Template!S295="",Template!T295="pa",Template!S320="",Template!T320="pa"),"",Template!S214&lt;(Template!S270+Template!S295+Template!S320),"Error",Template!S214&gt;(Template!S270+Template!S295+Template!S320),"Error",Template!S214=(Template!S270+Template!S295+Template!S320),"")</f>
        <v/>
      </c>
      <c r="O363" s="443" t="str" cm="1">
        <f t="array" ref="O363">+_xlfn.IFS(OR(Template!U214="",Template!V214="pa",Template!U270="",Template!V270="pa",Template!U295="",Template!V295="pa",Template!U320="",Template!V320="pa"),"",Template!U214&lt;(Template!U270+Template!U295+Template!U320),"Error",Template!U214&gt;(Template!U270+Template!U295+Template!U320),"Error",Template!U214=(Template!U270+Template!U295+Template!U320),"")</f>
        <v/>
      </c>
      <c r="P363" s="443" t="str" cm="1">
        <f t="array" ref="P363">+_xlfn.IFS(OR(Template!W214="",Template!X214="pa",Template!W270="",Template!X270="pa",Template!W295="",Template!X295="pa",Template!W320="",Template!X320="pa"),"",Template!W214&lt;(Template!W270+Template!W295+Template!W320),"Error",Template!W214&gt;(Template!W270+Template!W295+Template!W320),"Error",Template!W214=(Template!W270+Template!W295+Template!W320),"")</f>
        <v/>
      </c>
      <c r="Q363" s="443" t="str" cm="1">
        <f t="array" ref="Q363">+_xlfn.IFS(OR(Template!Y214="",Template!Z214="pa",Template!Y270="",Template!Z270="pa",Template!Y295="",Template!Z295="pa",Template!Y320="",Template!Z320="pa"),"",Template!Y214&lt;(Template!Y270+Template!Y295+Template!Y320),"Error",Template!Y214&gt;(Template!Y270+Template!Y295+Template!Y320),"Error",Template!Y214=(Template!Y270+Template!Y295+Template!Y320),"")</f>
        <v/>
      </c>
      <c r="R363" s="156"/>
    </row>
    <row r="364" spans="1:18" ht="24.75" customHeight="1" x14ac:dyDescent="0.2">
      <c r="A364" s="490" t="s">
        <v>701</v>
      </c>
      <c r="B364" s="486" t="s">
        <v>702</v>
      </c>
      <c r="C364" s="486" t="s">
        <v>703</v>
      </c>
      <c r="D364" s="486" t="s">
        <v>113</v>
      </c>
      <c r="E364" s="125" t="s">
        <v>653</v>
      </c>
      <c r="F364" s="140"/>
      <c r="G364" s="140" t="str" cm="1">
        <f t="array" ref="G364">+_xlfn.IFS(OR(Template!E627="",Template!F627="pa",Template!E674="",Template!F674="pa",Template!E721="",Template!F721="pa"),"",Template!E627&lt;(Template!E674+Template!E721),"Error",Template!E627&gt;(Template!E674+Template!E721),"Error",Template!E627=(Template!E674+Template!E721),"")</f>
        <v/>
      </c>
      <c r="H364" s="140" t="str" cm="1">
        <f t="array" ref="H364">+_xlfn.IFS(OR(Template!G627="",Template!H627="pa",Template!G674="",Template!H674="pa",Template!G721="",Template!H721="pa"),"",Template!G627&lt;(Template!G674+Template!G721),"Error",Template!G627&gt;(Template!G674+Template!G721),"Error",Template!G627=(Template!G674+Template!G721),"")</f>
        <v/>
      </c>
      <c r="I364" s="140" t="str" cm="1">
        <f t="array" ref="I364">+_xlfn.IFS(OR(Template!I627="",Template!J627="pa",Template!I674="",Template!J674="pa",Template!I721="",Template!J721="pa"),"",Template!I627&lt;(Template!I674+Template!I721),"Error",Template!I627&gt;(Template!I674+Template!I721),"Error",Template!I627=(Template!I674+Template!I721),"")</f>
        <v/>
      </c>
      <c r="J364" s="140" t="str" cm="1">
        <f t="array" ref="J364">+_xlfn.IFS(OR(Template!K627="",Template!L627="pa",Template!K674="",Template!L674="pa",Template!K721="",Template!L721="pa"),"",Template!K627&lt;(Template!K674+Template!K721),"Error",Template!K627&gt;(Template!K674+Template!K721),"Error",Template!K627=(Template!K674+Template!K721),"")</f>
        <v/>
      </c>
      <c r="K364" s="140" t="str" cm="1">
        <f t="array" ref="K364">+_xlfn.IFS(OR(Template!M627="",Template!N627="pa",Template!M674="",Template!N674="pa",Template!M721="",Template!N721="pa"),"",Template!M627&lt;(Template!M674+Template!M721),"Error",Template!M627&gt;(Template!M674+Template!M721),"Error",Template!M627=(Template!M674+Template!M721),"")</f>
        <v/>
      </c>
      <c r="L364" s="140" t="str" cm="1">
        <f t="array" ref="L364">+_xlfn.IFS(OR(Template!O627="",Template!P627="pa",Template!O674="",Template!P674="pa",Template!O721="",Template!P721="pa"),"",Template!O627&lt;(Template!O674+Template!O721),"Error",Template!O627&gt;(Template!O674+Template!O721),"Error",Template!O627=(Template!O674+Template!O721),"")</f>
        <v/>
      </c>
      <c r="M364" s="140" t="str" cm="1">
        <f t="array" ref="M364">+_xlfn.IFS(OR(Template!Q627="",Template!R627="pa",Template!Q674="",Template!R674="pa",Template!Q721="",Template!R721="pa"),"",Template!Q627&lt;(Template!Q674+Template!Q721),"Error",Template!Q627&gt;(Template!Q674+Template!Q721),"Error",Template!Q627=(Template!Q674+Template!Q721),"")</f>
        <v/>
      </c>
      <c r="N364" s="140" t="str" cm="1">
        <f t="array" ref="N364">+_xlfn.IFS(OR(Template!S627="",Template!T627="pa",Template!S674="",Template!T674="pa",Template!S721="",Template!T721="pa"),"",Template!S627&lt;(Template!S674+Template!S721),"Error",Template!S627&gt;(Template!S674+Template!S721),"Error",Template!S627=(Template!S674+Template!S721),"")</f>
        <v/>
      </c>
      <c r="O364" s="140" t="str" cm="1">
        <f t="array" ref="O364">+_xlfn.IFS(OR(Template!U627="",Template!V627="pa",Template!U674="",Template!V674="pa",Template!U721="",Template!V721="pa"),"",Template!U627&lt;(Template!U674+Template!U721),"Error",Template!U627&gt;(Template!U674+Template!U721),"Error",Template!U627=(Template!U674+Template!U721),"")</f>
        <v/>
      </c>
      <c r="P364" s="140" t="str" cm="1">
        <f t="array" ref="P364">+_xlfn.IFS(OR(Template!W627="",Template!X627="pa",Template!W674="",Template!X674="pa",Template!W721="",Template!X721="pa"),"",Template!W627&lt;(Template!W674+Template!W721),"Error",Template!W627&gt;(Template!W674+Template!W721),"Error",Template!W627=(Template!W674+Template!W721),"")</f>
        <v/>
      </c>
      <c r="Q364" s="140" t="str" cm="1">
        <f t="array" ref="Q364">+_xlfn.IFS(OR(Template!Y627="",Template!Z627="pa",Template!Y674="",Template!Z674="pa",Template!Y721="",Template!Z721="pa"),"",Template!Y627&lt;(Template!Y674+Template!Y721),"Error",Template!Y627&gt;(Template!Y674+Template!Y721),"Error",Template!Y627=(Template!Y674+Template!Y721),"")</f>
        <v/>
      </c>
      <c r="R364" s="154"/>
    </row>
    <row r="365" spans="1:18" ht="15.75" customHeight="1" x14ac:dyDescent="0.2">
      <c r="A365" s="491"/>
      <c r="B365" s="487"/>
      <c r="C365" s="487"/>
      <c r="D365" s="487"/>
      <c r="E365" s="128" t="s">
        <v>408</v>
      </c>
      <c r="F365" s="58" t="str" cm="1">
        <f t="array" ref="F365">IF(OR(G365:Q365="Error",G365:Q365="Alert"),1,"")</f>
        <v/>
      </c>
      <c r="G365" s="141" t="str" cm="1">
        <f t="array" ref="G365">+_xlfn.IFS(OR(Template!E629="",Template!F629="pa",Template!E676="",Template!F676="pa",Template!E723="",Template!F723="pa"),"",Template!E629&lt;(Template!E676+Template!E723),"Error",Template!E629&gt;(Template!E676+Template!E723),"Error",Template!E629=(Template!E676+Template!E723),"")</f>
        <v/>
      </c>
      <c r="H365" s="141" t="str" cm="1">
        <f t="array" ref="H365">+_xlfn.IFS(OR(Template!G629="",Template!H629="pa",Template!G676="",Template!H676="pa",Template!G723="",Template!H723="pa"),"",Template!G629&lt;(Template!G676+Template!G723),"Error",Template!G629&gt;(Template!G676+Template!G723),"Error",Template!G629=(Template!G676+Template!G723),"")</f>
        <v/>
      </c>
      <c r="I365" s="141" t="str" cm="1">
        <f t="array" ref="I365">+_xlfn.IFS(OR(Template!I629="",Template!J629="pa",Template!I676="",Template!J676="pa",Template!I723="",Template!J723="pa"),"",Template!I629&lt;(Template!I676+Template!I723),"Error",Template!I629&gt;(Template!I676+Template!I723),"Error",Template!I629=(Template!I676+Template!I723),"")</f>
        <v/>
      </c>
      <c r="J365" s="141" t="str" cm="1">
        <f t="array" ref="J365">+_xlfn.IFS(OR(Template!K629="",Template!L629="pa",Template!K676="",Template!L676="pa",Template!K723="",Template!L723="pa"),"",Template!K629&lt;(Template!K676+Template!K723),"Error",Template!K629&gt;(Template!K676+Template!K723),"Error",Template!K629=(Template!K676+Template!K723),"")</f>
        <v/>
      </c>
      <c r="K365" s="141" t="str" cm="1">
        <f t="array" ref="K365">+_xlfn.IFS(OR(Template!M629="",Template!N629="pa",Template!M676="",Template!N676="pa",Template!M723="",Template!N723="pa"),"",Template!M629&lt;(Template!M676+Template!M723),"Error",Template!M629&gt;(Template!M676+Template!M723),"Error",Template!M629=(Template!M676+Template!M723),"")</f>
        <v/>
      </c>
      <c r="L365" s="141" t="str" cm="1">
        <f t="array" ref="L365">+_xlfn.IFS(OR(Template!O629="",Template!P629="pa",Template!O676="",Template!P676="pa",Template!O723="",Template!P723="pa"),"",Template!O629&lt;(Template!O676+Template!O723),"Error",Template!O629&gt;(Template!O676+Template!O723),"Error",Template!O629=(Template!O676+Template!O723),"")</f>
        <v/>
      </c>
      <c r="M365" s="141" t="str" cm="1">
        <f t="array" ref="M365">+_xlfn.IFS(OR(Template!Q629="",Template!R629="pa",Template!Q676="",Template!R676="pa",Template!Q723="",Template!R723="pa"),"",Template!Q629&lt;(Template!Q676+Template!Q723),"Error",Template!Q629&gt;(Template!Q676+Template!Q723),"Error",Template!Q629=(Template!Q676+Template!Q723),"")</f>
        <v/>
      </c>
      <c r="N365" s="141" t="str" cm="1">
        <f t="array" ref="N365">+_xlfn.IFS(OR(Template!S629="",Template!T629="pa",Template!S676="",Template!T676="pa",Template!S723="",Template!T723="pa"),"",Template!S629&lt;(Template!S676+Template!S723),"Error",Template!S629&gt;(Template!S676+Template!S723),"Error",Template!S629=(Template!S676+Template!S723),"")</f>
        <v/>
      </c>
      <c r="O365" s="141" t="str" cm="1">
        <f t="array" ref="O365">+_xlfn.IFS(OR(Template!U629="",Template!V629="pa",Template!U676="",Template!V676="pa",Template!U723="",Template!V723="pa"),"",Template!U629&lt;(Template!U676+Template!U723),"Error",Template!U629&gt;(Template!U676+Template!U723),"Error",Template!U629=(Template!U676+Template!U723),"")</f>
        <v/>
      </c>
      <c r="P365" s="141" t="str" cm="1">
        <f t="array" ref="P365">+_xlfn.IFS(OR(Template!W629="",Template!X629="pa",Template!W676="",Template!X676="pa",Template!W723="",Template!X723="pa"),"",Template!W629&lt;(Template!W676+Template!W723),"Error",Template!W629&gt;(Template!W676+Template!W723),"Error",Template!W629=(Template!W676+Template!W723),"")</f>
        <v/>
      </c>
      <c r="Q365" s="141" t="str" cm="1">
        <f t="array" ref="Q365">+_xlfn.IFS(OR(Template!Y629="",Template!Z629="pa",Template!Y676="",Template!Z676="pa",Template!Y723="",Template!Z723="pa"),"",Template!Y629&lt;(Template!Y676+Template!Y723),"Error",Template!Y629&gt;(Template!Y676+Template!Y723),"Error",Template!Y629=(Template!Y676+Template!Y723),"")</f>
        <v/>
      </c>
      <c r="R365" s="155"/>
    </row>
    <row r="366" spans="1:18" ht="15.75" customHeight="1" x14ac:dyDescent="0.2">
      <c r="A366" s="491"/>
      <c r="B366" s="487"/>
      <c r="C366" s="487"/>
      <c r="D366" s="487"/>
      <c r="E366" s="452" t="s">
        <v>409</v>
      </c>
      <c r="F366" s="453" t="str" cm="1">
        <f t="array" ref="F366">IF(OR(G366:Q366="Error",G366:Q366="Alert"),1,"")</f>
        <v/>
      </c>
      <c r="G366" s="457" t="str" cm="1">
        <f t="array" ref="G366">+_xlfn.IFS(OR(Template!E630="",Template!F630="pa",Template!E677="",Template!F677="pa",Template!E724="",Template!F724="pa"),"",Template!E630&lt;(Template!E677+Template!E724),"Error",Template!E630&gt;(Template!E677+Template!E724),"Error",Template!E630=(Template!E677+Template!E724),"")</f>
        <v/>
      </c>
      <c r="H366" s="457" t="str" cm="1">
        <f t="array" ref="H366">+_xlfn.IFS(OR(Template!G630="",Template!H630="pa",Template!G677="",Template!H677="pa",Template!G724="",Template!H724="pa"),"",Template!G630&lt;(Template!G677+Template!G724),"Error",Template!G630&gt;(Template!G677+Template!G724),"Error",Template!G630=(Template!G677+Template!G724),"")</f>
        <v/>
      </c>
      <c r="I366" s="457" t="str" cm="1">
        <f t="array" ref="I366">+_xlfn.IFS(OR(Template!I630="",Template!J630="pa",Template!I677="",Template!J677="pa",Template!I724="",Template!J724="pa"),"",Template!I630&lt;(Template!I677+Template!I724),"Error",Template!I630&gt;(Template!I677+Template!I724),"Error",Template!I630=(Template!I677+Template!I724),"")</f>
        <v/>
      </c>
      <c r="J366" s="457" t="str" cm="1">
        <f t="array" ref="J366">+_xlfn.IFS(OR(Template!K630="",Template!L630="pa",Template!K677="",Template!L677="pa",Template!K724="",Template!L724="pa"),"",Template!K630&lt;(Template!K677+Template!K724),"Error",Template!K630&gt;(Template!K677+Template!K724),"Error",Template!K630=(Template!K677+Template!K724),"")</f>
        <v/>
      </c>
      <c r="K366" s="457" t="str" cm="1">
        <f t="array" ref="K366">+_xlfn.IFS(OR(Template!M630="",Template!N630="pa",Template!M677="",Template!N677="pa",Template!M724="",Template!N724="pa"),"",Template!M630&lt;(Template!M677+Template!M724),"Error",Template!M630&gt;(Template!M677+Template!M724),"Error",Template!M630=(Template!M677+Template!M724),"")</f>
        <v/>
      </c>
      <c r="L366" s="457" t="str" cm="1">
        <f t="array" ref="L366">+_xlfn.IFS(OR(Template!O630="",Template!P630="pa",Template!O677="",Template!P677="pa",Template!O724="",Template!P724="pa"),"",Template!O630&lt;(Template!O677+Template!O724),"Error",Template!O630&gt;(Template!O677+Template!O724),"Error",Template!O630=(Template!O677+Template!O724),"")</f>
        <v/>
      </c>
      <c r="M366" s="457" t="str" cm="1">
        <f t="array" ref="M366">+_xlfn.IFS(OR(Template!Q630="",Template!R630="pa",Template!Q677="",Template!R677="pa",Template!Q724="",Template!R724="pa"),"",Template!Q630&lt;(Template!Q677+Template!Q724),"Error",Template!Q630&gt;(Template!Q677+Template!Q724),"Error",Template!Q630=(Template!Q677+Template!Q724),"")</f>
        <v/>
      </c>
      <c r="N366" s="457" t="str" cm="1">
        <f t="array" ref="N366">+_xlfn.IFS(OR(Template!S630="",Template!T630="pa",Template!S677="",Template!T677="pa",Template!S724="",Template!T724="pa"),"",Template!S630&lt;(Template!S677+Template!S724),"Error",Template!S630&gt;(Template!S677+Template!S724),"Error",Template!S630=(Template!S677+Template!S724),"")</f>
        <v/>
      </c>
      <c r="O366" s="457" t="str" cm="1">
        <f t="array" ref="O366">+_xlfn.IFS(OR(Template!U630="",Template!V630="pa",Template!U677="",Template!V677="pa",Template!U724="",Template!V724="pa"),"",Template!U630&lt;(Template!U677+Template!U724),"Error",Template!U630&gt;(Template!U677+Template!U724),"Error",Template!U630=(Template!U677+Template!U724),"")</f>
        <v/>
      </c>
      <c r="P366" s="457" t="str" cm="1">
        <f t="array" ref="P366">+_xlfn.IFS(OR(Template!W630="",Template!X630="pa",Template!W677="",Template!X677="pa",Template!W724="",Template!X724="pa"),"",Template!W630&lt;(Template!W677+Template!W724),"Error",Template!W630&gt;(Template!W677+Template!W724),"Error",Template!W630=(Template!W677+Template!W724),"")</f>
        <v/>
      </c>
      <c r="Q366" s="457" t="str" cm="1">
        <f t="array" ref="Q366">+_xlfn.IFS(OR(Template!Y630="",Template!Z630="pa",Template!Y677="",Template!Z677="pa",Template!Y724="",Template!Z724="pa"),"",Template!Y630&lt;(Template!Y677+Template!Y724),"Error",Template!Y630&gt;(Template!Y677+Template!Y724),"Error",Template!Y630=(Template!Y677+Template!Y724),"")</f>
        <v/>
      </c>
      <c r="R366" s="454"/>
    </row>
    <row r="367" spans="1:18" ht="15.75" customHeight="1" x14ac:dyDescent="0.2">
      <c r="A367" s="491"/>
      <c r="B367" s="487"/>
      <c r="C367" s="487"/>
      <c r="D367" s="487"/>
      <c r="E367" s="69" t="s">
        <v>654</v>
      </c>
      <c r="F367" s="58" t="str" cm="1">
        <f t="array" ref="F367">IF(OR(G367:Q367="Error",G367:Q367="Alert"),1,"")</f>
        <v/>
      </c>
      <c r="G367" s="141" t="str" cm="1">
        <f t="array" ref="G367">+_xlfn.IFS(OR(Template!E632="",Template!F632="pa",Template!E679="",Template!F679="pa",Template!E726="",Template!F726="pa"),"",Template!E632&lt;(Template!E679+Template!E726),"Error",Template!E632&gt;(Template!E679+Template!E726),"Error",Template!E632=(Template!E679+Template!E726),"")</f>
        <v/>
      </c>
      <c r="H367" s="141" t="str" cm="1">
        <f t="array" ref="H367">+_xlfn.IFS(OR(Template!G632="",Template!H632="pa",Template!G679="",Template!H679="pa",Template!G726="",Template!H726="pa"),"",Template!G632&lt;(Template!G679+Template!G726),"Error",Template!G632&gt;(Template!G679+Template!G726),"Error",Template!G632=(Template!G679+Template!G726),"")</f>
        <v/>
      </c>
      <c r="I367" s="141" t="str" cm="1">
        <f t="array" ref="I367">+_xlfn.IFS(OR(Template!I632="",Template!J632="pa",Template!I679="",Template!J679="pa",Template!I726="",Template!J726="pa"),"",Template!I632&lt;(Template!I679+Template!I726),"Error",Template!I632&gt;(Template!I679+Template!I726),"Error",Template!I632=(Template!I679+Template!I726),"")</f>
        <v/>
      </c>
      <c r="J367" s="141" t="str" cm="1">
        <f t="array" ref="J367">+_xlfn.IFS(OR(Template!K632="",Template!L632="pa",Template!K679="",Template!L679="pa",Template!K726="",Template!L726="pa"),"",Template!K632&lt;(Template!K679+Template!K726),"Error",Template!K632&gt;(Template!K679+Template!K726),"Error",Template!K632=(Template!K679+Template!K726),"")</f>
        <v/>
      </c>
      <c r="K367" s="141" t="str" cm="1">
        <f t="array" ref="K367">+_xlfn.IFS(OR(Template!M632="",Template!N632="pa",Template!M679="",Template!N679="pa",Template!M726="",Template!N726="pa"),"",Template!M632&lt;(Template!M679+Template!M726),"Error",Template!M632&gt;(Template!M679+Template!M726),"Error",Template!M632=(Template!M679+Template!M726),"")</f>
        <v/>
      </c>
      <c r="L367" s="141" t="str" cm="1">
        <f t="array" ref="L367">+_xlfn.IFS(OR(Template!O632="",Template!P632="pa",Template!O679="",Template!P679="pa",Template!O726="",Template!P726="pa"),"",Template!O632&lt;(Template!O679+Template!O726),"Error",Template!O632&gt;(Template!O679+Template!O726),"Error",Template!O632=(Template!O679+Template!O726),"")</f>
        <v/>
      </c>
      <c r="M367" s="141" t="str" cm="1">
        <f t="array" ref="M367">+_xlfn.IFS(OR(Template!Q632="",Template!R632="pa",Template!Q679="",Template!R679="pa",Template!Q726="",Template!R726="pa"),"",Template!Q632&lt;(Template!Q679+Template!Q726),"Error",Template!Q632&gt;(Template!Q679+Template!Q726),"Error",Template!Q632=(Template!Q679+Template!Q726),"")</f>
        <v/>
      </c>
      <c r="N367" s="141" t="str" cm="1">
        <f t="array" ref="N367">+_xlfn.IFS(OR(Template!S632="",Template!T632="pa",Template!S679="",Template!T679="pa",Template!S726="",Template!T726="pa"),"",Template!S632&lt;(Template!S679+Template!S726),"Error",Template!S632&gt;(Template!S679+Template!S726),"Error",Template!S632=(Template!S679+Template!S726),"")</f>
        <v/>
      </c>
      <c r="O367" s="141" t="str" cm="1">
        <f t="array" ref="O367">+_xlfn.IFS(OR(Template!U632="",Template!V632="pa",Template!U679="",Template!V679="pa",Template!U726="",Template!V726="pa"),"",Template!U632&lt;(Template!U679+Template!U726),"Error",Template!U632&gt;(Template!U679+Template!U726),"Error",Template!U632=(Template!U679+Template!U726),"")</f>
        <v/>
      </c>
      <c r="P367" s="141" t="str" cm="1">
        <f t="array" ref="P367">+_xlfn.IFS(OR(Template!W632="",Template!X632="pa",Template!W679="",Template!X679="pa",Template!W726="",Template!X726="pa"),"",Template!W632&lt;(Template!W679+Template!W726),"Error",Template!W632&gt;(Template!W679+Template!W726),"Error",Template!W632=(Template!W679+Template!W726),"")</f>
        <v/>
      </c>
      <c r="Q367" s="141" t="str" cm="1">
        <f t="array" ref="Q367">+_xlfn.IFS(OR(Template!Y632="",Template!Z632="pa",Template!Y679="",Template!Z679="pa",Template!Y726="",Template!Z726="pa"),"",Template!Y632&lt;(Template!Y679+Template!Y726),"Error",Template!Y632&gt;(Template!Y679+Template!Y726),"Error",Template!Y632=(Template!Y679+Template!Y726),"")</f>
        <v/>
      </c>
      <c r="R367" s="155"/>
    </row>
    <row r="368" spans="1:18" ht="15.75" customHeight="1" x14ac:dyDescent="0.2">
      <c r="A368" s="491"/>
      <c r="B368" s="487"/>
      <c r="C368" s="487"/>
      <c r="D368" s="487"/>
      <c r="E368" s="69" t="s">
        <v>655</v>
      </c>
      <c r="F368" s="58" t="str" cm="1">
        <f t="array" ref="F368">IF(OR(G368:Q368="Error",G368:Q368="Alert"),1,"")</f>
        <v/>
      </c>
      <c r="G368" s="141" t="str" cm="1">
        <f t="array" ref="G368">+_xlfn.IFS(OR(Template!E633="",Template!F633="pa",Template!E680="",Template!F680="pa",Template!E727="",Template!F727="pa"),"",Template!E633&lt;(Template!E680+Template!E727),"Error",Template!E633&gt;(Template!E680+Template!E727),"Error",Template!E633=(Template!E680+Template!E727),"")</f>
        <v/>
      </c>
      <c r="H368" s="141" t="str" cm="1">
        <f t="array" ref="H368">+_xlfn.IFS(OR(Template!G633="",Template!H633="pa",Template!G680="",Template!H680="pa",Template!G727="",Template!H727="pa"),"",Template!G633&lt;(Template!G680+Template!G727),"Error",Template!G633&gt;(Template!G680+Template!G727),"Error",Template!G633=(Template!G680+Template!G727),"")</f>
        <v/>
      </c>
      <c r="I368" s="141" t="str" cm="1">
        <f t="array" ref="I368">+_xlfn.IFS(OR(Template!I633="",Template!J633="pa",Template!I680="",Template!J680="pa",Template!I727="",Template!J727="pa"),"",Template!I633&lt;(Template!I680+Template!I727),"Error",Template!I633&gt;(Template!I680+Template!I727),"Error",Template!I633=(Template!I680+Template!I727),"")</f>
        <v/>
      </c>
      <c r="J368" s="141" t="str" cm="1">
        <f t="array" ref="J368">+_xlfn.IFS(OR(Template!K633="",Template!L633="pa",Template!K680="",Template!L680="pa",Template!K727="",Template!L727="pa"),"",Template!K633&lt;(Template!K680+Template!K727),"Error",Template!K633&gt;(Template!K680+Template!K727),"Error",Template!K633=(Template!K680+Template!K727),"")</f>
        <v/>
      </c>
      <c r="K368" s="141" t="str" cm="1">
        <f t="array" ref="K368">+_xlfn.IFS(OR(Template!M633="",Template!N633="pa",Template!M680="",Template!N680="pa",Template!M727="",Template!N727="pa"),"",Template!M633&lt;(Template!M680+Template!M727),"Error",Template!M633&gt;(Template!M680+Template!M727),"Error",Template!M633=(Template!M680+Template!M727),"")</f>
        <v/>
      </c>
      <c r="L368" s="141" t="str" cm="1">
        <f t="array" ref="L368">+_xlfn.IFS(OR(Template!O633="",Template!P633="pa",Template!O680="",Template!P680="pa",Template!O727="",Template!P727="pa"),"",Template!O633&lt;(Template!O680+Template!O727),"Error",Template!O633&gt;(Template!O680+Template!O727),"Error",Template!O633=(Template!O680+Template!O727),"")</f>
        <v/>
      </c>
      <c r="M368" s="141" t="str" cm="1">
        <f t="array" ref="M368">+_xlfn.IFS(OR(Template!Q633="",Template!R633="pa",Template!Q680="",Template!R680="pa",Template!Q727="",Template!R727="pa"),"",Template!Q633&lt;(Template!Q680+Template!Q727),"Error",Template!Q633&gt;(Template!Q680+Template!Q727),"Error",Template!Q633=(Template!Q680+Template!Q727),"")</f>
        <v/>
      </c>
      <c r="N368" s="141" t="str" cm="1">
        <f t="array" ref="N368">+_xlfn.IFS(OR(Template!S633="",Template!T633="pa",Template!S680="",Template!T680="pa",Template!S727="",Template!T727="pa"),"",Template!S633&lt;(Template!S680+Template!S727),"Error",Template!S633&gt;(Template!S680+Template!S727),"Error",Template!S633=(Template!S680+Template!S727),"")</f>
        <v/>
      </c>
      <c r="O368" s="141" t="str" cm="1">
        <f t="array" ref="O368">+_xlfn.IFS(OR(Template!U633="",Template!V633="pa",Template!U680="",Template!V680="pa",Template!U727="",Template!V727="pa"),"",Template!U633&lt;(Template!U680+Template!U727),"Error",Template!U633&gt;(Template!U680+Template!U727),"Error",Template!U633=(Template!U680+Template!U727),"")</f>
        <v/>
      </c>
      <c r="P368" s="141" t="str" cm="1">
        <f t="array" ref="P368">+_xlfn.IFS(OR(Template!W633="",Template!X633="pa",Template!W680="",Template!X680="pa",Template!W727="",Template!X727="pa"),"",Template!W633&lt;(Template!W680+Template!W727),"Error",Template!W633&gt;(Template!W680+Template!W727),"Error",Template!W633=(Template!W680+Template!W727),"")</f>
        <v/>
      </c>
      <c r="Q368" s="141" t="str" cm="1">
        <f t="array" ref="Q368">+_xlfn.IFS(OR(Template!Y633="",Template!Z633="pa",Template!Y680="",Template!Z680="pa",Template!Y727="",Template!Z727="pa"),"",Template!Y633&lt;(Template!Y680+Template!Y727),"Error",Template!Y633&gt;(Template!Y680+Template!Y727),"Error",Template!Y633=(Template!Y680+Template!Y727),"")</f>
        <v/>
      </c>
      <c r="R368" s="155"/>
    </row>
    <row r="369" spans="1:18" ht="15.75" customHeight="1" x14ac:dyDescent="0.2">
      <c r="A369" s="491"/>
      <c r="B369" s="487"/>
      <c r="C369" s="487"/>
      <c r="D369" s="487"/>
      <c r="E369" s="69" t="s">
        <v>656</v>
      </c>
      <c r="F369" s="58" t="str" cm="1">
        <f t="array" ref="F369">IF(OR(G369:Q369="Error",G369:Q369="Alert"),1,"")</f>
        <v/>
      </c>
      <c r="G369" s="141" t="str" cm="1">
        <f t="array" ref="G369">+_xlfn.IFS(OR(Template!E634="",Template!F634="pa",Template!E681="",Template!F681="pa",Template!E728="",Template!F728="pa"),"",Template!E634&lt;(Template!E681+Template!E728),"Error",Template!E634&gt;(Template!E681+Template!E728),"Error",Template!E634=(Template!E681+Template!E728),"")</f>
        <v/>
      </c>
      <c r="H369" s="141" t="str" cm="1">
        <f t="array" ref="H369">+_xlfn.IFS(OR(Template!G634="",Template!H634="pa",Template!G681="",Template!H681="pa",Template!G728="",Template!H728="pa"),"",Template!G634&lt;(Template!G681+Template!G728),"Error",Template!G634&gt;(Template!G681+Template!G728),"Error",Template!G634=(Template!G681+Template!G728),"")</f>
        <v/>
      </c>
      <c r="I369" s="141" t="str" cm="1">
        <f t="array" ref="I369">+_xlfn.IFS(OR(Template!I634="",Template!J634="pa",Template!I681="",Template!J681="pa",Template!I728="",Template!J728="pa"),"",Template!I634&lt;(Template!I681+Template!I728),"Error",Template!I634&gt;(Template!I681+Template!I728),"Error",Template!I634=(Template!I681+Template!I728),"")</f>
        <v/>
      </c>
      <c r="J369" s="141" t="str" cm="1">
        <f t="array" ref="J369">+_xlfn.IFS(OR(Template!K634="",Template!L634="pa",Template!K681="",Template!L681="pa",Template!K728="",Template!L728="pa"),"",Template!K634&lt;(Template!K681+Template!K728),"Error",Template!K634&gt;(Template!K681+Template!K728),"Error",Template!K634=(Template!K681+Template!K728),"")</f>
        <v/>
      </c>
      <c r="K369" s="141" t="str" cm="1">
        <f t="array" ref="K369">+_xlfn.IFS(OR(Template!M634="",Template!N634="pa",Template!M681="",Template!N681="pa",Template!M728="",Template!N728="pa"),"",Template!M634&lt;(Template!M681+Template!M728),"Error",Template!M634&gt;(Template!M681+Template!M728),"Error",Template!M634=(Template!M681+Template!M728),"")</f>
        <v/>
      </c>
      <c r="L369" s="141" t="str" cm="1">
        <f t="array" ref="L369">+_xlfn.IFS(OR(Template!O634="",Template!P634="pa",Template!O681="",Template!P681="pa",Template!O728="",Template!P728="pa"),"",Template!O634&lt;(Template!O681+Template!O728),"Error",Template!O634&gt;(Template!O681+Template!O728),"Error",Template!O634=(Template!O681+Template!O728),"")</f>
        <v/>
      </c>
      <c r="M369" s="141" t="str" cm="1">
        <f t="array" ref="M369">+_xlfn.IFS(OR(Template!Q634="",Template!R634="pa",Template!Q681="",Template!R681="pa",Template!Q728="",Template!R728="pa"),"",Template!Q634&lt;(Template!Q681+Template!Q728),"Error",Template!Q634&gt;(Template!Q681+Template!Q728),"Error",Template!Q634=(Template!Q681+Template!Q728),"")</f>
        <v/>
      </c>
      <c r="N369" s="141" t="str" cm="1">
        <f t="array" ref="N369">+_xlfn.IFS(OR(Template!S634="",Template!T634="pa",Template!S681="",Template!T681="pa",Template!S728="",Template!T728="pa"),"",Template!S634&lt;(Template!S681+Template!S728),"Error",Template!S634&gt;(Template!S681+Template!S728),"Error",Template!S634=(Template!S681+Template!S728),"")</f>
        <v/>
      </c>
      <c r="O369" s="141" t="str" cm="1">
        <f t="array" ref="O369">+_xlfn.IFS(OR(Template!U634="",Template!V634="pa",Template!U681="",Template!V681="pa",Template!U728="",Template!V728="pa"),"",Template!U634&lt;(Template!U681+Template!U728),"Error",Template!U634&gt;(Template!U681+Template!U728),"Error",Template!U634=(Template!U681+Template!U728),"")</f>
        <v/>
      </c>
      <c r="P369" s="141" t="str" cm="1">
        <f t="array" ref="P369">+_xlfn.IFS(OR(Template!W634="",Template!X634="pa",Template!W681="",Template!X681="pa",Template!W728="",Template!X728="pa"),"",Template!W634&lt;(Template!W681+Template!W728),"Error",Template!W634&gt;(Template!W681+Template!W728),"Error",Template!W634=(Template!W681+Template!W728),"")</f>
        <v/>
      </c>
      <c r="Q369" s="141" t="str" cm="1">
        <f t="array" ref="Q369">+_xlfn.IFS(OR(Template!Y634="",Template!Z634="pa",Template!Y681="",Template!Z681="pa",Template!Y728="",Template!Z728="pa"),"",Template!Y634&lt;(Template!Y681+Template!Y728),"Error",Template!Y634&gt;(Template!Y681+Template!Y728),"Error",Template!Y634=(Template!Y681+Template!Y728),"")</f>
        <v/>
      </c>
      <c r="R369" s="155"/>
    </row>
    <row r="370" spans="1:18" ht="15.75" customHeight="1" x14ac:dyDescent="0.2">
      <c r="A370" s="491"/>
      <c r="B370" s="487"/>
      <c r="C370" s="487"/>
      <c r="D370" s="487"/>
      <c r="E370" s="69" t="s">
        <v>657</v>
      </c>
      <c r="F370" s="58" t="str" cm="1">
        <f t="array" ref="F370">IF(OR(G370:Q370="Error",G370:Q370="Alert"),1,"")</f>
        <v/>
      </c>
      <c r="G370" s="141" t="str" cm="1">
        <f t="array" ref="G370">+_xlfn.IFS(OR(Template!E635="",Template!F635="pa",Template!E682="",Template!F682="pa",Template!E729="",Template!F729="pa"),"",Template!E635&lt;(Template!E682+Template!E729),"Error",Template!E635&gt;(Template!E682+Template!E729),"Error",Template!E635=(Template!E682+Template!E729),"")</f>
        <v/>
      </c>
      <c r="H370" s="141" t="str" cm="1">
        <f t="array" ref="H370">+_xlfn.IFS(OR(Template!G635="",Template!H635="pa",Template!G682="",Template!H682="pa",Template!G729="",Template!H729="pa"),"",Template!G635&lt;(Template!G682+Template!G729),"Error",Template!G635&gt;(Template!G682+Template!G729),"Error",Template!G635=(Template!G682+Template!G729),"")</f>
        <v/>
      </c>
      <c r="I370" s="141" t="str" cm="1">
        <f t="array" ref="I370">+_xlfn.IFS(OR(Template!I635="",Template!J635="pa",Template!I682="",Template!J682="pa",Template!I729="",Template!J729="pa"),"",Template!I635&lt;(Template!I682+Template!I729),"Error",Template!I635&gt;(Template!I682+Template!I729),"Error",Template!I635=(Template!I682+Template!I729),"")</f>
        <v/>
      </c>
      <c r="J370" s="141" t="str" cm="1">
        <f t="array" ref="J370">+_xlfn.IFS(OR(Template!K635="",Template!L635="pa",Template!K682="",Template!L682="pa",Template!K729="",Template!L729="pa"),"",Template!K635&lt;(Template!K682+Template!K729),"Error",Template!K635&gt;(Template!K682+Template!K729),"Error",Template!K635=(Template!K682+Template!K729),"")</f>
        <v/>
      </c>
      <c r="K370" s="141" t="str" cm="1">
        <f t="array" ref="K370">+_xlfn.IFS(OR(Template!M635="",Template!N635="pa",Template!M682="",Template!N682="pa",Template!M729="",Template!N729="pa"),"",Template!M635&lt;(Template!M682+Template!M729),"Error",Template!M635&gt;(Template!M682+Template!M729),"Error",Template!M635=(Template!M682+Template!M729),"")</f>
        <v/>
      </c>
      <c r="L370" s="141" t="str" cm="1">
        <f t="array" ref="L370">+_xlfn.IFS(OR(Template!O635="",Template!P635="pa",Template!O682="",Template!P682="pa",Template!O729="",Template!P729="pa"),"",Template!O635&lt;(Template!O682+Template!O729),"Error",Template!O635&gt;(Template!O682+Template!O729),"Error",Template!O635=(Template!O682+Template!O729),"")</f>
        <v/>
      </c>
      <c r="M370" s="141" t="str" cm="1">
        <f t="array" ref="M370">+_xlfn.IFS(OR(Template!Q635="",Template!R635="pa",Template!Q682="",Template!R682="pa",Template!Q729="",Template!R729="pa"),"",Template!Q635&lt;(Template!Q682+Template!Q729),"Error",Template!Q635&gt;(Template!Q682+Template!Q729),"Error",Template!Q635=(Template!Q682+Template!Q729),"")</f>
        <v/>
      </c>
      <c r="N370" s="141" t="str" cm="1">
        <f t="array" ref="N370">+_xlfn.IFS(OR(Template!S635="",Template!T635="pa",Template!S682="",Template!T682="pa",Template!S729="",Template!T729="pa"),"",Template!S635&lt;(Template!S682+Template!S729),"Error",Template!S635&gt;(Template!S682+Template!S729),"Error",Template!S635=(Template!S682+Template!S729),"")</f>
        <v/>
      </c>
      <c r="O370" s="141" t="str" cm="1">
        <f t="array" ref="O370">+_xlfn.IFS(OR(Template!U635="",Template!V635="pa",Template!U682="",Template!V682="pa",Template!U729="",Template!V729="pa"),"",Template!U635&lt;(Template!U682+Template!U729),"Error",Template!U635&gt;(Template!U682+Template!U729),"Error",Template!U635=(Template!U682+Template!U729),"")</f>
        <v/>
      </c>
      <c r="P370" s="141" t="str" cm="1">
        <f t="array" ref="P370">+_xlfn.IFS(OR(Template!W635="",Template!X635="pa",Template!W682="",Template!X682="pa",Template!W729="",Template!X729="pa"),"",Template!W635&lt;(Template!W682+Template!W729),"Error",Template!W635&gt;(Template!W682+Template!W729),"Error",Template!W635=(Template!W682+Template!W729),"")</f>
        <v/>
      </c>
      <c r="Q370" s="141" t="str" cm="1">
        <f t="array" ref="Q370">+_xlfn.IFS(OR(Template!Y635="",Template!Z635="pa",Template!Y682="",Template!Z682="pa",Template!Y729="",Template!Z729="pa"),"",Template!Y635&lt;(Template!Y682+Template!Y729),"Error",Template!Y635&gt;(Template!Y682+Template!Y729),"Error",Template!Y635=(Template!Y682+Template!Y729),"")</f>
        <v/>
      </c>
      <c r="R370" s="155"/>
    </row>
    <row r="371" spans="1:18" ht="15.75" customHeight="1" x14ac:dyDescent="0.2">
      <c r="A371" s="491"/>
      <c r="B371" s="487"/>
      <c r="C371" s="487"/>
      <c r="D371" s="487"/>
      <c r="E371" s="69" t="s">
        <v>658</v>
      </c>
      <c r="F371" s="58" t="str" cm="1">
        <f t="array" ref="F371">IF(OR(G371:Q371="Error",G371:Q371="Alert"),1,"")</f>
        <v/>
      </c>
      <c r="G371" s="141" t="str" cm="1">
        <f t="array" ref="G371">+_xlfn.IFS(OR(Template!E636="",Template!F636="pa",Template!E683="",Template!F683="pa",Template!E730="",Template!F730="pa"),"",Template!E636&lt;(Template!E683+Template!E730),"Error",Template!E636&gt;(Template!E683+Template!E730),"Error",Template!E636=(Template!E683+Template!E730),"")</f>
        <v/>
      </c>
      <c r="H371" s="141" t="str" cm="1">
        <f t="array" ref="H371">+_xlfn.IFS(OR(Template!G636="",Template!H636="pa",Template!G683="",Template!H683="pa",Template!G730="",Template!H730="pa"),"",Template!G636&lt;(Template!G683+Template!G730),"Error",Template!G636&gt;(Template!G683+Template!G730),"Error",Template!G636=(Template!G683+Template!G730),"")</f>
        <v/>
      </c>
      <c r="I371" s="141" t="str" cm="1">
        <f t="array" ref="I371">+_xlfn.IFS(OR(Template!I636="",Template!J636="pa",Template!I683="",Template!J683="pa",Template!I730="",Template!J730="pa"),"",Template!I636&lt;(Template!I683+Template!I730),"Error",Template!I636&gt;(Template!I683+Template!I730),"Error",Template!I636=(Template!I683+Template!I730),"")</f>
        <v/>
      </c>
      <c r="J371" s="141" t="str" cm="1">
        <f t="array" ref="J371">+_xlfn.IFS(OR(Template!K636="",Template!L636="pa",Template!K683="",Template!L683="pa",Template!K730="",Template!L730="pa"),"",Template!K636&lt;(Template!K683+Template!K730),"Error",Template!K636&gt;(Template!K683+Template!K730),"Error",Template!K636=(Template!K683+Template!K730),"")</f>
        <v/>
      </c>
      <c r="K371" s="141" t="str" cm="1">
        <f t="array" ref="K371">+_xlfn.IFS(OR(Template!M636="",Template!N636="pa",Template!M683="",Template!N683="pa",Template!M730="",Template!N730="pa"),"",Template!M636&lt;(Template!M683+Template!M730),"Error",Template!M636&gt;(Template!M683+Template!M730),"Error",Template!M636=(Template!M683+Template!M730),"")</f>
        <v/>
      </c>
      <c r="L371" s="141" t="str" cm="1">
        <f t="array" ref="L371">+_xlfn.IFS(OR(Template!O636="",Template!P636="pa",Template!O683="",Template!P683="pa",Template!O730="",Template!P730="pa"),"",Template!O636&lt;(Template!O683+Template!O730),"Error",Template!O636&gt;(Template!O683+Template!O730),"Error",Template!O636=(Template!O683+Template!O730),"")</f>
        <v/>
      </c>
      <c r="M371" s="141" t="str" cm="1">
        <f t="array" ref="M371">+_xlfn.IFS(OR(Template!Q636="",Template!R636="pa",Template!Q683="",Template!R683="pa",Template!Q730="",Template!R730="pa"),"",Template!Q636&lt;(Template!Q683+Template!Q730),"Error",Template!Q636&gt;(Template!Q683+Template!Q730),"Error",Template!Q636=(Template!Q683+Template!Q730),"")</f>
        <v/>
      </c>
      <c r="N371" s="141" t="str" cm="1">
        <f t="array" ref="N371">+_xlfn.IFS(OR(Template!S636="",Template!T636="pa",Template!S683="",Template!T683="pa",Template!S730="",Template!T730="pa"),"",Template!S636&lt;(Template!S683+Template!S730),"Error",Template!S636&gt;(Template!S683+Template!S730),"Error",Template!S636=(Template!S683+Template!S730),"")</f>
        <v/>
      </c>
      <c r="O371" s="141" t="str" cm="1">
        <f t="array" ref="O371">+_xlfn.IFS(OR(Template!U636="",Template!V636="pa",Template!U683="",Template!V683="pa",Template!U730="",Template!V730="pa"),"",Template!U636&lt;(Template!U683+Template!U730),"Error",Template!U636&gt;(Template!U683+Template!U730),"Error",Template!U636=(Template!U683+Template!U730),"")</f>
        <v/>
      </c>
      <c r="P371" s="141" t="str" cm="1">
        <f t="array" ref="P371">+_xlfn.IFS(OR(Template!W636="",Template!X636="pa",Template!W683="",Template!X683="pa",Template!W730="",Template!X730="pa"),"",Template!W636&lt;(Template!W683+Template!W730),"Error",Template!W636&gt;(Template!W683+Template!W730),"Error",Template!W636=(Template!W683+Template!W730),"")</f>
        <v/>
      </c>
      <c r="Q371" s="141" t="str" cm="1">
        <f t="array" ref="Q371">+_xlfn.IFS(OR(Template!Y636="",Template!Z636="pa",Template!Y683="",Template!Z683="pa",Template!Y730="",Template!Z730="pa"),"",Template!Y636&lt;(Template!Y683+Template!Y730),"Error",Template!Y636&gt;(Template!Y683+Template!Y730),"Error",Template!Y636=(Template!Y683+Template!Y730),"")</f>
        <v/>
      </c>
      <c r="R371" s="155"/>
    </row>
    <row r="372" spans="1:18" ht="15.75" customHeight="1" x14ac:dyDescent="0.2">
      <c r="A372" s="491"/>
      <c r="B372" s="487"/>
      <c r="C372" s="487"/>
      <c r="D372" s="487"/>
      <c r="E372" s="69" t="s">
        <v>659</v>
      </c>
      <c r="F372" s="58" t="str" cm="1">
        <f t="array" ref="F372">IF(OR(G372:Q372="Error",G372:Q372="Alert"),1,"")</f>
        <v/>
      </c>
      <c r="G372" s="141" t="str" cm="1">
        <f t="array" ref="G372">+_xlfn.IFS(OR(Template!E637="",Template!F637="pa",Template!E684="",Template!F684="pa",Template!E731="",Template!F731="pa"),"",Template!E637&lt;(Template!E684+Template!E731),"Error",Template!E637&gt;(Template!E684+Template!E731),"Error",Template!E637=(Template!E684+Template!E731),"")</f>
        <v/>
      </c>
      <c r="H372" s="141" t="str" cm="1">
        <f t="array" ref="H372">+_xlfn.IFS(OR(Template!G637="",Template!H637="pa",Template!G684="",Template!H684="pa",Template!G731="",Template!H731="pa"),"",Template!G637&lt;(Template!G684+Template!G731),"Error",Template!G637&gt;(Template!G684+Template!G731),"Error",Template!G637=(Template!G684+Template!G731),"")</f>
        <v/>
      </c>
      <c r="I372" s="141" t="str" cm="1">
        <f t="array" ref="I372">+_xlfn.IFS(OR(Template!I637="",Template!J637="pa",Template!I684="",Template!J684="pa",Template!I731="",Template!J731="pa"),"",Template!I637&lt;(Template!I684+Template!I731),"Error",Template!I637&gt;(Template!I684+Template!I731),"Error",Template!I637=(Template!I684+Template!I731),"")</f>
        <v/>
      </c>
      <c r="J372" s="141" t="str" cm="1">
        <f t="array" ref="J372">+_xlfn.IFS(OR(Template!K637="",Template!L637="pa",Template!K684="",Template!L684="pa",Template!K731="",Template!L731="pa"),"",Template!K637&lt;(Template!K684+Template!K731),"Error",Template!K637&gt;(Template!K684+Template!K731),"Error",Template!K637=(Template!K684+Template!K731),"")</f>
        <v/>
      </c>
      <c r="K372" s="141" t="str" cm="1">
        <f t="array" ref="K372">+_xlfn.IFS(OR(Template!M637="",Template!N637="pa",Template!M684="",Template!N684="pa",Template!M731="",Template!N731="pa"),"",Template!M637&lt;(Template!M684+Template!M731),"Error",Template!M637&gt;(Template!M684+Template!M731),"Error",Template!M637=(Template!M684+Template!M731),"")</f>
        <v/>
      </c>
      <c r="L372" s="141" t="str" cm="1">
        <f t="array" ref="L372">+_xlfn.IFS(OR(Template!O637="",Template!P637="pa",Template!O684="",Template!P684="pa",Template!O731="",Template!P731="pa"),"",Template!O637&lt;(Template!O684+Template!O731),"Error",Template!O637&gt;(Template!O684+Template!O731),"Error",Template!O637=(Template!O684+Template!O731),"")</f>
        <v/>
      </c>
      <c r="M372" s="141" t="str" cm="1">
        <f t="array" ref="M372">+_xlfn.IFS(OR(Template!Q637="",Template!R637="pa",Template!Q684="",Template!R684="pa",Template!Q731="",Template!R731="pa"),"",Template!Q637&lt;(Template!Q684+Template!Q731),"Error",Template!Q637&gt;(Template!Q684+Template!Q731),"Error",Template!Q637=(Template!Q684+Template!Q731),"")</f>
        <v/>
      </c>
      <c r="N372" s="141" t="str" cm="1">
        <f t="array" ref="N372">+_xlfn.IFS(OR(Template!S637="",Template!T637="pa",Template!S684="",Template!T684="pa",Template!S731="",Template!T731="pa"),"",Template!S637&lt;(Template!S684+Template!S731),"Error",Template!S637&gt;(Template!S684+Template!S731),"Error",Template!S637=(Template!S684+Template!S731),"")</f>
        <v/>
      </c>
      <c r="O372" s="141" t="str" cm="1">
        <f t="array" ref="O372">+_xlfn.IFS(OR(Template!U637="",Template!V637="pa",Template!U684="",Template!V684="pa",Template!U731="",Template!V731="pa"),"",Template!U637&lt;(Template!U684+Template!U731),"Error",Template!U637&gt;(Template!U684+Template!U731),"Error",Template!U637=(Template!U684+Template!U731),"")</f>
        <v/>
      </c>
      <c r="P372" s="141" t="str" cm="1">
        <f t="array" ref="P372">+_xlfn.IFS(OR(Template!W637="",Template!X637="pa",Template!W684="",Template!X684="pa",Template!W731="",Template!X731="pa"),"",Template!W637&lt;(Template!W684+Template!W731),"Error",Template!W637&gt;(Template!W684+Template!W731),"Error",Template!W637=(Template!W684+Template!W731),"")</f>
        <v/>
      </c>
      <c r="Q372" s="141" t="str" cm="1">
        <f t="array" ref="Q372">+_xlfn.IFS(OR(Template!Y637="",Template!Z637="pa",Template!Y684="",Template!Z684="pa",Template!Y731="",Template!Z731="pa"),"",Template!Y637&lt;(Template!Y684+Template!Y731),"Error",Template!Y637&gt;(Template!Y684+Template!Y731),"Error",Template!Y637=(Template!Y684+Template!Y731),"")</f>
        <v/>
      </c>
      <c r="R372" s="155"/>
    </row>
    <row r="373" spans="1:18" ht="15.75" customHeight="1" x14ac:dyDescent="0.2">
      <c r="A373" s="491"/>
      <c r="B373" s="487"/>
      <c r="C373" s="487"/>
      <c r="D373" s="487"/>
      <c r="E373" s="69" t="s">
        <v>660</v>
      </c>
      <c r="F373" s="58" t="str" cm="1">
        <f t="array" ref="F373">IF(OR(G373:Q373="Error",G373:Q373="Alert"),1,"")</f>
        <v/>
      </c>
      <c r="G373" s="141" t="str" cm="1">
        <f t="array" ref="G373">+_xlfn.IFS(OR(Template!E638="",Template!F638="pa",Template!E685="",Template!F685="pa",Template!E732="",Template!F732="pa"),"",Template!E638&lt;(Template!E685+Template!E732),"Error",Template!E638&gt;(Template!E685+Template!E732),"Error",Template!E638=(Template!E685+Template!E732),"")</f>
        <v/>
      </c>
      <c r="H373" s="141" t="str" cm="1">
        <f t="array" ref="H373">+_xlfn.IFS(OR(Template!G638="",Template!H638="pa",Template!G685="",Template!H685="pa",Template!G732="",Template!H732="pa"),"",Template!G638&lt;(Template!G685+Template!G732),"Error",Template!G638&gt;(Template!G685+Template!G732),"Error",Template!G638=(Template!G685+Template!G732),"")</f>
        <v/>
      </c>
      <c r="I373" s="141" t="str" cm="1">
        <f t="array" ref="I373">+_xlfn.IFS(OR(Template!I638="",Template!J638="pa",Template!I685="",Template!J685="pa",Template!I732="",Template!J732="pa"),"",Template!I638&lt;(Template!I685+Template!I732),"Error",Template!I638&gt;(Template!I685+Template!I732),"Error",Template!I638=(Template!I685+Template!I732),"")</f>
        <v/>
      </c>
      <c r="J373" s="141" t="str" cm="1">
        <f t="array" ref="J373">+_xlfn.IFS(OR(Template!K638="",Template!L638="pa",Template!K685="",Template!L685="pa",Template!K732="",Template!L732="pa"),"",Template!K638&lt;(Template!K685+Template!K732),"Error",Template!K638&gt;(Template!K685+Template!K732),"Error",Template!K638=(Template!K685+Template!K732),"")</f>
        <v/>
      </c>
      <c r="K373" s="141" t="str" cm="1">
        <f t="array" ref="K373">+_xlfn.IFS(OR(Template!M638="",Template!N638="pa",Template!M685="",Template!N685="pa",Template!M732="",Template!N732="pa"),"",Template!M638&lt;(Template!M685+Template!M732),"Error",Template!M638&gt;(Template!M685+Template!M732),"Error",Template!M638=(Template!M685+Template!M732),"")</f>
        <v/>
      </c>
      <c r="L373" s="141" t="str" cm="1">
        <f t="array" ref="L373">+_xlfn.IFS(OR(Template!O638="",Template!P638="pa",Template!O685="",Template!P685="pa",Template!O732="",Template!P732="pa"),"",Template!O638&lt;(Template!O685+Template!O732),"Error",Template!O638&gt;(Template!O685+Template!O732),"Error",Template!O638=(Template!O685+Template!O732),"")</f>
        <v/>
      </c>
      <c r="M373" s="141" t="str" cm="1">
        <f t="array" ref="M373">+_xlfn.IFS(OR(Template!Q638="",Template!R638="pa",Template!Q685="",Template!R685="pa",Template!Q732="",Template!R732="pa"),"",Template!Q638&lt;(Template!Q685+Template!Q732),"Error",Template!Q638&gt;(Template!Q685+Template!Q732),"Error",Template!Q638=(Template!Q685+Template!Q732),"")</f>
        <v/>
      </c>
      <c r="N373" s="141" t="str" cm="1">
        <f t="array" ref="N373">+_xlfn.IFS(OR(Template!S638="",Template!T638="pa",Template!S685="",Template!T685="pa",Template!S732="",Template!T732="pa"),"",Template!S638&lt;(Template!S685+Template!S732),"Error",Template!S638&gt;(Template!S685+Template!S732),"Error",Template!S638=(Template!S685+Template!S732),"")</f>
        <v/>
      </c>
      <c r="O373" s="141" t="str" cm="1">
        <f t="array" ref="O373">+_xlfn.IFS(OR(Template!U638="",Template!V638="pa",Template!U685="",Template!V685="pa",Template!U732="",Template!V732="pa"),"",Template!U638&lt;(Template!U685+Template!U732),"Error",Template!U638&gt;(Template!U685+Template!U732),"Error",Template!U638=(Template!U685+Template!U732),"")</f>
        <v/>
      </c>
      <c r="P373" s="141" t="str" cm="1">
        <f t="array" ref="P373">+_xlfn.IFS(OR(Template!W638="",Template!X638="pa",Template!W685="",Template!X685="pa",Template!W732="",Template!X732="pa"),"",Template!W638&lt;(Template!W685+Template!W732),"Error",Template!W638&gt;(Template!W685+Template!W732),"Error",Template!W638=(Template!W685+Template!W732),"")</f>
        <v/>
      </c>
      <c r="Q373" s="141" t="str" cm="1">
        <f t="array" ref="Q373">+_xlfn.IFS(OR(Template!Y638="",Template!Z638="pa",Template!Y685="",Template!Z685="pa",Template!Y732="",Template!Z732="pa"),"",Template!Y638&lt;(Template!Y685+Template!Y732),"Error",Template!Y638&gt;(Template!Y685+Template!Y732),"Error",Template!Y638=(Template!Y685+Template!Y732),"")</f>
        <v/>
      </c>
      <c r="R373" s="155"/>
    </row>
    <row r="374" spans="1:18" ht="15.75" customHeight="1" x14ac:dyDescent="0.2">
      <c r="A374" s="491"/>
      <c r="B374" s="487"/>
      <c r="C374" s="487"/>
      <c r="D374" s="487"/>
      <c r="E374" s="69" t="s">
        <v>661</v>
      </c>
      <c r="F374" s="58" t="str" cm="1">
        <f t="array" ref="F374">IF(OR(G374:Q374="Error",G374:Q374="Alert"),1,"")</f>
        <v/>
      </c>
      <c r="G374" s="141" t="str" cm="1">
        <f t="array" ref="G374">+_xlfn.IFS(OR(Template!E639="",Template!F639="pa",Template!E686="",Template!F686="pa",Template!E733="",Template!F733="pa"),"",Template!E639&lt;(Template!E686+Template!E733),"Error",Template!E639&gt;(Template!E686+Template!E733),"Error",Template!E639=(Template!E686+Template!E733),"")</f>
        <v/>
      </c>
      <c r="H374" s="141" t="str" cm="1">
        <f t="array" ref="H374">+_xlfn.IFS(OR(Template!G639="",Template!H639="pa",Template!G686="",Template!H686="pa",Template!G733="",Template!H733="pa"),"",Template!G639&lt;(Template!G686+Template!G733),"Error",Template!G639&gt;(Template!G686+Template!G733),"Error",Template!G639=(Template!G686+Template!G733),"")</f>
        <v/>
      </c>
      <c r="I374" s="141" t="str" cm="1">
        <f t="array" ref="I374">+_xlfn.IFS(OR(Template!I639="",Template!J639="pa",Template!I686="",Template!J686="pa",Template!I733="",Template!J733="pa"),"",Template!I639&lt;(Template!I686+Template!I733),"Error",Template!I639&gt;(Template!I686+Template!I733),"Error",Template!I639=(Template!I686+Template!I733),"")</f>
        <v/>
      </c>
      <c r="J374" s="141" t="str" cm="1">
        <f t="array" ref="J374">+_xlfn.IFS(OR(Template!K639="",Template!L639="pa",Template!K686="",Template!L686="pa",Template!K733="",Template!L733="pa"),"",Template!K639&lt;(Template!K686+Template!K733),"Error",Template!K639&gt;(Template!K686+Template!K733),"Error",Template!K639=(Template!K686+Template!K733),"")</f>
        <v/>
      </c>
      <c r="K374" s="141" t="str" cm="1">
        <f t="array" ref="K374">+_xlfn.IFS(OR(Template!M639="",Template!N639="pa",Template!M686="",Template!N686="pa",Template!M733="",Template!N733="pa"),"",Template!M639&lt;(Template!M686+Template!M733),"Error",Template!M639&gt;(Template!M686+Template!M733),"Error",Template!M639=(Template!M686+Template!M733),"")</f>
        <v/>
      </c>
      <c r="L374" s="141" t="str" cm="1">
        <f t="array" ref="L374">+_xlfn.IFS(OR(Template!O639="",Template!P639="pa",Template!O686="",Template!P686="pa",Template!O733="",Template!P733="pa"),"",Template!O639&lt;(Template!O686+Template!O733),"Error",Template!O639&gt;(Template!O686+Template!O733),"Error",Template!O639=(Template!O686+Template!O733),"")</f>
        <v/>
      </c>
      <c r="M374" s="141" t="str" cm="1">
        <f t="array" ref="M374">+_xlfn.IFS(OR(Template!Q639="",Template!R639="pa",Template!Q686="",Template!R686="pa",Template!Q733="",Template!R733="pa"),"",Template!Q639&lt;(Template!Q686+Template!Q733),"Error",Template!Q639&gt;(Template!Q686+Template!Q733),"Error",Template!Q639=(Template!Q686+Template!Q733),"")</f>
        <v/>
      </c>
      <c r="N374" s="141" t="str" cm="1">
        <f t="array" ref="N374">+_xlfn.IFS(OR(Template!S639="",Template!T639="pa",Template!S686="",Template!T686="pa",Template!S733="",Template!T733="pa"),"",Template!S639&lt;(Template!S686+Template!S733),"Error",Template!S639&gt;(Template!S686+Template!S733),"Error",Template!S639=(Template!S686+Template!S733),"")</f>
        <v/>
      </c>
      <c r="O374" s="141" t="str" cm="1">
        <f t="array" ref="O374">+_xlfn.IFS(OR(Template!U639="",Template!V639="pa",Template!U686="",Template!V686="pa",Template!U733="",Template!V733="pa"),"",Template!U639&lt;(Template!U686+Template!U733),"Error",Template!U639&gt;(Template!U686+Template!U733),"Error",Template!U639=(Template!U686+Template!U733),"")</f>
        <v/>
      </c>
      <c r="P374" s="141" t="str" cm="1">
        <f t="array" ref="P374">+_xlfn.IFS(OR(Template!W639="",Template!X639="pa",Template!W686="",Template!X686="pa",Template!W733="",Template!X733="pa"),"",Template!W639&lt;(Template!W686+Template!W733),"Error",Template!W639&gt;(Template!W686+Template!W733),"Error",Template!W639=(Template!W686+Template!W733),"")</f>
        <v/>
      </c>
      <c r="Q374" s="141" t="str" cm="1">
        <f t="array" ref="Q374">+_xlfn.IFS(OR(Template!Y639="",Template!Z639="pa",Template!Y686="",Template!Z686="pa",Template!Y733="",Template!Z733="pa"),"",Template!Y639&lt;(Template!Y686+Template!Y733),"Error",Template!Y639&gt;(Template!Y686+Template!Y733),"Error",Template!Y639=(Template!Y686+Template!Y733),"")</f>
        <v/>
      </c>
      <c r="R374" s="155"/>
    </row>
    <row r="375" spans="1:18" ht="15.75" customHeight="1" x14ac:dyDescent="0.2">
      <c r="A375" s="491"/>
      <c r="B375" s="487"/>
      <c r="C375" s="487"/>
      <c r="D375" s="487"/>
      <c r="E375" s="69" t="s">
        <v>662</v>
      </c>
      <c r="F375" s="58" t="str" cm="1">
        <f t="array" ref="F375">IF(OR(G375:Q375="Error",G375:Q375="Alert"),1,"")</f>
        <v/>
      </c>
      <c r="G375" s="141" t="str" cm="1">
        <f t="array" ref="G375">+_xlfn.IFS(OR(Template!E640="",Template!F640="pa",Template!E687="",Template!F687="pa",Template!E734="",Template!F734="pa"),"",Template!E640&lt;(Template!E687+Template!E734),"Error",Template!E640&gt;(Template!E687+Template!E734),"Error",Template!E640=(Template!E687+Template!E734),"")</f>
        <v/>
      </c>
      <c r="H375" s="141" t="str" cm="1">
        <f t="array" ref="H375">+_xlfn.IFS(OR(Template!G640="",Template!H640="pa",Template!G687="",Template!H687="pa",Template!G734="",Template!H734="pa"),"",Template!G640&lt;(Template!G687+Template!G734),"Error",Template!G640&gt;(Template!G687+Template!G734),"Error",Template!G640=(Template!G687+Template!G734),"")</f>
        <v/>
      </c>
      <c r="I375" s="141" t="str" cm="1">
        <f t="array" ref="I375">+_xlfn.IFS(OR(Template!I640="",Template!J640="pa",Template!I687="",Template!J687="pa",Template!I734="",Template!J734="pa"),"",Template!I640&lt;(Template!I687+Template!I734),"Error",Template!I640&gt;(Template!I687+Template!I734),"Error",Template!I640=(Template!I687+Template!I734),"")</f>
        <v/>
      </c>
      <c r="J375" s="141" t="str" cm="1">
        <f t="array" ref="J375">+_xlfn.IFS(OR(Template!K640="",Template!L640="pa",Template!K687="",Template!L687="pa",Template!K734="",Template!L734="pa"),"",Template!K640&lt;(Template!K687+Template!K734),"Error",Template!K640&gt;(Template!K687+Template!K734),"Error",Template!K640=(Template!K687+Template!K734),"")</f>
        <v/>
      </c>
      <c r="K375" s="141" t="str" cm="1">
        <f t="array" ref="K375">+_xlfn.IFS(OR(Template!M640="",Template!N640="pa",Template!M687="",Template!N687="pa",Template!M734="",Template!N734="pa"),"",Template!M640&lt;(Template!M687+Template!M734),"Error",Template!M640&gt;(Template!M687+Template!M734),"Error",Template!M640=(Template!M687+Template!M734),"")</f>
        <v/>
      </c>
      <c r="L375" s="141" t="str" cm="1">
        <f t="array" ref="L375">+_xlfn.IFS(OR(Template!O640="",Template!P640="pa",Template!O687="",Template!P687="pa",Template!O734="",Template!P734="pa"),"",Template!O640&lt;(Template!O687+Template!O734),"Error",Template!O640&gt;(Template!O687+Template!O734),"Error",Template!O640=(Template!O687+Template!O734),"")</f>
        <v/>
      </c>
      <c r="M375" s="141" t="str" cm="1">
        <f t="array" ref="M375">+_xlfn.IFS(OR(Template!Q640="",Template!R640="pa",Template!Q687="",Template!R687="pa",Template!Q734="",Template!R734="pa"),"",Template!Q640&lt;(Template!Q687+Template!Q734),"Error",Template!Q640&gt;(Template!Q687+Template!Q734),"Error",Template!Q640=(Template!Q687+Template!Q734),"")</f>
        <v/>
      </c>
      <c r="N375" s="141" t="str" cm="1">
        <f t="array" ref="N375">+_xlfn.IFS(OR(Template!S640="",Template!T640="pa",Template!S687="",Template!T687="pa",Template!S734="",Template!T734="pa"),"",Template!S640&lt;(Template!S687+Template!S734),"Error",Template!S640&gt;(Template!S687+Template!S734),"Error",Template!S640=(Template!S687+Template!S734),"")</f>
        <v/>
      </c>
      <c r="O375" s="141" t="str" cm="1">
        <f t="array" ref="O375">+_xlfn.IFS(OR(Template!U640="",Template!V640="pa",Template!U687="",Template!V687="pa",Template!U734="",Template!V734="pa"),"",Template!U640&lt;(Template!U687+Template!U734),"Error",Template!U640&gt;(Template!U687+Template!U734),"Error",Template!U640=(Template!U687+Template!U734),"")</f>
        <v/>
      </c>
      <c r="P375" s="141" t="str" cm="1">
        <f t="array" ref="P375">+_xlfn.IFS(OR(Template!W640="",Template!X640="pa",Template!W687="",Template!X687="pa",Template!W734="",Template!X734="pa"),"",Template!W640&lt;(Template!W687+Template!W734),"Error",Template!W640&gt;(Template!W687+Template!W734),"Error",Template!W640=(Template!W687+Template!W734),"")</f>
        <v/>
      </c>
      <c r="Q375" s="141" t="str" cm="1">
        <f t="array" ref="Q375">+_xlfn.IFS(OR(Template!Y640="",Template!Z640="pa",Template!Y687="",Template!Z687="pa",Template!Y734="",Template!Z734="pa"),"",Template!Y640&lt;(Template!Y687+Template!Y734),"Error",Template!Y640&gt;(Template!Y687+Template!Y734),"Error",Template!Y640=(Template!Y687+Template!Y734),"")</f>
        <v/>
      </c>
      <c r="R375" s="155"/>
    </row>
    <row r="376" spans="1:18" ht="15.75" customHeight="1" x14ac:dyDescent="0.2">
      <c r="A376" s="491"/>
      <c r="B376" s="487"/>
      <c r="C376" s="487"/>
      <c r="D376" s="487"/>
      <c r="E376" s="69" t="s">
        <v>663</v>
      </c>
      <c r="F376" s="58" t="str" cm="1">
        <f t="array" ref="F376">IF(OR(G376:Q376="Error",G376:Q376="Alert"),1,"")</f>
        <v/>
      </c>
      <c r="G376" s="141" t="str" cm="1">
        <f t="array" ref="G376">+_xlfn.IFS(OR(Template!E641="",Template!F641="pa",Template!E688="",Template!F688="pa",Template!E735="",Template!F735="pa"),"",Template!E641&lt;(Template!E688+Template!E735),"Error",Template!E641&gt;(Template!E688+Template!E735),"Error",Template!E641=(Template!E688+Template!E735),"")</f>
        <v/>
      </c>
      <c r="H376" s="141" t="str" cm="1">
        <f t="array" ref="H376">+_xlfn.IFS(OR(Template!G641="",Template!H641="pa",Template!G688="",Template!H688="pa",Template!G735="",Template!H735="pa"),"",Template!G641&lt;(Template!G688+Template!G735),"Error",Template!G641&gt;(Template!G688+Template!G735),"Error",Template!G641=(Template!G688+Template!G735),"")</f>
        <v/>
      </c>
      <c r="I376" s="141" t="str" cm="1">
        <f t="array" ref="I376">+_xlfn.IFS(OR(Template!I641="",Template!J641="pa",Template!I688="",Template!J688="pa",Template!I735="",Template!J735="pa"),"",Template!I641&lt;(Template!I688+Template!I735),"Error",Template!I641&gt;(Template!I688+Template!I735),"Error",Template!I641=(Template!I688+Template!I735),"")</f>
        <v/>
      </c>
      <c r="J376" s="141" t="str" cm="1">
        <f t="array" ref="J376">+_xlfn.IFS(OR(Template!K641="",Template!L641="pa",Template!K688="",Template!L688="pa",Template!K735="",Template!L735="pa"),"",Template!K641&lt;(Template!K688+Template!K735),"Error",Template!K641&gt;(Template!K688+Template!K735),"Error",Template!K641=(Template!K688+Template!K735),"")</f>
        <v/>
      </c>
      <c r="K376" s="141" t="str" cm="1">
        <f t="array" ref="K376">+_xlfn.IFS(OR(Template!M641="",Template!N641="pa",Template!M688="",Template!N688="pa",Template!M735="",Template!N735="pa"),"",Template!M641&lt;(Template!M688+Template!M735),"Error",Template!M641&gt;(Template!M688+Template!M735),"Error",Template!M641=(Template!M688+Template!M735),"")</f>
        <v/>
      </c>
      <c r="L376" s="141" t="str" cm="1">
        <f t="array" ref="L376">+_xlfn.IFS(OR(Template!O641="",Template!P641="pa",Template!O688="",Template!P688="pa",Template!O735="",Template!P735="pa"),"",Template!O641&lt;(Template!O688+Template!O735),"Error",Template!O641&gt;(Template!O688+Template!O735),"Error",Template!O641=(Template!O688+Template!O735),"")</f>
        <v/>
      </c>
      <c r="M376" s="141" t="str" cm="1">
        <f t="array" ref="M376">+_xlfn.IFS(OR(Template!Q641="",Template!R641="pa",Template!Q688="",Template!R688="pa",Template!Q735="",Template!R735="pa"),"",Template!Q641&lt;(Template!Q688+Template!Q735),"Error",Template!Q641&gt;(Template!Q688+Template!Q735),"Error",Template!Q641=(Template!Q688+Template!Q735),"")</f>
        <v/>
      </c>
      <c r="N376" s="141" t="str" cm="1">
        <f t="array" ref="N376">+_xlfn.IFS(OR(Template!S641="",Template!T641="pa",Template!S688="",Template!T688="pa",Template!S735="",Template!T735="pa"),"",Template!S641&lt;(Template!S688+Template!S735),"Error",Template!S641&gt;(Template!S688+Template!S735),"Error",Template!S641=(Template!S688+Template!S735),"")</f>
        <v/>
      </c>
      <c r="O376" s="141" t="str" cm="1">
        <f t="array" ref="O376">+_xlfn.IFS(OR(Template!U641="",Template!V641="pa",Template!U688="",Template!V688="pa",Template!U735="",Template!V735="pa"),"",Template!U641&lt;(Template!U688+Template!U735),"Error",Template!U641&gt;(Template!U688+Template!U735),"Error",Template!U641=(Template!U688+Template!U735),"")</f>
        <v/>
      </c>
      <c r="P376" s="141" t="str" cm="1">
        <f t="array" ref="P376">+_xlfn.IFS(OR(Template!W641="",Template!X641="pa",Template!W688="",Template!X688="pa",Template!W735="",Template!X735="pa"),"",Template!W641&lt;(Template!W688+Template!W735),"Error",Template!W641&gt;(Template!W688+Template!W735),"Error",Template!W641=(Template!W688+Template!W735),"")</f>
        <v/>
      </c>
      <c r="Q376" s="141" t="str" cm="1">
        <f t="array" ref="Q376">+_xlfn.IFS(OR(Template!Y641="",Template!Z641="pa",Template!Y688="",Template!Z688="pa",Template!Y735="",Template!Z735="pa"),"",Template!Y641&lt;(Template!Y688+Template!Y735),"Error",Template!Y641&gt;(Template!Y688+Template!Y735),"Error",Template!Y641=(Template!Y688+Template!Y735),"")</f>
        <v/>
      </c>
      <c r="R376" s="155"/>
    </row>
    <row r="377" spans="1:18" ht="15.75" customHeight="1" x14ac:dyDescent="0.2">
      <c r="A377" s="491"/>
      <c r="B377" s="487"/>
      <c r="C377" s="487"/>
      <c r="D377" s="487"/>
      <c r="E377" s="69" t="s">
        <v>664</v>
      </c>
      <c r="F377" s="58" t="str" cm="1">
        <f t="array" ref="F377">IF(OR(G377:Q377="Error",G377:Q377="Alert"),1,"")</f>
        <v/>
      </c>
      <c r="G377" s="141" t="str" cm="1">
        <f t="array" ref="G377">+_xlfn.IFS(OR(Template!E642="",Template!F642="pa",Template!E689="",Template!F689="pa",Template!E736="",Template!F736="pa"),"",Template!E642&lt;(Template!E689+Template!E736),"Error",Template!E642&gt;(Template!E689+Template!E736),"Error",Template!E642=(Template!E689+Template!E736),"")</f>
        <v/>
      </c>
      <c r="H377" s="141" t="str" cm="1">
        <f t="array" ref="H377">+_xlfn.IFS(OR(Template!G642="",Template!H642="pa",Template!G689="",Template!H689="pa",Template!G736="",Template!H736="pa"),"",Template!G642&lt;(Template!G689+Template!G736),"Error",Template!G642&gt;(Template!G689+Template!G736),"Error",Template!G642=(Template!G689+Template!G736),"")</f>
        <v/>
      </c>
      <c r="I377" s="141" t="str" cm="1">
        <f t="array" ref="I377">+_xlfn.IFS(OR(Template!I642="",Template!J642="pa",Template!I689="",Template!J689="pa",Template!I736="",Template!J736="pa"),"",Template!I642&lt;(Template!I689+Template!I736),"Error",Template!I642&gt;(Template!I689+Template!I736),"Error",Template!I642=(Template!I689+Template!I736),"")</f>
        <v/>
      </c>
      <c r="J377" s="141" t="str" cm="1">
        <f t="array" ref="J377">+_xlfn.IFS(OR(Template!K642="",Template!L642="pa",Template!K689="",Template!L689="pa",Template!K736="",Template!L736="pa"),"",Template!K642&lt;(Template!K689+Template!K736),"Error",Template!K642&gt;(Template!K689+Template!K736),"Error",Template!K642=(Template!K689+Template!K736),"")</f>
        <v/>
      </c>
      <c r="K377" s="141" t="str" cm="1">
        <f t="array" ref="K377">+_xlfn.IFS(OR(Template!M642="",Template!N642="pa",Template!M689="",Template!N689="pa",Template!M736="",Template!N736="pa"),"",Template!M642&lt;(Template!M689+Template!M736),"Error",Template!M642&gt;(Template!M689+Template!M736),"Error",Template!M642=(Template!M689+Template!M736),"")</f>
        <v/>
      </c>
      <c r="L377" s="141" t="str" cm="1">
        <f t="array" ref="L377">+_xlfn.IFS(OR(Template!O642="",Template!P642="pa",Template!O689="",Template!P689="pa",Template!O736="",Template!P736="pa"),"",Template!O642&lt;(Template!O689+Template!O736),"Error",Template!O642&gt;(Template!O689+Template!O736),"Error",Template!O642=(Template!O689+Template!O736),"")</f>
        <v/>
      </c>
      <c r="M377" s="141" t="str" cm="1">
        <f t="array" ref="M377">+_xlfn.IFS(OR(Template!Q642="",Template!R642="pa",Template!Q689="",Template!R689="pa",Template!Q736="",Template!R736="pa"),"",Template!Q642&lt;(Template!Q689+Template!Q736),"Error",Template!Q642&gt;(Template!Q689+Template!Q736),"Error",Template!Q642=(Template!Q689+Template!Q736),"")</f>
        <v/>
      </c>
      <c r="N377" s="141" t="str" cm="1">
        <f t="array" ref="N377">+_xlfn.IFS(OR(Template!S642="",Template!T642="pa",Template!S689="",Template!T689="pa",Template!S736="",Template!T736="pa"),"",Template!S642&lt;(Template!S689+Template!S736),"Error",Template!S642&gt;(Template!S689+Template!S736),"Error",Template!S642=(Template!S689+Template!S736),"")</f>
        <v/>
      </c>
      <c r="O377" s="141" t="str" cm="1">
        <f t="array" ref="O377">+_xlfn.IFS(OR(Template!U642="",Template!V642="pa",Template!U689="",Template!V689="pa",Template!U736="",Template!V736="pa"),"",Template!U642&lt;(Template!U689+Template!U736),"Error",Template!U642&gt;(Template!U689+Template!U736),"Error",Template!U642=(Template!U689+Template!U736),"")</f>
        <v/>
      </c>
      <c r="P377" s="141" t="str" cm="1">
        <f t="array" ref="P377">+_xlfn.IFS(OR(Template!W642="",Template!X642="pa",Template!W689="",Template!X689="pa",Template!W736="",Template!X736="pa"),"",Template!W642&lt;(Template!W689+Template!W736),"Error",Template!W642&gt;(Template!W689+Template!W736),"Error",Template!W642=(Template!W689+Template!W736),"")</f>
        <v/>
      </c>
      <c r="Q377" s="141" t="str" cm="1">
        <f t="array" ref="Q377">+_xlfn.IFS(OR(Template!Y642="",Template!Z642="pa",Template!Y689="",Template!Z689="pa",Template!Y736="",Template!Z736="pa"),"",Template!Y642&lt;(Template!Y689+Template!Y736),"Error",Template!Y642&gt;(Template!Y689+Template!Y736),"Error",Template!Y642=(Template!Y689+Template!Y736),"")</f>
        <v/>
      </c>
      <c r="R377" s="155"/>
    </row>
    <row r="378" spans="1:18" ht="15.75" customHeight="1" x14ac:dyDescent="0.2">
      <c r="A378" s="491"/>
      <c r="B378" s="487"/>
      <c r="C378" s="487"/>
      <c r="D378" s="487"/>
      <c r="E378" s="69" t="s">
        <v>665</v>
      </c>
      <c r="F378" s="58" t="str" cm="1">
        <f t="array" ref="F378">IF(OR(G378:Q378="Error",G378:Q378="Alert"),1,"")</f>
        <v/>
      </c>
      <c r="G378" s="141" t="str" cm="1">
        <f t="array" ref="G378">+_xlfn.IFS(OR(Template!E643="",Template!F643="pa",Template!E690="",Template!F690="pa",Template!E737="",Template!F737="pa"),"",Template!E643&lt;(Template!E690+Template!E737),"Error",Template!E643&gt;(Template!E690+Template!E737),"Error",Template!E643=(Template!E690+Template!E737),"")</f>
        <v/>
      </c>
      <c r="H378" s="141" t="str" cm="1">
        <f t="array" ref="H378">+_xlfn.IFS(OR(Template!G643="",Template!H643="pa",Template!G690="",Template!H690="pa",Template!G737="",Template!H737="pa"),"",Template!G643&lt;(Template!G690+Template!G737),"Error",Template!G643&gt;(Template!G690+Template!G737),"Error",Template!G643=(Template!G690+Template!G737),"")</f>
        <v/>
      </c>
      <c r="I378" s="141" t="str" cm="1">
        <f t="array" ref="I378">+_xlfn.IFS(OR(Template!I643="",Template!J643="pa",Template!I690="",Template!J690="pa",Template!I737="",Template!J737="pa"),"",Template!I643&lt;(Template!I690+Template!I737),"Error",Template!I643&gt;(Template!I690+Template!I737),"Error",Template!I643=(Template!I690+Template!I737),"")</f>
        <v/>
      </c>
      <c r="J378" s="141" t="str" cm="1">
        <f t="array" ref="J378">+_xlfn.IFS(OR(Template!K643="",Template!L643="pa",Template!K690="",Template!L690="pa",Template!K737="",Template!L737="pa"),"",Template!K643&lt;(Template!K690+Template!K737),"Error",Template!K643&gt;(Template!K690+Template!K737),"Error",Template!K643=(Template!K690+Template!K737),"")</f>
        <v/>
      </c>
      <c r="K378" s="141" t="str" cm="1">
        <f t="array" ref="K378">+_xlfn.IFS(OR(Template!M643="",Template!N643="pa",Template!M690="",Template!N690="pa",Template!M737="",Template!N737="pa"),"",Template!M643&lt;(Template!M690+Template!M737),"Error",Template!M643&gt;(Template!M690+Template!M737),"Error",Template!M643=(Template!M690+Template!M737),"")</f>
        <v/>
      </c>
      <c r="L378" s="141" t="str" cm="1">
        <f t="array" ref="L378">+_xlfn.IFS(OR(Template!O643="",Template!P643="pa",Template!O690="",Template!P690="pa",Template!O737="",Template!P737="pa"),"",Template!O643&lt;(Template!O690+Template!O737),"Error",Template!O643&gt;(Template!O690+Template!O737),"Error",Template!O643=(Template!O690+Template!O737),"")</f>
        <v/>
      </c>
      <c r="M378" s="141" t="str" cm="1">
        <f t="array" ref="M378">+_xlfn.IFS(OR(Template!Q643="",Template!R643="pa",Template!Q690="",Template!R690="pa",Template!Q737="",Template!R737="pa"),"",Template!Q643&lt;(Template!Q690+Template!Q737),"Error",Template!Q643&gt;(Template!Q690+Template!Q737),"Error",Template!Q643=(Template!Q690+Template!Q737),"")</f>
        <v/>
      </c>
      <c r="N378" s="141" t="str" cm="1">
        <f t="array" ref="N378">+_xlfn.IFS(OR(Template!S643="",Template!T643="pa",Template!S690="",Template!T690="pa",Template!S737="",Template!T737="pa"),"",Template!S643&lt;(Template!S690+Template!S737),"Error",Template!S643&gt;(Template!S690+Template!S737),"Error",Template!S643=(Template!S690+Template!S737),"")</f>
        <v/>
      </c>
      <c r="O378" s="141" t="str" cm="1">
        <f t="array" ref="O378">+_xlfn.IFS(OR(Template!U643="",Template!V643="pa",Template!U690="",Template!V690="pa",Template!U737="",Template!V737="pa"),"",Template!U643&lt;(Template!U690+Template!U737),"Error",Template!U643&gt;(Template!U690+Template!U737),"Error",Template!U643=(Template!U690+Template!U737),"")</f>
        <v/>
      </c>
      <c r="P378" s="141" t="str" cm="1">
        <f t="array" ref="P378">+_xlfn.IFS(OR(Template!W643="",Template!X643="pa",Template!W690="",Template!X690="pa",Template!W737="",Template!X737="pa"),"",Template!W643&lt;(Template!W690+Template!W737),"Error",Template!W643&gt;(Template!W690+Template!W737),"Error",Template!W643=(Template!W690+Template!W737),"")</f>
        <v/>
      </c>
      <c r="Q378" s="141" t="str" cm="1">
        <f t="array" ref="Q378">+_xlfn.IFS(OR(Template!Y643="",Template!Z643="pa",Template!Y690="",Template!Z690="pa",Template!Y737="",Template!Z737="pa"),"",Template!Y643&lt;(Template!Y690+Template!Y737),"Error",Template!Y643&gt;(Template!Y690+Template!Y737),"Error",Template!Y643=(Template!Y690+Template!Y737),"")</f>
        <v/>
      </c>
      <c r="R378" s="155"/>
    </row>
    <row r="379" spans="1:18" ht="15.75" customHeight="1" x14ac:dyDescent="0.2">
      <c r="A379" s="491"/>
      <c r="B379" s="487"/>
      <c r="C379" s="487"/>
      <c r="D379" s="487"/>
      <c r="E379" s="69" t="s">
        <v>666</v>
      </c>
      <c r="F379" s="58" t="str" cm="1">
        <f t="array" ref="F379">IF(OR(G379:Q379="Error",G379:Q379="Alert"),1,"")</f>
        <v/>
      </c>
      <c r="G379" s="141" t="str" cm="1">
        <f t="array" ref="G379">+_xlfn.IFS(OR(Template!E644="",Template!F644="pa",Template!E691="",Template!F691="pa",Template!E738="",Template!F738="pa"),"",Template!E644&lt;(Template!E691+Template!E738),"Error",Template!E644&gt;(Template!E691+Template!E738),"Error",Template!E644=(Template!E691+Template!E738),"")</f>
        <v/>
      </c>
      <c r="H379" s="141" t="str" cm="1">
        <f t="array" ref="H379">+_xlfn.IFS(OR(Template!G644="",Template!H644="pa",Template!G691="",Template!H691="pa",Template!G738="",Template!H738="pa"),"",Template!G644&lt;(Template!G691+Template!G738),"Error",Template!G644&gt;(Template!G691+Template!G738),"Error",Template!G644=(Template!G691+Template!G738),"")</f>
        <v/>
      </c>
      <c r="I379" s="141" t="str" cm="1">
        <f t="array" ref="I379">+_xlfn.IFS(OR(Template!I644="",Template!J644="pa",Template!I691="",Template!J691="pa",Template!I738="",Template!J738="pa"),"",Template!I644&lt;(Template!I691+Template!I738),"Error",Template!I644&gt;(Template!I691+Template!I738),"Error",Template!I644=(Template!I691+Template!I738),"")</f>
        <v/>
      </c>
      <c r="J379" s="141" t="str" cm="1">
        <f t="array" ref="J379">+_xlfn.IFS(OR(Template!K644="",Template!L644="pa",Template!K691="",Template!L691="pa",Template!K738="",Template!L738="pa"),"",Template!K644&lt;(Template!K691+Template!K738),"Error",Template!K644&gt;(Template!K691+Template!K738),"Error",Template!K644=(Template!K691+Template!K738),"")</f>
        <v/>
      </c>
      <c r="K379" s="141" t="str" cm="1">
        <f t="array" ref="K379">+_xlfn.IFS(OR(Template!M644="",Template!N644="pa",Template!M691="",Template!N691="pa",Template!M738="",Template!N738="pa"),"",Template!M644&lt;(Template!M691+Template!M738),"Error",Template!M644&gt;(Template!M691+Template!M738),"Error",Template!M644=(Template!M691+Template!M738),"")</f>
        <v/>
      </c>
      <c r="L379" s="141" t="str" cm="1">
        <f t="array" ref="L379">+_xlfn.IFS(OR(Template!O644="",Template!P644="pa",Template!O691="",Template!P691="pa",Template!O738="",Template!P738="pa"),"",Template!O644&lt;(Template!O691+Template!O738),"Error",Template!O644&gt;(Template!O691+Template!O738),"Error",Template!O644=(Template!O691+Template!O738),"")</f>
        <v/>
      </c>
      <c r="M379" s="141" t="str" cm="1">
        <f t="array" ref="M379">+_xlfn.IFS(OR(Template!Q644="",Template!R644="pa",Template!Q691="",Template!R691="pa",Template!Q738="",Template!R738="pa"),"",Template!Q644&lt;(Template!Q691+Template!Q738),"Error",Template!Q644&gt;(Template!Q691+Template!Q738),"Error",Template!Q644=(Template!Q691+Template!Q738),"")</f>
        <v/>
      </c>
      <c r="N379" s="141" t="str" cm="1">
        <f t="array" ref="N379">+_xlfn.IFS(OR(Template!S644="",Template!T644="pa",Template!S691="",Template!T691="pa",Template!S738="",Template!T738="pa"),"",Template!S644&lt;(Template!S691+Template!S738),"Error",Template!S644&gt;(Template!S691+Template!S738),"Error",Template!S644=(Template!S691+Template!S738),"")</f>
        <v/>
      </c>
      <c r="O379" s="141" t="str" cm="1">
        <f t="array" ref="O379">+_xlfn.IFS(OR(Template!U644="",Template!V644="pa",Template!U691="",Template!V691="pa",Template!U738="",Template!V738="pa"),"",Template!U644&lt;(Template!U691+Template!U738),"Error",Template!U644&gt;(Template!U691+Template!U738),"Error",Template!U644=(Template!U691+Template!U738),"")</f>
        <v/>
      </c>
      <c r="P379" s="141" t="str" cm="1">
        <f t="array" ref="P379">+_xlfn.IFS(OR(Template!W644="",Template!X644="pa",Template!W691="",Template!X691="pa",Template!W738="",Template!X738="pa"),"",Template!W644&lt;(Template!W691+Template!W738),"Error",Template!W644&gt;(Template!W691+Template!W738),"Error",Template!W644=(Template!W691+Template!W738),"")</f>
        <v/>
      </c>
      <c r="Q379" s="141" t="str" cm="1">
        <f t="array" ref="Q379">+_xlfn.IFS(OR(Template!Y644="",Template!Z644="pa",Template!Y691="",Template!Z691="pa",Template!Y738="",Template!Z738="pa"),"",Template!Y644&lt;(Template!Y691+Template!Y738),"Error",Template!Y644&gt;(Template!Y691+Template!Y738),"Error",Template!Y644=(Template!Y691+Template!Y738),"")</f>
        <v/>
      </c>
      <c r="R379" s="155"/>
    </row>
    <row r="380" spans="1:18" ht="15.75" customHeight="1" x14ac:dyDescent="0.2">
      <c r="A380" s="491"/>
      <c r="B380" s="487"/>
      <c r="C380" s="487"/>
      <c r="D380" s="487"/>
      <c r="E380" s="69" t="s">
        <v>667</v>
      </c>
      <c r="F380" s="58" t="str" cm="1">
        <f t="array" ref="F380">IF(OR(G380:Q380="Error",G380:Q380="Alert"),1,"")</f>
        <v/>
      </c>
      <c r="G380" s="141" t="str" cm="1">
        <f t="array" ref="G380">+_xlfn.IFS(OR(Template!E645="",Template!F645="pa",Template!E692="",Template!F692="pa",Template!E739="",Template!F739="pa"),"",Template!E645&lt;(Template!E692+Template!E739),"Error",Template!E645&gt;(Template!E692+Template!E739),"Error",Template!E645=(Template!E692+Template!E739),"")</f>
        <v/>
      </c>
      <c r="H380" s="141" t="str" cm="1">
        <f t="array" ref="H380">+_xlfn.IFS(OR(Template!G645="",Template!H645="pa",Template!G692="",Template!H692="pa",Template!G739="",Template!H739="pa"),"",Template!G645&lt;(Template!G692+Template!G739),"Error",Template!G645&gt;(Template!G692+Template!G739),"Error",Template!G645=(Template!G692+Template!G739),"")</f>
        <v/>
      </c>
      <c r="I380" s="141" t="str" cm="1">
        <f t="array" ref="I380">+_xlfn.IFS(OR(Template!I645="",Template!J645="pa",Template!I692="",Template!J692="pa",Template!I739="",Template!J739="pa"),"",Template!I645&lt;(Template!I692+Template!I739),"Error",Template!I645&gt;(Template!I692+Template!I739),"Error",Template!I645=(Template!I692+Template!I739),"")</f>
        <v/>
      </c>
      <c r="J380" s="141" t="str" cm="1">
        <f t="array" ref="J380">+_xlfn.IFS(OR(Template!K645="",Template!L645="pa",Template!K692="",Template!L692="pa",Template!K739="",Template!L739="pa"),"",Template!K645&lt;(Template!K692+Template!K739),"Error",Template!K645&gt;(Template!K692+Template!K739),"Error",Template!K645=(Template!K692+Template!K739),"")</f>
        <v/>
      </c>
      <c r="K380" s="141" t="str" cm="1">
        <f t="array" ref="K380">+_xlfn.IFS(OR(Template!M645="",Template!N645="pa",Template!M692="",Template!N692="pa",Template!M739="",Template!N739="pa"),"",Template!M645&lt;(Template!M692+Template!M739),"Error",Template!M645&gt;(Template!M692+Template!M739),"Error",Template!M645=(Template!M692+Template!M739),"")</f>
        <v/>
      </c>
      <c r="L380" s="141" t="str" cm="1">
        <f t="array" ref="L380">+_xlfn.IFS(OR(Template!O645="",Template!P645="pa",Template!O692="",Template!P692="pa",Template!O739="",Template!P739="pa"),"",Template!O645&lt;(Template!O692+Template!O739),"Error",Template!O645&gt;(Template!O692+Template!O739),"Error",Template!O645=(Template!O692+Template!O739),"")</f>
        <v/>
      </c>
      <c r="M380" s="141" t="str" cm="1">
        <f t="array" ref="M380">+_xlfn.IFS(OR(Template!Q645="",Template!R645="pa",Template!Q692="",Template!R692="pa",Template!Q739="",Template!R739="pa"),"",Template!Q645&lt;(Template!Q692+Template!Q739),"Error",Template!Q645&gt;(Template!Q692+Template!Q739),"Error",Template!Q645=(Template!Q692+Template!Q739),"")</f>
        <v/>
      </c>
      <c r="N380" s="141" t="str" cm="1">
        <f t="array" ref="N380">+_xlfn.IFS(OR(Template!S645="",Template!T645="pa",Template!S692="",Template!T692="pa",Template!S739="",Template!T739="pa"),"",Template!S645&lt;(Template!S692+Template!S739),"Error",Template!S645&gt;(Template!S692+Template!S739),"Error",Template!S645=(Template!S692+Template!S739),"")</f>
        <v/>
      </c>
      <c r="O380" s="141" t="str" cm="1">
        <f t="array" ref="O380">+_xlfn.IFS(OR(Template!U645="",Template!V645="pa",Template!U692="",Template!V692="pa",Template!U739="",Template!V739="pa"),"",Template!U645&lt;(Template!U692+Template!U739),"Error",Template!U645&gt;(Template!U692+Template!U739),"Error",Template!U645=(Template!U692+Template!U739),"")</f>
        <v/>
      </c>
      <c r="P380" s="141" t="str" cm="1">
        <f t="array" ref="P380">+_xlfn.IFS(OR(Template!W645="",Template!X645="pa",Template!W692="",Template!X692="pa",Template!W739="",Template!X739="pa"),"",Template!W645&lt;(Template!W692+Template!W739),"Error",Template!W645&gt;(Template!W692+Template!W739),"Error",Template!W645=(Template!W692+Template!W739),"")</f>
        <v/>
      </c>
      <c r="Q380" s="141" t="str" cm="1">
        <f t="array" ref="Q380">+_xlfn.IFS(OR(Template!Y645="",Template!Z645="pa",Template!Y692="",Template!Z692="pa",Template!Y739="",Template!Z739="pa"),"",Template!Y645&lt;(Template!Y692+Template!Y739),"Error",Template!Y645&gt;(Template!Y692+Template!Y739),"Error",Template!Y645=(Template!Y692+Template!Y739),"")</f>
        <v/>
      </c>
      <c r="R380" s="155"/>
    </row>
    <row r="381" spans="1:18" ht="15.75" customHeight="1" x14ac:dyDescent="0.2">
      <c r="A381" s="491"/>
      <c r="B381" s="487"/>
      <c r="C381" s="487"/>
      <c r="D381" s="487"/>
      <c r="E381" s="69" t="s">
        <v>668</v>
      </c>
      <c r="F381" s="58" t="str" cm="1">
        <f t="array" ref="F381">IF(OR(G381:Q381="Error",G381:Q381="Alert"),1,"")</f>
        <v/>
      </c>
      <c r="G381" s="141" t="str" cm="1">
        <f t="array" ref="G381">+_xlfn.IFS(OR(Template!E646="",Template!F646="pa",Template!E693="",Template!F693="pa",Template!E740="",Template!F740="pa"),"",Template!E646&lt;(Template!E693+Template!E740),"Error",Template!E646&gt;(Template!E693+Template!E740),"Error",Template!E646=(Template!E693+Template!E740),"")</f>
        <v/>
      </c>
      <c r="H381" s="141" t="str" cm="1">
        <f t="array" ref="H381">+_xlfn.IFS(OR(Template!G646="",Template!H646="pa",Template!G693="",Template!H693="pa",Template!G740="",Template!H740="pa"),"",Template!G646&lt;(Template!G693+Template!G740),"Error",Template!G646&gt;(Template!G693+Template!G740),"Error",Template!G646=(Template!G693+Template!G740),"")</f>
        <v/>
      </c>
      <c r="I381" s="141" t="str" cm="1">
        <f t="array" ref="I381">+_xlfn.IFS(OR(Template!I646="",Template!J646="pa",Template!I693="",Template!J693="pa",Template!I740="",Template!J740="pa"),"",Template!I646&lt;(Template!I693+Template!I740),"Error",Template!I646&gt;(Template!I693+Template!I740),"Error",Template!I646=(Template!I693+Template!I740),"")</f>
        <v/>
      </c>
      <c r="J381" s="141" t="str" cm="1">
        <f t="array" ref="J381">+_xlfn.IFS(OR(Template!K646="",Template!L646="pa",Template!K693="",Template!L693="pa",Template!K740="",Template!L740="pa"),"",Template!K646&lt;(Template!K693+Template!K740),"Error",Template!K646&gt;(Template!K693+Template!K740),"Error",Template!K646=(Template!K693+Template!K740),"")</f>
        <v/>
      </c>
      <c r="K381" s="141" t="str" cm="1">
        <f t="array" ref="K381">+_xlfn.IFS(OR(Template!M646="",Template!N646="pa",Template!M693="",Template!N693="pa",Template!M740="",Template!N740="pa"),"",Template!M646&lt;(Template!M693+Template!M740),"Error",Template!M646&gt;(Template!M693+Template!M740),"Error",Template!M646=(Template!M693+Template!M740),"")</f>
        <v/>
      </c>
      <c r="L381" s="141" t="str" cm="1">
        <f t="array" ref="L381">+_xlfn.IFS(OR(Template!O646="",Template!P646="pa",Template!O693="",Template!P693="pa",Template!O740="",Template!P740="pa"),"",Template!O646&lt;(Template!O693+Template!O740),"Error",Template!O646&gt;(Template!O693+Template!O740),"Error",Template!O646=(Template!O693+Template!O740),"")</f>
        <v/>
      </c>
      <c r="M381" s="141" t="str" cm="1">
        <f t="array" ref="M381">+_xlfn.IFS(OR(Template!Q646="",Template!R646="pa",Template!Q693="",Template!R693="pa",Template!Q740="",Template!R740="pa"),"",Template!Q646&lt;(Template!Q693+Template!Q740),"Error",Template!Q646&gt;(Template!Q693+Template!Q740),"Error",Template!Q646=(Template!Q693+Template!Q740),"")</f>
        <v/>
      </c>
      <c r="N381" s="141" t="str" cm="1">
        <f t="array" ref="N381">+_xlfn.IFS(OR(Template!S646="",Template!T646="pa",Template!S693="",Template!T693="pa",Template!S740="",Template!T740="pa"),"",Template!S646&lt;(Template!S693+Template!S740),"Error",Template!S646&gt;(Template!S693+Template!S740),"Error",Template!S646=(Template!S693+Template!S740),"")</f>
        <v/>
      </c>
      <c r="O381" s="141" t="str" cm="1">
        <f t="array" ref="O381">+_xlfn.IFS(OR(Template!U646="",Template!V646="pa",Template!U693="",Template!V693="pa",Template!U740="",Template!V740="pa"),"",Template!U646&lt;(Template!U693+Template!U740),"Error",Template!U646&gt;(Template!U693+Template!U740),"Error",Template!U646=(Template!U693+Template!U740),"")</f>
        <v/>
      </c>
      <c r="P381" s="141" t="str" cm="1">
        <f t="array" ref="P381">+_xlfn.IFS(OR(Template!W646="",Template!X646="pa",Template!W693="",Template!X693="pa",Template!W740="",Template!X740="pa"),"",Template!W646&lt;(Template!W693+Template!W740),"Error",Template!W646&gt;(Template!W693+Template!W740),"Error",Template!W646=(Template!W693+Template!W740),"")</f>
        <v/>
      </c>
      <c r="Q381" s="141" t="str" cm="1">
        <f t="array" ref="Q381">+_xlfn.IFS(OR(Template!Y646="",Template!Z646="pa",Template!Y693="",Template!Z693="pa",Template!Y740="",Template!Z740="pa"),"",Template!Y646&lt;(Template!Y693+Template!Y740),"Error",Template!Y646&gt;(Template!Y693+Template!Y740),"Error",Template!Y646=(Template!Y693+Template!Y740),"")</f>
        <v/>
      </c>
      <c r="R381" s="155"/>
    </row>
    <row r="382" spans="1:18" ht="15.75" customHeight="1" x14ac:dyDescent="0.2">
      <c r="A382" s="491"/>
      <c r="B382" s="487"/>
      <c r="C382" s="487"/>
      <c r="D382" s="487"/>
      <c r="E382" s="69" t="s">
        <v>669</v>
      </c>
      <c r="F382" s="58" t="str" cm="1">
        <f t="array" ref="F382">IF(OR(G382:Q382="Error",G382:Q382="Alert"),1,"")</f>
        <v/>
      </c>
      <c r="G382" s="141" t="str" cm="1">
        <f t="array" ref="G382">+_xlfn.IFS(OR(Template!E647="",Template!F647="pa",Template!E694="",Template!F694="pa",Template!E741="",Template!F741="pa"),"",Template!E647&lt;(Template!E694+Template!E741),"Error",Template!E647&gt;(Template!E694+Template!E741),"Error",Template!E647=(Template!E694+Template!E741),"")</f>
        <v/>
      </c>
      <c r="H382" s="141" t="str" cm="1">
        <f t="array" ref="H382">+_xlfn.IFS(OR(Template!G647="",Template!H647="pa",Template!G694="",Template!H694="pa",Template!G741="",Template!H741="pa"),"",Template!G647&lt;(Template!G694+Template!G741),"Error",Template!G647&gt;(Template!G694+Template!G741),"Error",Template!G647=(Template!G694+Template!G741),"")</f>
        <v/>
      </c>
      <c r="I382" s="141" t="str" cm="1">
        <f t="array" ref="I382">+_xlfn.IFS(OR(Template!I647="",Template!J647="pa",Template!I694="",Template!J694="pa",Template!I741="",Template!J741="pa"),"",Template!I647&lt;(Template!I694+Template!I741),"Error",Template!I647&gt;(Template!I694+Template!I741),"Error",Template!I647=(Template!I694+Template!I741),"")</f>
        <v/>
      </c>
      <c r="J382" s="141" t="str" cm="1">
        <f t="array" ref="J382">+_xlfn.IFS(OR(Template!K647="",Template!L647="pa",Template!K694="",Template!L694="pa",Template!K741="",Template!L741="pa"),"",Template!K647&lt;(Template!K694+Template!K741),"Error",Template!K647&gt;(Template!K694+Template!K741),"Error",Template!K647=(Template!K694+Template!K741),"")</f>
        <v/>
      </c>
      <c r="K382" s="141" t="str" cm="1">
        <f t="array" ref="K382">+_xlfn.IFS(OR(Template!M647="",Template!N647="pa",Template!M694="",Template!N694="pa",Template!M741="",Template!N741="pa"),"",Template!M647&lt;(Template!M694+Template!M741),"Error",Template!M647&gt;(Template!M694+Template!M741),"Error",Template!M647=(Template!M694+Template!M741),"")</f>
        <v/>
      </c>
      <c r="L382" s="141" t="str" cm="1">
        <f t="array" ref="L382">+_xlfn.IFS(OR(Template!O647="",Template!P647="pa",Template!O694="",Template!P694="pa",Template!O741="",Template!P741="pa"),"",Template!O647&lt;(Template!O694+Template!O741),"Error",Template!O647&gt;(Template!O694+Template!O741),"Error",Template!O647=(Template!O694+Template!O741),"")</f>
        <v/>
      </c>
      <c r="M382" s="141" t="str" cm="1">
        <f t="array" ref="M382">+_xlfn.IFS(OR(Template!Q647="",Template!R647="pa",Template!Q694="",Template!R694="pa",Template!Q741="",Template!R741="pa"),"",Template!Q647&lt;(Template!Q694+Template!Q741),"Error",Template!Q647&gt;(Template!Q694+Template!Q741),"Error",Template!Q647=(Template!Q694+Template!Q741),"")</f>
        <v/>
      </c>
      <c r="N382" s="141" t="str" cm="1">
        <f t="array" ref="N382">+_xlfn.IFS(OR(Template!S647="",Template!T647="pa",Template!S694="",Template!T694="pa",Template!S741="",Template!T741="pa"),"",Template!S647&lt;(Template!S694+Template!S741),"Error",Template!S647&gt;(Template!S694+Template!S741),"Error",Template!S647=(Template!S694+Template!S741),"")</f>
        <v/>
      </c>
      <c r="O382" s="141" t="str" cm="1">
        <f t="array" ref="O382">+_xlfn.IFS(OR(Template!U647="",Template!V647="pa",Template!U694="",Template!V694="pa",Template!U741="",Template!V741="pa"),"",Template!U647&lt;(Template!U694+Template!U741),"Error",Template!U647&gt;(Template!U694+Template!U741),"Error",Template!U647=(Template!U694+Template!U741),"")</f>
        <v/>
      </c>
      <c r="P382" s="141" t="str" cm="1">
        <f t="array" ref="P382">+_xlfn.IFS(OR(Template!W647="",Template!X647="pa",Template!W694="",Template!X694="pa",Template!W741="",Template!X741="pa"),"",Template!W647&lt;(Template!W694+Template!W741),"Error",Template!W647&gt;(Template!W694+Template!W741),"Error",Template!W647=(Template!W694+Template!W741),"")</f>
        <v/>
      </c>
      <c r="Q382" s="141" t="str" cm="1">
        <f t="array" ref="Q382">+_xlfn.IFS(OR(Template!Y647="",Template!Z647="pa",Template!Y694="",Template!Z694="pa",Template!Y741="",Template!Z741="pa"),"",Template!Y647&lt;(Template!Y694+Template!Y741),"Error",Template!Y647&gt;(Template!Y694+Template!Y741),"Error",Template!Y647=(Template!Y694+Template!Y741),"")</f>
        <v/>
      </c>
      <c r="R382" s="155"/>
    </row>
    <row r="383" spans="1:18" ht="15.75" customHeight="1" x14ac:dyDescent="0.2">
      <c r="A383" s="491"/>
      <c r="B383" s="487"/>
      <c r="C383" s="487"/>
      <c r="D383" s="487"/>
      <c r="E383" s="69" t="s">
        <v>670</v>
      </c>
      <c r="F383" s="58" t="str" cm="1">
        <f t="array" ref="F383">IF(OR(G383:Q383="Error",G383:Q383="Alert"),1,"")</f>
        <v/>
      </c>
      <c r="G383" s="141" t="str" cm="1">
        <f t="array" ref="G383">+_xlfn.IFS(OR(Template!E648="",Template!F648="pa",Template!E695="",Template!F695="pa",Template!E742="",Template!F742="pa"),"",Template!E648&lt;(Template!E695+Template!E742),"Error",Template!E648&gt;(Template!E695+Template!E742),"Error",Template!E648=(Template!E695+Template!E742),"")</f>
        <v/>
      </c>
      <c r="H383" s="141" t="str" cm="1">
        <f t="array" ref="H383">+_xlfn.IFS(OR(Template!G648="",Template!H648="pa",Template!G695="",Template!H695="pa",Template!G742="",Template!H742="pa"),"",Template!G648&lt;(Template!G695+Template!G742),"Error",Template!G648&gt;(Template!G695+Template!G742),"Error",Template!G648=(Template!G695+Template!G742),"")</f>
        <v/>
      </c>
      <c r="I383" s="141" t="str" cm="1">
        <f t="array" ref="I383">+_xlfn.IFS(OR(Template!I648="",Template!J648="pa",Template!I695="",Template!J695="pa",Template!I742="",Template!J742="pa"),"",Template!I648&lt;(Template!I695+Template!I742),"Error",Template!I648&gt;(Template!I695+Template!I742),"Error",Template!I648=(Template!I695+Template!I742),"")</f>
        <v/>
      </c>
      <c r="J383" s="141" t="str" cm="1">
        <f t="array" ref="J383">+_xlfn.IFS(OR(Template!K648="",Template!L648="pa",Template!K695="",Template!L695="pa",Template!K742="",Template!L742="pa"),"",Template!K648&lt;(Template!K695+Template!K742),"Error",Template!K648&gt;(Template!K695+Template!K742),"Error",Template!K648=(Template!K695+Template!K742),"")</f>
        <v/>
      </c>
      <c r="K383" s="141" t="str" cm="1">
        <f t="array" ref="K383">+_xlfn.IFS(OR(Template!M648="",Template!N648="pa",Template!M695="",Template!N695="pa",Template!M742="",Template!N742="pa"),"",Template!M648&lt;(Template!M695+Template!M742),"Error",Template!M648&gt;(Template!M695+Template!M742),"Error",Template!M648=(Template!M695+Template!M742),"")</f>
        <v/>
      </c>
      <c r="L383" s="141" t="str" cm="1">
        <f t="array" ref="L383">+_xlfn.IFS(OR(Template!O648="",Template!P648="pa",Template!O695="",Template!P695="pa",Template!O742="",Template!P742="pa"),"",Template!O648&lt;(Template!O695+Template!O742),"Error",Template!O648&gt;(Template!O695+Template!O742),"Error",Template!O648=(Template!O695+Template!O742),"")</f>
        <v/>
      </c>
      <c r="M383" s="141" t="str" cm="1">
        <f t="array" ref="M383">+_xlfn.IFS(OR(Template!Q648="",Template!R648="pa",Template!Q695="",Template!R695="pa",Template!Q742="",Template!R742="pa"),"",Template!Q648&lt;(Template!Q695+Template!Q742),"Error",Template!Q648&gt;(Template!Q695+Template!Q742),"Error",Template!Q648=(Template!Q695+Template!Q742),"")</f>
        <v/>
      </c>
      <c r="N383" s="141" t="str" cm="1">
        <f t="array" ref="N383">+_xlfn.IFS(OR(Template!S648="",Template!T648="pa",Template!S695="",Template!T695="pa",Template!S742="",Template!T742="pa"),"",Template!S648&lt;(Template!S695+Template!S742),"Error",Template!S648&gt;(Template!S695+Template!S742),"Error",Template!S648=(Template!S695+Template!S742),"")</f>
        <v/>
      </c>
      <c r="O383" s="141" t="str" cm="1">
        <f t="array" ref="O383">+_xlfn.IFS(OR(Template!U648="",Template!V648="pa",Template!U695="",Template!V695="pa",Template!U742="",Template!V742="pa"),"",Template!U648&lt;(Template!U695+Template!U742),"Error",Template!U648&gt;(Template!U695+Template!U742),"Error",Template!U648=(Template!U695+Template!U742),"")</f>
        <v/>
      </c>
      <c r="P383" s="141" t="str" cm="1">
        <f t="array" ref="P383">+_xlfn.IFS(OR(Template!W648="",Template!X648="pa",Template!W695="",Template!X695="pa",Template!W742="",Template!X742="pa"),"",Template!W648&lt;(Template!W695+Template!W742),"Error",Template!W648&gt;(Template!W695+Template!W742),"Error",Template!W648=(Template!W695+Template!W742),"")</f>
        <v/>
      </c>
      <c r="Q383" s="141" t="str" cm="1">
        <f t="array" ref="Q383">+_xlfn.IFS(OR(Template!Y648="",Template!Z648="pa",Template!Y695="",Template!Z695="pa",Template!Y742="",Template!Z742="pa"),"",Template!Y648&lt;(Template!Y695+Template!Y742),"Error",Template!Y648&gt;(Template!Y695+Template!Y742),"Error",Template!Y648=(Template!Y695+Template!Y742),"")</f>
        <v/>
      </c>
      <c r="R383" s="155"/>
    </row>
    <row r="384" spans="1:18" ht="15.75" customHeight="1" thickBot="1" x14ac:dyDescent="0.25">
      <c r="A384" s="492"/>
      <c r="B384" s="488"/>
      <c r="C384" s="488"/>
      <c r="D384" s="488"/>
      <c r="E384" s="70" t="s">
        <v>671</v>
      </c>
      <c r="F384" s="443" t="str" cm="1">
        <f t="array" ref="F384">IF(OR(G384:Q384="Error",G384:Q384="Alert"),1,"")</f>
        <v/>
      </c>
      <c r="G384" s="142" t="str" cm="1">
        <f t="array" ref="G384">+_xlfn.IFS(OR(Template!E649="",Template!F649="pa",Template!E696="",Template!F696="pa",Template!E743="",Template!F743="pa"),"",Template!E649&lt;(Template!E696+Template!E743),"Error",Template!E649&gt;(Template!E696+Template!E743),"Error",Template!E649=(Template!E696+Template!E743),"")</f>
        <v/>
      </c>
      <c r="H384" s="142" t="str" cm="1">
        <f t="array" ref="H384">+_xlfn.IFS(OR(Template!G649="",Template!H649="pa",Template!G696="",Template!H696="pa",Template!G743="",Template!H743="pa"),"",Template!G649&lt;(Template!G696+Template!G743),"Error",Template!G649&gt;(Template!G696+Template!G743),"Error",Template!G649=(Template!G696+Template!G743),"")</f>
        <v/>
      </c>
      <c r="I384" s="142" t="str" cm="1">
        <f t="array" ref="I384">+_xlfn.IFS(OR(Template!I649="",Template!J649="pa",Template!I696="",Template!J696="pa",Template!I743="",Template!J743="pa"),"",Template!I649&lt;(Template!I696+Template!I743),"Error",Template!I649&gt;(Template!I696+Template!I743),"Error",Template!I649=(Template!I696+Template!I743),"")</f>
        <v/>
      </c>
      <c r="J384" s="142" t="str" cm="1">
        <f t="array" ref="J384">+_xlfn.IFS(OR(Template!K649="",Template!L649="pa",Template!K696="",Template!L696="pa",Template!K743="",Template!L743="pa"),"",Template!K649&lt;(Template!K696+Template!K743),"Error",Template!K649&gt;(Template!K696+Template!K743),"Error",Template!K649=(Template!K696+Template!K743),"")</f>
        <v/>
      </c>
      <c r="K384" s="142" t="str" cm="1">
        <f t="array" ref="K384">+_xlfn.IFS(OR(Template!M649="",Template!N649="pa",Template!M696="",Template!N696="pa",Template!M743="",Template!N743="pa"),"",Template!M649&lt;(Template!M696+Template!M743),"Error",Template!M649&gt;(Template!M696+Template!M743),"Error",Template!M649=(Template!M696+Template!M743),"")</f>
        <v/>
      </c>
      <c r="L384" s="142" t="str" cm="1">
        <f t="array" ref="L384">+_xlfn.IFS(OR(Template!O649="",Template!P649="pa",Template!O696="",Template!P696="pa",Template!O743="",Template!P743="pa"),"",Template!O649&lt;(Template!O696+Template!O743),"Error",Template!O649&gt;(Template!O696+Template!O743),"Error",Template!O649=(Template!O696+Template!O743),"")</f>
        <v/>
      </c>
      <c r="M384" s="142" t="str" cm="1">
        <f t="array" ref="M384">+_xlfn.IFS(OR(Template!Q649="",Template!R649="pa",Template!Q696="",Template!R696="pa",Template!Q743="",Template!R743="pa"),"",Template!Q649&lt;(Template!Q696+Template!Q743),"Error",Template!Q649&gt;(Template!Q696+Template!Q743),"Error",Template!Q649=(Template!Q696+Template!Q743),"")</f>
        <v/>
      </c>
      <c r="N384" s="142" t="str" cm="1">
        <f t="array" ref="N384">+_xlfn.IFS(OR(Template!S649="",Template!T649="pa",Template!S696="",Template!T696="pa",Template!S743="",Template!T743="pa"),"",Template!S649&lt;(Template!S696+Template!S743),"Error",Template!S649&gt;(Template!S696+Template!S743),"Error",Template!S649=(Template!S696+Template!S743),"")</f>
        <v/>
      </c>
      <c r="O384" s="142" t="str" cm="1">
        <f t="array" ref="O384">+_xlfn.IFS(OR(Template!U649="",Template!V649="pa",Template!U696="",Template!V696="pa",Template!U743="",Template!V743="pa"),"",Template!U649&lt;(Template!U696+Template!U743),"Error",Template!U649&gt;(Template!U696+Template!U743),"Error",Template!U649=(Template!U696+Template!U743),"")</f>
        <v/>
      </c>
      <c r="P384" s="142" t="str" cm="1">
        <f t="array" ref="P384">+_xlfn.IFS(OR(Template!W649="",Template!X649="pa",Template!W696="",Template!X696="pa",Template!W743="",Template!X743="pa"),"",Template!W649&lt;(Template!W696+Template!W743),"Error",Template!W649&gt;(Template!W696+Template!W743),"Error",Template!W649=(Template!W696+Template!W743),"")</f>
        <v/>
      </c>
      <c r="Q384" s="142" t="str" cm="1">
        <f t="array" ref="Q384">+_xlfn.IFS(OR(Template!Y649="",Template!Z649="pa",Template!Y696="",Template!Z696="pa",Template!Y743="",Template!Z743="pa"),"",Template!Y649&lt;(Template!Y696+Template!Y743),"Error",Template!Y649&gt;(Template!Y696+Template!Y743),"Error",Template!Y649=(Template!Y696+Template!Y743),"")</f>
        <v/>
      </c>
      <c r="R384" s="156"/>
    </row>
    <row r="385" spans="1:18" ht="24.75" customHeight="1" x14ac:dyDescent="0.2">
      <c r="A385" s="490" t="s">
        <v>704</v>
      </c>
      <c r="B385" s="486" t="s">
        <v>705</v>
      </c>
      <c r="C385" s="486" t="s">
        <v>706</v>
      </c>
      <c r="D385" s="486" t="s">
        <v>114</v>
      </c>
      <c r="E385" s="125" t="s">
        <v>653</v>
      </c>
      <c r="F385" s="140"/>
      <c r="G385" s="140" t="str" cm="1">
        <f t="array" ref="G385">+_xlfn.IFS(OR(Template!E651="",Template!F651="pa",Template!E698="",Template!F698="pa",Template!E745="",Template!F745="pa"),"",Template!E651&lt;(Template!E698+Template!E745),"Error",Template!E651&gt;(Template!E698+Template!E745),"Error",Template!E651=(Template!E698+Template!E745),"")</f>
        <v/>
      </c>
      <c r="H385" s="140" t="str" cm="1">
        <f t="array" ref="H385">+_xlfn.IFS(OR(Template!G651="",Template!H651="pa",Template!G698="",Template!H698="pa",Template!G745="",Template!H745="pa"),"",Template!G651&lt;(Template!G698+Template!G745),"Error",Template!G651&gt;(Template!G698+Template!G745),"Error",Template!G651=(Template!G698+Template!G745),"")</f>
        <v/>
      </c>
      <c r="I385" s="140" t="str" cm="1">
        <f t="array" ref="I385">+_xlfn.IFS(OR(Template!I651="",Template!J651="pa",Template!I698="",Template!J698="pa",Template!I745="",Template!J745="pa"),"",Template!I651&lt;(Template!I698+Template!I745),"Error",Template!I651&gt;(Template!I698+Template!I745),"Error",Template!I651=(Template!I698+Template!I745),"")</f>
        <v/>
      </c>
      <c r="J385" s="140" t="str" cm="1">
        <f t="array" ref="J385">+_xlfn.IFS(OR(Template!K651="",Template!L651="pa",Template!K698="",Template!L698="pa",Template!K745="",Template!L745="pa"),"",Template!K651&lt;(Template!K698+Template!K745),"Error",Template!K651&gt;(Template!K698+Template!K745),"Error",Template!K651=(Template!K698+Template!K745),"")</f>
        <v/>
      </c>
      <c r="K385" s="140" t="str" cm="1">
        <f t="array" ref="K385">+_xlfn.IFS(OR(Template!M651="",Template!N651="pa",Template!M698="",Template!N698="pa",Template!M745="",Template!N745="pa"),"",Template!M651&lt;(Template!M698+Template!M745),"Error",Template!M651&gt;(Template!M698+Template!M745),"Error",Template!M651=(Template!M698+Template!M745),"")</f>
        <v/>
      </c>
      <c r="L385" s="140" t="str" cm="1">
        <f t="array" ref="L385">+_xlfn.IFS(OR(Template!O651="",Template!P651="pa",Template!O698="",Template!P698="pa",Template!O745="",Template!P745="pa"),"",Template!O651&lt;(Template!O698+Template!O745),"Error",Template!O651&gt;(Template!O698+Template!O745),"Error",Template!O651=(Template!O698+Template!O745),"")</f>
        <v/>
      </c>
      <c r="M385" s="140" t="str" cm="1">
        <f t="array" ref="M385">+_xlfn.IFS(OR(Template!Q651="",Template!R651="pa",Template!Q698="",Template!R698="pa",Template!Q745="",Template!R745="pa"),"",Template!Q651&lt;(Template!Q698+Template!Q745),"Error",Template!Q651&gt;(Template!Q698+Template!Q745),"Error",Template!Q651=(Template!Q698+Template!Q745),"")</f>
        <v/>
      </c>
      <c r="N385" s="140" t="str" cm="1">
        <f t="array" ref="N385">+_xlfn.IFS(OR(Template!S651="",Template!T651="pa",Template!S698="",Template!T698="pa",Template!S745="",Template!T745="pa"),"",Template!S651&lt;(Template!S698+Template!S745),"Error",Template!S651&gt;(Template!S698+Template!S745),"Error",Template!S651=(Template!S698+Template!S745),"")</f>
        <v/>
      </c>
      <c r="O385" s="140" t="str" cm="1">
        <f t="array" ref="O385">+_xlfn.IFS(OR(Template!U651="",Template!V651="pa",Template!U698="",Template!V698="pa",Template!U745="",Template!V745="pa"),"",Template!U651&lt;(Template!U698+Template!U745),"Error",Template!U651&gt;(Template!U698+Template!U745),"Error",Template!U651=(Template!U698+Template!U745),"")</f>
        <v/>
      </c>
      <c r="P385" s="140" t="str" cm="1">
        <f t="array" ref="P385">+_xlfn.IFS(OR(Template!W651="",Template!X651="pa",Template!W698="",Template!X698="pa",Template!W745="",Template!X745="pa"),"",Template!W651&lt;(Template!W698+Template!W745),"Error",Template!W651&gt;(Template!W698+Template!W745),"Error",Template!W651=(Template!W698+Template!W745),"")</f>
        <v/>
      </c>
      <c r="Q385" s="140" t="str" cm="1">
        <f t="array" ref="Q385">+_xlfn.IFS(OR(Template!Y651="",Template!Z651="pa",Template!Y698="",Template!Z698="pa",Template!Y745="",Template!Z745="pa"),"",Template!Y651&lt;(Template!Y698+Template!Y745),"Error",Template!Y651&gt;(Template!Y698+Template!Y745),"Error",Template!Y651=(Template!Y698+Template!Y745),"")</f>
        <v/>
      </c>
      <c r="R385" s="154"/>
    </row>
    <row r="386" spans="1:18" ht="15.75" customHeight="1" x14ac:dyDescent="0.2">
      <c r="A386" s="491"/>
      <c r="B386" s="487"/>
      <c r="C386" s="487"/>
      <c r="D386" s="487"/>
      <c r="E386" s="128" t="s">
        <v>408</v>
      </c>
      <c r="F386" s="58" t="str" cm="1">
        <f t="array" ref="F386">IF(OR(G386:Q386="Error",G386:Q386="Alert"),1,"")</f>
        <v/>
      </c>
      <c r="G386" s="141" t="str" cm="1">
        <f t="array" ref="G386">+_xlfn.IFS(OR(Template!E653="",Template!F653="pa",Template!E700="",Template!F700="pa",Template!E747="",Template!F747="pa"),"",Template!E653&lt;(Template!E700+Template!E747),"Error",Template!E653&gt;(Template!E700+Template!E747),"Error",Template!E653=(Template!E700+Template!E747),"")</f>
        <v/>
      </c>
      <c r="H386" s="141" t="str" cm="1">
        <f t="array" ref="H386">+_xlfn.IFS(OR(Template!G653="",Template!H653="pa",Template!G700="",Template!H700="pa",Template!G747="",Template!H747="pa"),"",Template!G653&lt;(Template!G700+Template!G747),"Error",Template!G653&gt;(Template!G700+Template!G747),"Error",Template!G653=(Template!G700+Template!G747),"")</f>
        <v/>
      </c>
      <c r="I386" s="141" t="str" cm="1">
        <f t="array" ref="I386">+_xlfn.IFS(OR(Template!I653="",Template!J653="pa",Template!I700="",Template!J700="pa",Template!I747="",Template!J747="pa"),"",Template!I653&lt;(Template!I700+Template!I747),"Error",Template!I653&gt;(Template!I700+Template!I747),"Error",Template!I653=(Template!I700+Template!I747),"")</f>
        <v/>
      </c>
      <c r="J386" s="141" t="str" cm="1">
        <f t="array" ref="J386">+_xlfn.IFS(OR(Template!K653="",Template!L653="pa",Template!K700="",Template!L700="pa",Template!K747="",Template!L747="pa"),"",Template!K653&lt;(Template!K700+Template!K747),"Error",Template!K653&gt;(Template!K700+Template!K747),"Error",Template!K653=(Template!K700+Template!K747),"")</f>
        <v/>
      </c>
      <c r="K386" s="141" t="str" cm="1">
        <f t="array" ref="K386">+_xlfn.IFS(OR(Template!M653="",Template!N653="pa",Template!M700="",Template!N700="pa",Template!M747="",Template!N747="pa"),"",Template!M653&lt;(Template!M700+Template!M747),"Error",Template!M653&gt;(Template!M700+Template!M747),"Error",Template!M653=(Template!M700+Template!M747),"")</f>
        <v/>
      </c>
      <c r="L386" s="141" t="str" cm="1">
        <f t="array" ref="L386">+_xlfn.IFS(OR(Template!O653="",Template!P653="pa",Template!O700="",Template!P700="pa",Template!O747="",Template!P747="pa"),"",Template!O653&lt;(Template!O700+Template!O747),"Error",Template!O653&gt;(Template!O700+Template!O747),"Error",Template!O653=(Template!O700+Template!O747),"")</f>
        <v/>
      </c>
      <c r="M386" s="141" t="str" cm="1">
        <f t="array" ref="M386">+_xlfn.IFS(OR(Template!Q653="",Template!R653="pa",Template!Q700="",Template!R700="pa",Template!Q747="",Template!R747="pa"),"",Template!Q653&lt;(Template!Q700+Template!Q747),"Error",Template!Q653&gt;(Template!Q700+Template!Q747),"Error",Template!Q653=(Template!Q700+Template!Q747),"")</f>
        <v/>
      </c>
      <c r="N386" s="141" t="str" cm="1">
        <f t="array" ref="N386">+_xlfn.IFS(OR(Template!S653="",Template!T653="pa",Template!S700="",Template!T700="pa",Template!S747="",Template!T747="pa"),"",Template!S653&lt;(Template!S700+Template!S747),"Error",Template!S653&gt;(Template!S700+Template!S747),"Error",Template!S653=(Template!S700+Template!S747),"")</f>
        <v/>
      </c>
      <c r="O386" s="141" t="str" cm="1">
        <f t="array" ref="O386">+_xlfn.IFS(OR(Template!U653="",Template!V653="pa",Template!U700="",Template!V700="pa",Template!U747="",Template!V747="pa"),"",Template!U653&lt;(Template!U700+Template!U747),"Error",Template!U653&gt;(Template!U700+Template!U747),"Error",Template!U653=(Template!U700+Template!U747),"")</f>
        <v/>
      </c>
      <c r="P386" s="141" t="str" cm="1">
        <f t="array" ref="P386">+_xlfn.IFS(OR(Template!W653="",Template!X653="pa",Template!W700="",Template!X700="pa",Template!W747="",Template!X747="pa"),"",Template!W653&lt;(Template!W700+Template!W747),"Error",Template!W653&gt;(Template!W700+Template!W747),"Error",Template!W653=(Template!W700+Template!W747),"")</f>
        <v/>
      </c>
      <c r="Q386" s="141" t="str" cm="1">
        <f t="array" ref="Q386">+_xlfn.IFS(OR(Template!Y653="",Template!Z653="pa",Template!Y700="",Template!Z700="pa",Template!Y747="",Template!Z747="pa"),"",Template!Y653&lt;(Template!Y700+Template!Y747),"Error",Template!Y653&gt;(Template!Y700+Template!Y747),"Error",Template!Y653=(Template!Y700+Template!Y747),"")</f>
        <v/>
      </c>
      <c r="R386" s="155"/>
    </row>
    <row r="387" spans="1:18" ht="15.75" customHeight="1" x14ac:dyDescent="0.2">
      <c r="A387" s="491"/>
      <c r="B387" s="487"/>
      <c r="C387" s="487"/>
      <c r="D387" s="487"/>
      <c r="E387" s="452" t="s">
        <v>409</v>
      </c>
      <c r="F387" s="453" t="str" cm="1">
        <f t="array" ref="F387">IF(OR(G387:Q387="Error",G387:Q387="Alert"),1,"")</f>
        <v/>
      </c>
      <c r="G387" s="457" t="str" cm="1">
        <f t="array" ref="G387">+_xlfn.IFS(OR(Template!E654="",Template!F654="pa",Template!E701="",Template!F701="pa",Template!E748="",Template!F748="pa"),"",Template!E654&lt;(Template!E701+Template!E748),"Error",Template!E654&gt;(Template!E701+Template!E748),"Error",Template!E654=(Template!E701+Template!E748),"")</f>
        <v/>
      </c>
      <c r="H387" s="457" t="str" cm="1">
        <f t="array" ref="H387">+_xlfn.IFS(OR(Template!G654="",Template!H654="pa",Template!G701="",Template!H701="pa",Template!G748="",Template!H748="pa"),"",Template!G654&lt;(Template!G701+Template!G748),"Error",Template!G654&gt;(Template!G701+Template!G748),"Error",Template!G654=(Template!G701+Template!G748),"")</f>
        <v/>
      </c>
      <c r="I387" s="457" t="str" cm="1">
        <f t="array" ref="I387">+_xlfn.IFS(OR(Template!I654="",Template!J654="pa",Template!I701="",Template!J701="pa",Template!I748="",Template!J748="pa"),"",Template!I654&lt;(Template!I701+Template!I748),"Error",Template!I654&gt;(Template!I701+Template!I748),"Error",Template!I654=(Template!I701+Template!I748),"")</f>
        <v/>
      </c>
      <c r="J387" s="457" t="str" cm="1">
        <f t="array" ref="J387">+_xlfn.IFS(OR(Template!K654="",Template!L654="pa",Template!K701="",Template!L701="pa",Template!K748="",Template!L748="pa"),"",Template!K654&lt;(Template!K701+Template!K748),"Error",Template!K654&gt;(Template!K701+Template!K748),"Error",Template!K654=(Template!K701+Template!K748),"")</f>
        <v/>
      </c>
      <c r="K387" s="457" t="str" cm="1">
        <f t="array" ref="K387">+_xlfn.IFS(OR(Template!M654="",Template!N654="pa",Template!M701="",Template!N701="pa",Template!M748="",Template!N748="pa"),"",Template!M654&lt;(Template!M701+Template!M748),"Error",Template!M654&gt;(Template!M701+Template!M748),"Error",Template!M654=(Template!M701+Template!M748),"")</f>
        <v/>
      </c>
      <c r="L387" s="457" t="str" cm="1">
        <f t="array" ref="L387">+_xlfn.IFS(OR(Template!O654="",Template!P654="pa",Template!O701="",Template!P701="pa",Template!O748="",Template!P748="pa"),"",Template!O654&lt;(Template!O701+Template!O748),"Error",Template!O654&gt;(Template!O701+Template!O748),"Error",Template!O654=(Template!O701+Template!O748),"")</f>
        <v/>
      </c>
      <c r="M387" s="457" t="str" cm="1">
        <f t="array" ref="M387">+_xlfn.IFS(OR(Template!Q654="",Template!R654="pa",Template!Q701="",Template!R701="pa",Template!Q748="",Template!R748="pa"),"",Template!Q654&lt;(Template!Q701+Template!Q748),"Error",Template!Q654&gt;(Template!Q701+Template!Q748),"Error",Template!Q654=(Template!Q701+Template!Q748),"")</f>
        <v/>
      </c>
      <c r="N387" s="457" t="str" cm="1">
        <f t="array" ref="N387">+_xlfn.IFS(OR(Template!S654="",Template!T654="pa",Template!S701="",Template!T701="pa",Template!S748="",Template!T748="pa"),"",Template!S654&lt;(Template!S701+Template!S748),"Error",Template!S654&gt;(Template!S701+Template!S748),"Error",Template!S654=(Template!S701+Template!S748),"")</f>
        <v/>
      </c>
      <c r="O387" s="457" t="str" cm="1">
        <f t="array" ref="O387">+_xlfn.IFS(OR(Template!U654="",Template!V654="pa",Template!U701="",Template!V701="pa",Template!U748="",Template!V748="pa"),"",Template!U654&lt;(Template!U701+Template!U748),"Error",Template!U654&gt;(Template!U701+Template!U748),"Error",Template!U654=(Template!U701+Template!U748),"")</f>
        <v/>
      </c>
      <c r="P387" s="457" t="str" cm="1">
        <f t="array" ref="P387">+_xlfn.IFS(OR(Template!W654="",Template!X654="pa",Template!W701="",Template!X701="pa",Template!W748="",Template!X748="pa"),"",Template!W654&lt;(Template!W701+Template!W748),"Error",Template!W654&gt;(Template!W701+Template!W748),"Error",Template!W654=(Template!W701+Template!W748),"")</f>
        <v/>
      </c>
      <c r="Q387" s="457" t="str" cm="1">
        <f t="array" ref="Q387">+_xlfn.IFS(OR(Template!Y654="",Template!Z654="pa",Template!Y701="",Template!Z701="pa",Template!Y748="",Template!Z748="pa"),"",Template!Y654&lt;(Template!Y701+Template!Y748),"Error",Template!Y654&gt;(Template!Y701+Template!Y748),"Error",Template!Y654=(Template!Y701+Template!Y748),"")</f>
        <v/>
      </c>
      <c r="R387" s="454"/>
    </row>
    <row r="388" spans="1:18" ht="15.75" customHeight="1" x14ac:dyDescent="0.2">
      <c r="A388" s="491"/>
      <c r="B388" s="487"/>
      <c r="C388" s="487"/>
      <c r="D388" s="487"/>
      <c r="E388" s="69" t="s">
        <v>654</v>
      </c>
      <c r="F388" s="58" t="str" cm="1">
        <f t="array" ref="F388">IF(OR(G388:Q388="Error",G388:Q388="Alert"),1,"")</f>
        <v/>
      </c>
      <c r="G388" s="141" t="str" cm="1">
        <f t="array" ref="G388">+_xlfn.IFS(OR(Template!E656="",Template!F656="pa",Template!E703="",Template!F703="pa",Template!E750="",Template!F750="pa"),"",Template!E656&lt;(Template!E703+Template!E750),"Error",Template!E656&gt;(Template!E703+Template!E750),"Error",Template!E656=(Template!E703+Template!E750),"")</f>
        <v/>
      </c>
      <c r="H388" s="141" t="str" cm="1">
        <f t="array" ref="H388">+_xlfn.IFS(OR(Template!G656="",Template!H656="pa",Template!G703="",Template!H703="pa",Template!G750="",Template!H750="pa"),"",Template!G656&lt;(Template!G703+Template!G750),"Error",Template!G656&gt;(Template!G703+Template!G750),"Error",Template!G656=(Template!G703+Template!G750),"")</f>
        <v/>
      </c>
      <c r="I388" s="141" t="str" cm="1">
        <f t="array" ref="I388">+_xlfn.IFS(OR(Template!I656="",Template!J656="pa",Template!I703="",Template!J703="pa",Template!I750="",Template!J750="pa"),"",Template!I656&lt;(Template!I703+Template!I750),"Error",Template!I656&gt;(Template!I703+Template!I750),"Error",Template!I656=(Template!I703+Template!I750),"")</f>
        <v/>
      </c>
      <c r="J388" s="141" t="str" cm="1">
        <f t="array" ref="J388">+_xlfn.IFS(OR(Template!K656="",Template!L656="pa",Template!K703="",Template!L703="pa",Template!K750="",Template!L750="pa"),"",Template!K656&lt;(Template!K703+Template!K750),"Error",Template!K656&gt;(Template!K703+Template!K750),"Error",Template!K656=(Template!K703+Template!K750),"")</f>
        <v/>
      </c>
      <c r="K388" s="141" t="str" cm="1">
        <f t="array" ref="K388">+_xlfn.IFS(OR(Template!M656="",Template!N656="pa",Template!M703="",Template!N703="pa",Template!M750="",Template!N750="pa"),"",Template!M656&lt;(Template!M703+Template!M750),"Error",Template!M656&gt;(Template!M703+Template!M750),"Error",Template!M656=(Template!M703+Template!M750),"")</f>
        <v/>
      </c>
      <c r="L388" s="141" t="str" cm="1">
        <f t="array" ref="L388">+_xlfn.IFS(OR(Template!O656="",Template!P656="pa",Template!O703="",Template!P703="pa",Template!O750="",Template!P750="pa"),"",Template!O656&lt;(Template!O703+Template!O750),"Error",Template!O656&gt;(Template!O703+Template!O750),"Error",Template!O656=(Template!O703+Template!O750),"")</f>
        <v/>
      </c>
      <c r="M388" s="141" t="str" cm="1">
        <f t="array" ref="M388">+_xlfn.IFS(OR(Template!Q656="",Template!R656="pa",Template!Q703="",Template!R703="pa",Template!Q750="",Template!R750="pa"),"",Template!Q656&lt;(Template!Q703+Template!Q750),"Error",Template!Q656&gt;(Template!Q703+Template!Q750),"Error",Template!Q656=(Template!Q703+Template!Q750),"")</f>
        <v/>
      </c>
      <c r="N388" s="141" t="str" cm="1">
        <f t="array" ref="N388">+_xlfn.IFS(OR(Template!S656="",Template!T656="pa",Template!S703="",Template!T703="pa",Template!S750="",Template!T750="pa"),"",Template!S656&lt;(Template!S703+Template!S750),"Error",Template!S656&gt;(Template!S703+Template!S750),"Error",Template!S656=(Template!S703+Template!S750),"")</f>
        <v/>
      </c>
      <c r="O388" s="141" t="str" cm="1">
        <f t="array" ref="O388">+_xlfn.IFS(OR(Template!U656="",Template!V656="pa",Template!U703="",Template!V703="pa",Template!U750="",Template!V750="pa"),"",Template!U656&lt;(Template!U703+Template!U750),"Error",Template!U656&gt;(Template!U703+Template!U750),"Error",Template!U656=(Template!U703+Template!U750),"")</f>
        <v/>
      </c>
      <c r="P388" s="141" t="str" cm="1">
        <f t="array" ref="P388">+_xlfn.IFS(OR(Template!W656="",Template!X656="pa",Template!W703="",Template!X703="pa",Template!W750="",Template!X750="pa"),"",Template!W656&lt;(Template!W703+Template!W750),"Error",Template!W656&gt;(Template!W703+Template!W750),"Error",Template!W656=(Template!W703+Template!W750),"")</f>
        <v/>
      </c>
      <c r="Q388" s="141" t="str" cm="1">
        <f t="array" ref="Q388">+_xlfn.IFS(OR(Template!Y656="",Template!Z656="pa",Template!Y703="",Template!Z703="pa",Template!Y750="",Template!Z750="pa"),"",Template!Y656&lt;(Template!Y703+Template!Y750),"Error",Template!Y656&gt;(Template!Y703+Template!Y750),"Error",Template!Y656=(Template!Y703+Template!Y750),"")</f>
        <v/>
      </c>
      <c r="R388" s="155"/>
    </row>
    <row r="389" spans="1:18" ht="15.75" customHeight="1" x14ac:dyDescent="0.2">
      <c r="A389" s="491"/>
      <c r="B389" s="487"/>
      <c r="C389" s="487"/>
      <c r="D389" s="487"/>
      <c r="E389" s="69" t="s">
        <v>655</v>
      </c>
      <c r="F389" s="58" t="str" cm="1">
        <f t="array" ref="F389">IF(OR(G389:Q389="Error",G389:Q389="Alert"),1,"")</f>
        <v/>
      </c>
      <c r="G389" s="141" t="str" cm="1">
        <f t="array" ref="G389">+_xlfn.IFS(OR(Template!E657="",Template!F657="pa",Template!E704="",Template!F704="pa",Template!E751="",Template!F751="pa"),"",Template!E657&lt;(Template!E704+Template!E751),"Error",Template!E657&gt;(Template!E704+Template!E751),"Error",Template!E657=(Template!E704+Template!E751),"")</f>
        <v/>
      </c>
      <c r="H389" s="141" t="str" cm="1">
        <f t="array" ref="H389">+_xlfn.IFS(OR(Template!G657="",Template!H657="pa",Template!G704="",Template!H704="pa",Template!G751="",Template!H751="pa"),"",Template!G657&lt;(Template!G704+Template!G751),"Error",Template!G657&gt;(Template!G704+Template!G751),"Error",Template!G657=(Template!G704+Template!G751),"")</f>
        <v/>
      </c>
      <c r="I389" s="141" t="str" cm="1">
        <f t="array" ref="I389">+_xlfn.IFS(OR(Template!I657="",Template!J657="pa",Template!I704="",Template!J704="pa",Template!I751="",Template!J751="pa"),"",Template!I657&lt;(Template!I704+Template!I751),"Error",Template!I657&gt;(Template!I704+Template!I751),"Error",Template!I657=(Template!I704+Template!I751),"")</f>
        <v/>
      </c>
      <c r="J389" s="141" t="str" cm="1">
        <f t="array" ref="J389">+_xlfn.IFS(OR(Template!K657="",Template!L657="pa",Template!K704="",Template!L704="pa",Template!K751="",Template!L751="pa"),"",Template!K657&lt;(Template!K704+Template!K751),"Error",Template!K657&gt;(Template!K704+Template!K751),"Error",Template!K657=(Template!K704+Template!K751),"")</f>
        <v/>
      </c>
      <c r="K389" s="141" t="str" cm="1">
        <f t="array" ref="K389">+_xlfn.IFS(OR(Template!M657="",Template!N657="pa",Template!M704="",Template!N704="pa",Template!M751="",Template!N751="pa"),"",Template!M657&lt;(Template!M704+Template!M751),"Error",Template!M657&gt;(Template!M704+Template!M751),"Error",Template!M657=(Template!M704+Template!M751),"")</f>
        <v/>
      </c>
      <c r="L389" s="141" t="str" cm="1">
        <f t="array" ref="L389">+_xlfn.IFS(OR(Template!O657="",Template!P657="pa",Template!O704="",Template!P704="pa",Template!O751="",Template!P751="pa"),"",Template!O657&lt;(Template!O704+Template!O751),"Error",Template!O657&gt;(Template!O704+Template!O751),"Error",Template!O657=(Template!O704+Template!O751),"")</f>
        <v/>
      </c>
      <c r="M389" s="141" t="str" cm="1">
        <f t="array" ref="M389">+_xlfn.IFS(OR(Template!Q657="",Template!R657="pa",Template!Q704="",Template!R704="pa",Template!Q751="",Template!R751="pa"),"",Template!Q657&lt;(Template!Q704+Template!Q751),"Error",Template!Q657&gt;(Template!Q704+Template!Q751),"Error",Template!Q657=(Template!Q704+Template!Q751),"")</f>
        <v/>
      </c>
      <c r="N389" s="141" t="str" cm="1">
        <f t="array" ref="N389">+_xlfn.IFS(OR(Template!S657="",Template!T657="pa",Template!S704="",Template!T704="pa",Template!S751="",Template!T751="pa"),"",Template!S657&lt;(Template!S704+Template!S751),"Error",Template!S657&gt;(Template!S704+Template!S751),"Error",Template!S657=(Template!S704+Template!S751),"")</f>
        <v/>
      </c>
      <c r="O389" s="141" t="str" cm="1">
        <f t="array" ref="O389">+_xlfn.IFS(OR(Template!U657="",Template!V657="pa",Template!U704="",Template!V704="pa",Template!U751="",Template!V751="pa"),"",Template!U657&lt;(Template!U704+Template!U751),"Error",Template!U657&gt;(Template!U704+Template!U751),"Error",Template!U657=(Template!U704+Template!U751),"")</f>
        <v/>
      </c>
      <c r="P389" s="141" t="str" cm="1">
        <f t="array" ref="P389">+_xlfn.IFS(OR(Template!W657="",Template!X657="pa",Template!W704="",Template!X704="pa",Template!W751="",Template!X751="pa"),"",Template!W657&lt;(Template!W704+Template!W751),"Error",Template!W657&gt;(Template!W704+Template!W751),"Error",Template!W657=(Template!W704+Template!W751),"")</f>
        <v/>
      </c>
      <c r="Q389" s="141" t="str" cm="1">
        <f t="array" ref="Q389">+_xlfn.IFS(OR(Template!Y657="",Template!Z657="pa",Template!Y704="",Template!Z704="pa",Template!Y751="",Template!Z751="pa"),"",Template!Y657&lt;(Template!Y704+Template!Y751),"Error",Template!Y657&gt;(Template!Y704+Template!Y751),"Error",Template!Y657=(Template!Y704+Template!Y751),"")</f>
        <v/>
      </c>
      <c r="R389" s="155"/>
    </row>
    <row r="390" spans="1:18" ht="15.75" customHeight="1" x14ac:dyDescent="0.2">
      <c r="A390" s="491"/>
      <c r="B390" s="487"/>
      <c r="C390" s="487"/>
      <c r="D390" s="487"/>
      <c r="E390" s="69" t="s">
        <v>656</v>
      </c>
      <c r="F390" s="58" t="str" cm="1">
        <f t="array" ref="F390">IF(OR(G390:Q390="Error",G390:Q390="Alert"),1,"")</f>
        <v/>
      </c>
      <c r="G390" s="141" t="str" cm="1">
        <f t="array" ref="G390">+_xlfn.IFS(OR(Template!E658="",Template!F658="pa",Template!E705="",Template!F705="pa",Template!E752="",Template!F752="pa"),"",Template!E658&lt;(Template!E705+Template!E752),"Error",Template!E658&gt;(Template!E705+Template!E752),"Error",Template!E658=(Template!E705+Template!E752),"")</f>
        <v/>
      </c>
      <c r="H390" s="141" t="str" cm="1">
        <f t="array" ref="H390">+_xlfn.IFS(OR(Template!G658="",Template!H658="pa",Template!G705="",Template!H705="pa",Template!G752="",Template!H752="pa"),"",Template!G658&lt;(Template!G705+Template!G752),"Error",Template!G658&gt;(Template!G705+Template!G752),"Error",Template!G658=(Template!G705+Template!G752),"")</f>
        <v/>
      </c>
      <c r="I390" s="141" t="str" cm="1">
        <f t="array" ref="I390">+_xlfn.IFS(OR(Template!I658="",Template!J658="pa",Template!I705="",Template!J705="pa",Template!I752="",Template!J752="pa"),"",Template!I658&lt;(Template!I705+Template!I752),"Error",Template!I658&gt;(Template!I705+Template!I752),"Error",Template!I658=(Template!I705+Template!I752),"")</f>
        <v/>
      </c>
      <c r="J390" s="141" t="str" cm="1">
        <f t="array" ref="J390">+_xlfn.IFS(OR(Template!K658="",Template!L658="pa",Template!K705="",Template!L705="pa",Template!K752="",Template!L752="pa"),"",Template!K658&lt;(Template!K705+Template!K752),"Error",Template!K658&gt;(Template!K705+Template!K752),"Error",Template!K658=(Template!K705+Template!K752),"")</f>
        <v/>
      </c>
      <c r="K390" s="141" t="str" cm="1">
        <f t="array" ref="K390">+_xlfn.IFS(OR(Template!M658="",Template!N658="pa",Template!M705="",Template!N705="pa",Template!M752="",Template!N752="pa"),"",Template!M658&lt;(Template!M705+Template!M752),"Error",Template!M658&gt;(Template!M705+Template!M752),"Error",Template!M658=(Template!M705+Template!M752),"")</f>
        <v/>
      </c>
      <c r="L390" s="141" t="str" cm="1">
        <f t="array" ref="L390">+_xlfn.IFS(OR(Template!O658="",Template!P658="pa",Template!O705="",Template!P705="pa",Template!O752="",Template!P752="pa"),"",Template!O658&lt;(Template!O705+Template!O752),"Error",Template!O658&gt;(Template!O705+Template!O752),"Error",Template!O658=(Template!O705+Template!O752),"")</f>
        <v/>
      </c>
      <c r="M390" s="141" t="str" cm="1">
        <f t="array" ref="M390">+_xlfn.IFS(OR(Template!Q658="",Template!R658="pa",Template!Q705="",Template!R705="pa",Template!Q752="",Template!R752="pa"),"",Template!Q658&lt;(Template!Q705+Template!Q752),"Error",Template!Q658&gt;(Template!Q705+Template!Q752),"Error",Template!Q658=(Template!Q705+Template!Q752),"")</f>
        <v/>
      </c>
      <c r="N390" s="141" t="str" cm="1">
        <f t="array" ref="N390">+_xlfn.IFS(OR(Template!S658="",Template!T658="pa",Template!S705="",Template!T705="pa",Template!S752="",Template!T752="pa"),"",Template!S658&lt;(Template!S705+Template!S752),"Error",Template!S658&gt;(Template!S705+Template!S752),"Error",Template!S658=(Template!S705+Template!S752),"")</f>
        <v/>
      </c>
      <c r="O390" s="141" t="str" cm="1">
        <f t="array" ref="O390">+_xlfn.IFS(OR(Template!U658="",Template!V658="pa",Template!U705="",Template!V705="pa",Template!U752="",Template!V752="pa"),"",Template!U658&lt;(Template!U705+Template!U752),"Error",Template!U658&gt;(Template!U705+Template!U752),"Error",Template!U658=(Template!U705+Template!U752),"")</f>
        <v/>
      </c>
      <c r="P390" s="141" t="str" cm="1">
        <f t="array" ref="P390">+_xlfn.IFS(OR(Template!W658="",Template!X658="pa",Template!W705="",Template!X705="pa",Template!W752="",Template!X752="pa"),"",Template!W658&lt;(Template!W705+Template!W752),"Error",Template!W658&gt;(Template!W705+Template!W752),"Error",Template!W658=(Template!W705+Template!W752),"")</f>
        <v/>
      </c>
      <c r="Q390" s="141" t="str" cm="1">
        <f t="array" ref="Q390">+_xlfn.IFS(OR(Template!Y658="",Template!Z658="pa",Template!Y705="",Template!Z705="pa",Template!Y752="",Template!Z752="pa"),"",Template!Y658&lt;(Template!Y705+Template!Y752),"Error",Template!Y658&gt;(Template!Y705+Template!Y752),"Error",Template!Y658=(Template!Y705+Template!Y752),"")</f>
        <v/>
      </c>
      <c r="R390" s="155"/>
    </row>
    <row r="391" spans="1:18" ht="15.75" customHeight="1" x14ac:dyDescent="0.2">
      <c r="A391" s="491"/>
      <c r="B391" s="487"/>
      <c r="C391" s="487"/>
      <c r="D391" s="487"/>
      <c r="E391" s="69" t="s">
        <v>657</v>
      </c>
      <c r="F391" s="58" t="str" cm="1">
        <f t="array" ref="F391">IF(OR(G391:Q391="Error",G391:Q391="Alert"),1,"")</f>
        <v/>
      </c>
      <c r="G391" s="141" t="str" cm="1">
        <f t="array" ref="G391">+_xlfn.IFS(OR(Template!E659="",Template!F659="pa",Template!E706="",Template!F706="pa",Template!E753="",Template!F753="pa"),"",Template!E659&lt;(Template!E706+Template!E753),"Error",Template!E659&gt;(Template!E706+Template!E753),"Error",Template!E659=(Template!E706+Template!E753),"")</f>
        <v/>
      </c>
      <c r="H391" s="141" t="str" cm="1">
        <f t="array" ref="H391">+_xlfn.IFS(OR(Template!G659="",Template!H659="pa",Template!G706="",Template!H706="pa",Template!G753="",Template!H753="pa"),"",Template!G659&lt;(Template!G706+Template!G753),"Error",Template!G659&gt;(Template!G706+Template!G753),"Error",Template!G659=(Template!G706+Template!G753),"")</f>
        <v/>
      </c>
      <c r="I391" s="141" t="str" cm="1">
        <f t="array" ref="I391">+_xlfn.IFS(OR(Template!I659="",Template!J659="pa",Template!I706="",Template!J706="pa",Template!I753="",Template!J753="pa"),"",Template!I659&lt;(Template!I706+Template!I753),"Error",Template!I659&gt;(Template!I706+Template!I753),"Error",Template!I659=(Template!I706+Template!I753),"")</f>
        <v/>
      </c>
      <c r="J391" s="141" t="str" cm="1">
        <f t="array" ref="J391">+_xlfn.IFS(OR(Template!K659="",Template!L659="pa",Template!K706="",Template!L706="pa",Template!K753="",Template!L753="pa"),"",Template!K659&lt;(Template!K706+Template!K753),"Error",Template!K659&gt;(Template!K706+Template!K753),"Error",Template!K659=(Template!K706+Template!K753),"")</f>
        <v/>
      </c>
      <c r="K391" s="141" t="str" cm="1">
        <f t="array" ref="K391">+_xlfn.IFS(OR(Template!M659="",Template!N659="pa",Template!M706="",Template!N706="pa",Template!M753="",Template!N753="pa"),"",Template!M659&lt;(Template!M706+Template!M753),"Error",Template!M659&gt;(Template!M706+Template!M753),"Error",Template!M659=(Template!M706+Template!M753),"")</f>
        <v/>
      </c>
      <c r="L391" s="141" t="str" cm="1">
        <f t="array" ref="L391">+_xlfn.IFS(OR(Template!O659="",Template!P659="pa",Template!O706="",Template!P706="pa",Template!O753="",Template!P753="pa"),"",Template!O659&lt;(Template!O706+Template!O753),"Error",Template!O659&gt;(Template!O706+Template!O753),"Error",Template!O659=(Template!O706+Template!O753),"")</f>
        <v/>
      </c>
      <c r="M391" s="141" t="str" cm="1">
        <f t="array" ref="M391">+_xlfn.IFS(OR(Template!Q659="",Template!R659="pa",Template!Q706="",Template!R706="pa",Template!Q753="",Template!R753="pa"),"",Template!Q659&lt;(Template!Q706+Template!Q753),"Error",Template!Q659&gt;(Template!Q706+Template!Q753),"Error",Template!Q659=(Template!Q706+Template!Q753),"")</f>
        <v/>
      </c>
      <c r="N391" s="141" t="str" cm="1">
        <f t="array" ref="N391">+_xlfn.IFS(OR(Template!S659="",Template!T659="pa",Template!S706="",Template!T706="pa",Template!S753="",Template!T753="pa"),"",Template!S659&lt;(Template!S706+Template!S753),"Error",Template!S659&gt;(Template!S706+Template!S753),"Error",Template!S659=(Template!S706+Template!S753),"")</f>
        <v/>
      </c>
      <c r="O391" s="141" t="str" cm="1">
        <f t="array" ref="O391">+_xlfn.IFS(OR(Template!U659="",Template!V659="pa",Template!U706="",Template!V706="pa",Template!U753="",Template!V753="pa"),"",Template!U659&lt;(Template!U706+Template!U753),"Error",Template!U659&gt;(Template!U706+Template!U753),"Error",Template!U659=(Template!U706+Template!U753),"")</f>
        <v/>
      </c>
      <c r="P391" s="141" t="str" cm="1">
        <f t="array" ref="P391">+_xlfn.IFS(OR(Template!W659="",Template!X659="pa",Template!W706="",Template!X706="pa",Template!W753="",Template!X753="pa"),"",Template!W659&lt;(Template!W706+Template!W753),"Error",Template!W659&gt;(Template!W706+Template!W753),"Error",Template!W659=(Template!W706+Template!W753),"")</f>
        <v/>
      </c>
      <c r="Q391" s="141" t="str" cm="1">
        <f t="array" ref="Q391">+_xlfn.IFS(OR(Template!Y659="",Template!Z659="pa",Template!Y706="",Template!Z706="pa",Template!Y753="",Template!Z753="pa"),"",Template!Y659&lt;(Template!Y706+Template!Y753),"Error",Template!Y659&gt;(Template!Y706+Template!Y753),"Error",Template!Y659=(Template!Y706+Template!Y753),"")</f>
        <v/>
      </c>
      <c r="R391" s="155"/>
    </row>
    <row r="392" spans="1:18" ht="15.75" customHeight="1" x14ac:dyDescent="0.2">
      <c r="A392" s="491"/>
      <c r="B392" s="487"/>
      <c r="C392" s="487"/>
      <c r="D392" s="487"/>
      <c r="E392" s="69" t="s">
        <v>658</v>
      </c>
      <c r="F392" s="58" t="str" cm="1">
        <f t="array" ref="F392">IF(OR(G392:Q392="Error",G392:Q392="Alert"),1,"")</f>
        <v/>
      </c>
      <c r="G392" s="141" t="str" cm="1">
        <f t="array" ref="G392">+_xlfn.IFS(OR(Template!E660="",Template!F660="pa",Template!E707="",Template!F707="pa",Template!E754="",Template!F754="pa"),"",Template!E660&lt;(Template!E707+Template!E754),"Error",Template!E660&gt;(Template!E707+Template!E754),"Error",Template!E660=(Template!E707+Template!E754),"")</f>
        <v/>
      </c>
      <c r="H392" s="141" t="str" cm="1">
        <f t="array" ref="H392">+_xlfn.IFS(OR(Template!G660="",Template!H660="pa",Template!G707="",Template!H707="pa",Template!G754="",Template!H754="pa"),"",Template!G660&lt;(Template!G707+Template!G754),"Error",Template!G660&gt;(Template!G707+Template!G754),"Error",Template!G660=(Template!G707+Template!G754),"")</f>
        <v/>
      </c>
      <c r="I392" s="141" t="str" cm="1">
        <f t="array" ref="I392">+_xlfn.IFS(OR(Template!I660="",Template!J660="pa",Template!I707="",Template!J707="pa",Template!I754="",Template!J754="pa"),"",Template!I660&lt;(Template!I707+Template!I754),"Error",Template!I660&gt;(Template!I707+Template!I754),"Error",Template!I660=(Template!I707+Template!I754),"")</f>
        <v/>
      </c>
      <c r="J392" s="141" t="str" cm="1">
        <f t="array" ref="J392">+_xlfn.IFS(OR(Template!K660="",Template!L660="pa",Template!K707="",Template!L707="pa",Template!K754="",Template!L754="pa"),"",Template!K660&lt;(Template!K707+Template!K754),"Error",Template!K660&gt;(Template!K707+Template!K754),"Error",Template!K660=(Template!K707+Template!K754),"")</f>
        <v/>
      </c>
      <c r="K392" s="141" t="str" cm="1">
        <f t="array" ref="K392">+_xlfn.IFS(OR(Template!M660="",Template!N660="pa",Template!M707="",Template!N707="pa",Template!M754="",Template!N754="pa"),"",Template!M660&lt;(Template!M707+Template!M754),"Error",Template!M660&gt;(Template!M707+Template!M754),"Error",Template!M660=(Template!M707+Template!M754),"")</f>
        <v/>
      </c>
      <c r="L392" s="141" t="str" cm="1">
        <f t="array" ref="L392">+_xlfn.IFS(OR(Template!O660="",Template!P660="pa",Template!O707="",Template!P707="pa",Template!O754="",Template!P754="pa"),"",Template!O660&lt;(Template!O707+Template!O754),"Error",Template!O660&gt;(Template!O707+Template!O754),"Error",Template!O660=(Template!O707+Template!O754),"")</f>
        <v/>
      </c>
      <c r="M392" s="141" t="str" cm="1">
        <f t="array" ref="M392">+_xlfn.IFS(OR(Template!Q660="",Template!R660="pa",Template!Q707="",Template!R707="pa",Template!Q754="",Template!R754="pa"),"",Template!Q660&lt;(Template!Q707+Template!Q754),"Error",Template!Q660&gt;(Template!Q707+Template!Q754),"Error",Template!Q660=(Template!Q707+Template!Q754),"")</f>
        <v/>
      </c>
      <c r="N392" s="141" t="str" cm="1">
        <f t="array" ref="N392">+_xlfn.IFS(OR(Template!S660="",Template!T660="pa",Template!S707="",Template!T707="pa",Template!S754="",Template!T754="pa"),"",Template!S660&lt;(Template!S707+Template!S754),"Error",Template!S660&gt;(Template!S707+Template!S754),"Error",Template!S660=(Template!S707+Template!S754),"")</f>
        <v/>
      </c>
      <c r="O392" s="141" t="str" cm="1">
        <f t="array" ref="O392">+_xlfn.IFS(OR(Template!U660="",Template!V660="pa",Template!U707="",Template!V707="pa",Template!U754="",Template!V754="pa"),"",Template!U660&lt;(Template!U707+Template!U754),"Error",Template!U660&gt;(Template!U707+Template!U754),"Error",Template!U660=(Template!U707+Template!U754),"")</f>
        <v/>
      </c>
      <c r="P392" s="141" t="str" cm="1">
        <f t="array" ref="P392">+_xlfn.IFS(OR(Template!W660="",Template!X660="pa",Template!W707="",Template!X707="pa",Template!W754="",Template!X754="pa"),"",Template!W660&lt;(Template!W707+Template!W754),"Error",Template!W660&gt;(Template!W707+Template!W754),"Error",Template!W660=(Template!W707+Template!W754),"")</f>
        <v/>
      </c>
      <c r="Q392" s="141" t="str" cm="1">
        <f t="array" ref="Q392">+_xlfn.IFS(OR(Template!Y660="",Template!Z660="pa",Template!Y707="",Template!Z707="pa",Template!Y754="",Template!Z754="pa"),"",Template!Y660&lt;(Template!Y707+Template!Y754),"Error",Template!Y660&gt;(Template!Y707+Template!Y754),"Error",Template!Y660=(Template!Y707+Template!Y754),"")</f>
        <v/>
      </c>
      <c r="R392" s="155"/>
    </row>
    <row r="393" spans="1:18" ht="15.75" customHeight="1" x14ac:dyDescent="0.2">
      <c r="A393" s="491"/>
      <c r="B393" s="487"/>
      <c r="C393" s="487"/>
      <c r="D393" s="487"/>
      <c r="E393" s="69" t="s">
        <v>659</v>
      </c>
      <c r="F393" s="58" t="str" cm="1">
        <f t="array" ref="F393">IF(OR(G393:Q393="Error",G393:Q393="Alert"),1,"")</f>
        <v/>
      </c>
      <c r="G393" s="141" t="str" cm="1">
        <f t="array" ref="G393">+_xlfn.IFS(OR(Template!E661="",Template!F661="pa",Template!E708="",Template!F708="pa",Template!E755="",Template!F755="pa"),"",Template!E661&lt;(Template!E708+Template!E755),"Error",Template!E661&gt;(Template!E708+Template!E755),"Error",Template!E661=(Template!E708+Template!E755),"")</f>
        <v/>
      </c>
      <c r="H393" s="141" t="str" cm="1">
        <f t="array" ref="H393">+_xlfn.IFS(OR(Template!G661="",Template!H661="pa",Template!G708="",Template!H708="pa",Template!G755="",Template!H755="pa"),"",Template!G661&lt;(Template!G708+Template!G755),"Error",Template!G661&gt;(Template!G708+Template!G755),"Error",Template!G661=(Template!G708+Template!G755),"")</f>
        <v/>
      </c>
      <c r="I393" s="141" t="str" cm="1">
        <f t="array" ref="I393">+_xlfn.IFS(OR(Template!I661="",Template!J661="pa",Template!I708="",Template!J708="pa",Template!I755="",Template!J755="pa"),"",Template!I661&lt;(Template!I708+Template!I755),"Error",Template!I661&gt;(Template!I708+Template!I755),"Error",Template!I661=(Template!I708+Template!I755),"")</f>
        <v/>
      </c>
      <c r="J393" s="141" t="str" cm="1">
        <f t="array" ref="J393">+_xlfn.IFS(OR(Template!K661="",Template!L661="pa",Template!K708="",Template!L708="pa",Template!K755="",Template!L755="pa"),"",Template!K661&lt;(Template!K708+Template!K755),"Error",Template!K661&gt;(Template!K708+Template!K755),"Error",Template!K661=(Template!K708+Template!K755),"")</f>
        <v/>
      </c>
      <c r="K393" s="141" t="str" cm="1">
        <f t="array" ref="K393">+_xlfn.IFS(OR(Template!M661="",Template!N661="pa",Template!M708="",Template!N708="pa",Template!M755="",Template!N755="pa"),"",Template!M661&lt;(Template!M708+Template!M755),"Error",Template!M661&gt;(Template!M708+Template!M755),"Error",Template!M661=(Template!M708+Template!M755),"")</f>
        <v/>
      </c>
      <c r="L393" s="141" t="str" cm="1">
        <f t="array" ref="L393">+_xlfn.IFS(OR(Template!O661="",Template!P661="pa",Template!O708="",Template!P708="pa",Template!O755="",Template!P755="pa"),"",Template!O661&lt;(Template!O708+Template!O755),"Error",Template!O661&gt;(Template!O708+Template!O755),"Error",Template!O661=(Template!O708+Template!O755),"")</f>
        <v/>
      </c>
      <c r="M393" s="141" t="str" cm="1">
        <f t="array" ref="M393">+_xlfn.IFS(OR(Template!Q661="",Template!R661="pa",Template!Q708="",Template!R708="pa",Template!Q755="",Template!R755="pa"),"",Template!Q661&lt;(Template!Q708+Template!Q755),"Error",Template!Q661&gt;(Template!Q708+Template!Q755),"Error",Template!Q661=(Template!Q708+Template!Q755),"")</f>
        <v/>
      </c>
      <c r="N393" s="141" t="str" cm="1">
        <f t="array" ref="N393">+_xlfn.IFS(OR(Template!S661="",Template!T661="pa",Template!S708="",Template!T708="pa",Template!S755="",Template!T755="pa"),"",Template!S661&lt;(Template!S708+Template!S755),"Error",Template!S661&gt;(Template!S708+Template!S755),"Error",Template!S661=(Template!S708+Template!S755),"")</f>
        <v/>
      </c>
      <c r="O393" s="141" t="str" cm="1">
        <f t="array" ref="O393">+_xlfn.IFS(OR(Template!U661="",Template!V661="pa",Template!U708="",Template!V708="pa",Template!U755="",Template!V755="pa"),"",Template!U661&lt;(Template!U708+Template!U755),"Error",Template!U661&gt;(Template!U708+Template!U755),"Error",Template!U661=(Template!U708+Template!U755),"")</f>
        <v/>
      </c>
      <c r="P393" s="141" t="str" cm="1">
        <f t="array" ref="P393">+_xlfn.IFS(OR(Template!W661="",Template!X661="pa",Template!W708="",Template!X708="pa",Template!W755="",Template!X755="pa"),"",Template!W661&lt;(Template!W708+Template!W755),"Error",Template!W661&gt;(Template!W708+Template!W755),"Error",Template!W661=(Template!W708+Template!W755),"")</f>
        <v/>
      </c>
      <c r="Q393" s="141" t="str" cm="1">
        <f t="array" ref="Q393">+_xlfn.IFS(OR(Template!Y661="",Template!Z661="pa",Template!Y708="",Template!Z708="pa",Template!Y755="",Template!Z755="pa"),"",Template!Y661&lt;(Template!Y708+Template!Y755),"Error",Template!Y661&gt;(Template!Y708+Template!Y755),"Error",Template!Y661=(Template!Y708+Template!Y755),"")</f>
        <v/>
      </c>
      <c r="R393" s="155"/>
    </row>
    <row r="394" spans="1:18" ht="15.75" customHeight="1" x14ac:dyDescent="0.2">
      <c r="A394" s="491"/>
      <c r="B394" s="487"/>
      <c r="C394" s="487"/>
      <c r="D394" s="487"/>
      <c r="E394" s="69" t="s">
        <v>660</v>
      </c>
      <c r="F394" s="58" t="str" cm="1">
        <f t="array" ref="F394">IF(OR(G394:Q394="Error",G394:Q394="Alert"),1,"")</f>
        <v/>
      </c>
      <c r="G394" s="141" t="str" cm="1">
        <f t="array" ref="G394">+_xlfn.IFS(OR(Template!E662="",Template!F662="pa",Template!E709="",Template!F709="pa",Template!E756="",Template!F756="pa"),"",Template!E662&lt;(Template!E709+Template!E756),"Error",Template!E662&gt;(Template!E709+Template!E756),"Error",Template!E662=(Template!E709+Template!E756),"")</f>
        <v/>
      </c>
      <c r="H394" s="141" t="str" cm="1">
        <f t="array" ref="H394">+_xlfn.IFS(OR(Template!G662="",Template!H662="pa",Template!G709="",Template!H709="pa",Template!G756="",Template!H756="pa"),"",Template!G662&lt;(Template!G709+Template!G756),"Error",Template!G662&gt;(Template!G709+Template!G756),"Error",Template!G662=(Template!G709+Template!G756),"")</f>
        <v/>
      </c>
      <c r="I394" s="141" t="str" cm="1">
        <f t="array" ref="I394">+_xlfn.IFS(OR(Template!I662="",Template!J662="pa",Template!I709="",Template!J709="pa",Template!I756="",Template!J756="pa"),"",Template!I662&lt;(Template!I709+Template!I756),"Error",Template!I662&gt;(Template!I709+Template!I756),"Error",Template!I662=(Template!I709+Template!I756),"")</f>
        <v/>
      </c>
      <c r="J394" s="141" t="str" cm="1">
        <f t="array" ref="J394">+_xlfn.IFS(OR(Template!K662="",Template!L662="pa",Template!K709="",Template!L709="pa",Template!K756="",Template!L756="pa"),"",Template!K662&lt;(Template!K709+Template!K756),"Error",Template!K662&gt;(Template!K709+Template!K756),"Error",Template!K662=(Template!K709+Template!K756),"")</f>
        <v/>
      </c>
      <c r="K394" s="141" t="str" cm="1">
        <f t="array" ref="K394">+_xlfn.IFS(OR(Template!M662="",Template!N662="pa",Template!M709="",Template!N709="pa",Template!M756="",Template!N756="pa"),"",Template!M662&lt;(Template!M709+Template!M756),"Error",Template!M662&gt;(Template!M709+Template!M756),"Error",Template!M662=(Template!M709+Template!M756),"")</f>
        <v/>
      </c>
      <c r="L394" s="141" t="str" cm="1">
        <f t="array" ref="L394">+_xlfn.IFS(OR(Template!O662="",Template!P662="pa",Template!O709="",Template!P709="pa",Template!O756="",Template!P756="pa"),"",Template!O662&lt;(Template!O709+Template!O756),"Error",Template!O662&gt;(Template!O709+Template!O756),"Error",Template!O662=(Template!O709+Template!O756),"")</f>
        <v/>
      </c>
      <c r="M394" s="141" t="str" cm="1">
        <f t="array" ref="M394">+_xlfn.IFS(OR(Template!Q662="",Template!R662="pa",Template!Q709="",Template!R709="pa",Template!Q756="",Template!R756="pa"),"",Template!Q662&lt;(Template!Q709+Template!Q756),"Error",Template!Q662&gt;(Template!Q709+Template!Q756),"Error",Template!Q662=(Template!Q709+Template!Q756),"")</f>
        <v/>
      </c>
      <c r="N394" s="141" t="str" cm="1">
        <f t="array" ref="N394">+_xlfn.IFS(OR(Template!S662="",Template!T662="pa",Template!S709="",Template!T709="pa",Template!S756="",Template!T756="pa"),"",Template!S662&lt;(Template!S709+Template!S756),"Error",Template!S662&gt;(Template!S709+Template!S756),"Error",Template!S662=(Template!S709+Template!S756),"")</f>
        <v/>
      </c>
      <c r="O394" s="141" t="str" cm="1">
        <f t="array" ref="O394">+_xlfn.IFS(OR(Template!U662="",Template!V662="pa",Template!U709="",Template!V709="pa",Template!U756="",Template!V756="pa"),"",Template!U662&lt;(Template!U709+Template!U756),"Error",Template!U662&gt;(Template!U709+Template!U756),"Error",Template!U662=(Template!U709+Template!U756),"")</f>
        <v/>
      </c>
      <c r="P394" s="141" t="str" cm="1">
        <f t="array" ref="P394">+_xlfn.IFS(OR(Template!W662="",Template!X662="pa",Template!W709="",Template!X709="pa",Template!W756="",Template!X756="pa"),"",Template!W662&lt;(Template!W709+Template!W756),"Error",Template!W662&gt;(Template!W709+Template!W756),"Error",Template!W662=(Template!W709+Template!W756),"")</f>
        <v/>
      </c>
      <c r="Q394" s="141" t="str" cm="1">
        <f t="array" ref="Q394">+_xlfn.IFS(OR(Template!Y662="",Template!Z662="pa",Template!Y709="",Template!Z709="pa",Template!Y756="",Template!Z756="pa"),"",Template!Y662&lt;(Template!Y709+Template!Y756),"Error",Template!Y662&gt;(Template!Y709+Template!Y756),"Error",Template!Y662=(Template!Y709+Template!Y756),"")</f>
        <v/>
      </c>
      <c r="R394" s="155"/>
    </row>
    <row r="395" spans="1:18" ht="15.75" customHeight="1" x14ac:dyDescent="0.2">
      <c r="A395" s="491"/>
      <c r="B395" s="487"/>
      <c r="C395" s="487"/>
      <c r="D395" s="487"/>
      <c r="E395" s="69" t="s">
        <v>661</v>
      </c>
      <c r="F395" s="58" t="str" cm="1">
        <f t="array" ref="F395">IF(OR(G395:Q395="Error",G395:Q395="Alert"),1,"")</f>
        <v/>
      </c>
      <c r="G395" s="141" t="str" cm="1">
        <f t="array" ref="G395">+_xlfn.IFS(OR(Template!E663="",Template!F663="pa",Template!E710="",Template!F710="pa",Template!E757="",Template!F757="pa"),"",Template!E663&lt;(Template!E710+Template!E757),"Error",Template!E663&gt;(Template!E710+Template!E757),"Error",Template!E663=(Template!E710+Template!E757),"")</f>
        <v/>
      </c>
      <c r="H395" s="141" t="str" cm="1">
        <f t="array" ref="H395">+_xlfn.IFS(OR(Template!G663="",Template!H663="pa",Template!G710="",Template!H710="pa",Template!G757="",Template!H757="pa"),"",Template!G663&lt;(Template!G710+Template!G757),"Error",Template!G663&gt;(Template!G710+Template!G757),"Error",Template!G663=(Template!G710+Template!G757),"")</f>
        <v/>
      </c>
      <c r="I395" s="141" t="str" cm="1">
        <f t="array" ref="I395">+_xlfn.IFS(OR(Template!I663="",Template!J663="pa",Template!I710="",Template!J710="pa",Template!I757="",Template!J757="pa"),"",Template!I663&lt;(Template!I710+Template!I757),"Error",Template!I663&gt;(Template!I710+Template!I757),"Error",Template!I663=(Template!I710+Template!I757),"")</f>
        <v/>
      </c>
      <c r="J395" s="141" t="str" cm="1">
        <f t="array" ref="J395">+_xlfn.IFS(OR(Template!K663="",Template!L663="pa",Template!K710="",Template!L710="pa",Template!K757="",Template!L757="pa"),"",Template!K663&lt;(Template!K710+Template!K757),"Error",Template!K663&gt;(Template!K710+Template!K757),"Error",Template!K663=(Template!K710+Template!K757),"")</f>
        <v/>
      </c>
      <c r="K395" s="141" t="str" cm="1">
        <f t="array" ref="K395">+_xlfn.IFS(OR(Template!M663="",Template!N663="pa",Template!M710="",Template!N710="pa",Template!M757="",Template!N757="pa"),"",Template!M663&lt;(Template!M710+Template!M757),"Error",Template!M663&gt;(Template!M710+Template!M757),"Error",Template!M663=(Template!M710+Template!M757),"")</f>
        <v/>
      </c>
      <c r="L395" s="141" t="str" cm="1">
        <f t="array" ref="L395">+_xlfn.IFS(OR(Template!O663="",Template!P663="pa",Template!O710="",Template!P710="pa",Template!O757="",Template!P757="pa"),"",Template!O663&lt;(Template!O710+Template!O757),"Error",Template!O663&gt;(Template!O710+Template!O757),"Error",Template!O663=(Template!O710+Template!O757),"")</f>
        <v/>
      </c>
      <c r="M395" s="141" t="str" cm="1">
        <f t="array" ref="M395">+_xlfn.IFS(OR(Template!Q663="",Template!R663="pa",Template!Q710="",Template!R710="pa",Template!Q757="",Template!R757="pa"),"",Template!Q663&lt;(Template!Q710+Template!Q757),"Error",Template!Q663&gt;(Template!Q710+Template!Q757),"Error",Template!Q663=(Template!Q710+Template!Q757),"")</f>
        <v/>
      </c>
      <c r="N395" s="141" t="str" cm="1">
        <f t="array" ref="N395">+_xlfn.IFS(OR(Template!S663="",Template!T663="pa",Template!S710="",Template!T710="pa",Template!S757="",Template!T757="pa"),"",Template!S663&lt;(Template!S710+Template!S757),"Error",Template!S663&gt;(Template!S710+Template!S757),"Error",Template!S663=(Template!S710+Template!S757),"")</f>
        <v/>
      </c>
      <c r="O395" s="141" t="str" cm="1">
        <f t="array" ref="O395">+_xlfn.IFS(OR(Template!U663="",Template!V663="pa",Template!U710="",Template!V710="pa",Template!U757="",Template!V757="pa"),"",Template!U663&lt;(Template!U710+Template!U757),"Error",Template!U663&gt;(Template!U710+Template!U757),"Error",Template!U663=(Template!U710+Template!U757),"")</f>
        <v/>
      </c>
      <c r="P395" s="141" t="str" cm="1">
        <f t="array" ref="P395">+_xlfn.IFS(OR(Template!W663="",Template!X663="pa",Template!W710="",Template!X710="pa",Template!W757="",Template!X757="pa"),"",Template!W663&lt;(Template!W710+Template!W757),"Error",Template!W663&gt;(Template!W710+Template!W757),"Error",Template!W663=(Template!W710+Template!W757),"")</f>
        <v/>
      </c>
      <c r="Q395" s="141" t="str" cm="1">
        <f t="array" ref="Q395">+_xlfn.IFS(OR(Template!Y663="",Template!Z663="pa",Template!Y710="",Template!Z710="pa",Template!Y757="",Template!Z757="pa"),"",Template!Y663&lt;(Template!Y710+Template!Y757),"Error",Template!Y663&gt;(Template!Y710+Template!Y757),"Error",Template!Y663=(Template!Y710+Template!Y757),"")</f>
        <v/>
      </c>
      <c r="R395" s="155"/>
    </row>
    <row r="396" spans="1:18" ht="15.75" customHeight="1" x14ac:dyDescent="0.2">
      <c r="A396" s="491"/>
      <c r="B396" s="487"/>
      <c r="C396" s="487"/>
      <c r="D396" s="487"/>
      <c r="E396" s="69" t="s">
        <v>662</v>
      </c>
      <c r="F396" s="58" t="str" cm="1">
        <f t="array" ref="F396">IF(OR(G396:Q396="Error",G396:Q396="Alert"),1,"")</f>
        <v/>
      </c>
      <c r="G396" s="141" t="str" cm="1">
        <f t="array" ref="G396">+_xlfn.IFS(OR(Template!E664="",Template!F664="pa",Template!E711="",Template!F711="pa",Template!E758="",Template!F758="pa"),"",Template!E664&lt;(Template!E711+Template!E758),"Error",Template!E664&gt;(Template!E711+Template!E758),"Error",Template!E664=(Template!E711+Template!E758),"")</f>
        <v/>
      </c>
      <c r="H396" s="141" t="str" cm="1">
        <f t="array" ref="H396">+_xlfn.IFS(OR(Template!G664="",Template!H664="pa",Template!G711="",Template!H711="pa",Template!G758="",Template!H758="pa"),"",Template!G664&lt;(Template!G711+Template!G758),"Error",Template!G664&gt;(Template!G711+Template!G758),"Error",Template!G664=(Template!G711+Template!G758),"")</f>
        <v/>
      </c>
      <c r="I396" s="141" t="str" cm="1">
        <f t="array" ref="I396">+_xlfn.IFS(OR(Template!I664="",Template!J664="pa",Template!I711="",Template!J711="pa",Template!I758="",Template!J758="pa"),"",Template!I664&lt;(Template!I711+Template!I758),"Error",Template!I664&gt;(Template!I711+Template!I758),"Error",Template!I664=(Template!I711+Template!I758),"")</f>
        <v/>
      </c>
      <c r="J396" s="141" t="str" cm="1">
        <f t="array" ref="J396">+_xlfn.IFS(OR(Template!K664="",Template!L664="pa",Template!K711="",Template!L711="pa",Template!K758="",Template!L758="pa"),"",Template!K664&lt;(Template!K711+Template!K758),"Error",Template!K664&gt;(Template!K711+Template!K758),"Error",Template!K664=(Template!K711+Template!K758),"")</f>
        <v/>
      </c>
      <c r="K396" s="141" t="str" cm="1">
        <f t="array" ref="K396">+_xlfn.IFS(OR(Template!M664="",Template!N664="pa",Template!M711="",Template!N711="pa",Template!M758="",Template!N758="pa"),"",Template!M664&lt;(Template!M711+Template!M758),"Error",Template!M664&gt;(Template!M711+Template!M758),"Error",Template!M664=(Template!M711+Template!M758),"")</f>
        <v/>
      </c>
      <c r="L396" s="141" t="str" cm="1">
        <f t="array" ref="L396">+_xlfn.IFS(OR(Template!O664="",Template!P664="pa",Template!O711="",Template!P711="pa",Template!O758="",Template!P758="pa"),"",Template!O664&lt;(Template!O711+Template!O758),"Error",Template!O664&gt;(Template!O711+Template!O758),"Error",Template!O664=(Template!O711+Template!O758),"")</f>
        <v/>
      </c>
      <c r="M396" s="141" t="str" cm="1">
        <f t="array" ref="M396">+_xlfn.IFS(OR(Template!Q664="",Template!R664="pa",Template!Q711="",Template!R711="pa",Template!Q758="",Template!R758="pa"),"",Template!Q664&lt;(Template!Q711+Template!Q758),"Error",Template!Q664&gt;(Template!Q711+Template!Q758),"Error",Template!Q664=(Template!Q711+Template!Q758),"")</f>
        <v/>
      </c>
      <c r="N396" s="141" t="str" cm="1">
        <f t="array" ref="N396">+_xlfn.IFS(OR(Template!S664="",Template!T664="pa",Template!S711="",Template!T711="pa",Template!S758="",Template!T758="pa"),"",Template!S664&lt;(Template!S711+Template!S758),"Error",Template!S664&gt;(Template!S711+Template!S758),"Error",Template!S664=(Template!S711+Template!S758),"")</f>
        <v/>
      </c>
      <c r="O396" s="141" t="str" cm="1">
        <f t="array" ref="O396">+_xlfn.IFS(OR(Template!U664="",Template!V664="pa",Template!U711="",Template!V711="pa",Template!U758="",Template!V758="pa"),"",Template!U664&lt;(Template!U711+Template!U758),"Error",Template!U664&gt;(Template!U711+Template!U758),"Error",Template!U664=(Template!U711+Template!U758),"")</f>
        <v/>
      </c>
      <c r="P396" s="141" t="str" cm="1">
        <f t="array" ref="P396">+_xlfn.IFS(OR(Template!W664="",Template!X664="pa",Template!W711="",Template!X711="pa",Template!W758="",Template!X758="pa"),"",Template!W664&lt;(Template!W711+Template!W758),"Error",Template!W664&gt;(Template!W711+Template!W758),"Error",Template!W664=(Template!W711+Template!W758),"")</f>
        <v/>
      </c>
      <c r="Q396" s="141" t="str" cm="1">
        <f t="array" ref="Q396">+_xlfn.IFS(OR(Template!Y664="",Template!Z664="pa",Template!Y711="",Template!Z711="pa",Template!Y758="",Template!Z758="pa"),"",Template!Y664&lt;(Template!Y711+Template!Y758),"Error",Template!Y664&gt;(Template!Y711+Template!Y758),"Error",Template!Y664=(Template!Y711+Template!Y758),"")</f>
        <v/>
      </c>
      <c r="R396" s="155"/>
    </row>
    <row r="397" spans="1:18" ht="15.75" customHeight="1" x14ac:dyDescent="0.2">
      <c r="A397" s="491"/>
      <c r="B397" s="487"/>
      <c r="C397" s="487"/>
      <c r="D397" s="487"/>
      <c r="E397" s="69" t="s">
        <v>663</v>
      </c>
      <c r="F397" s="58" t="str" cm="1">
        <f t="array" ref="F397">IF(OR(G397:Q397="Error",G397:Q397="Alert"),1,"")</f>
        <v/>
      </c>
      <c r="G397" s="141" t="str" cm="1">
        <f t="array" ref="G397">+_xlfn.IFS(OR(Template!E665="",Template!F665="pa",Template!E712="",Template!F712="pa",Template!E759="",Template!F759="pa"),"",Template!E665&lt;(Template!E712+Template!E759),"Error",Template!E665&gt;(Template!E712+Template!E759),"Error",Template!E665=(Template!E712+Template!E759),"")</f>
        <v/>
      </c>
      <c r="H397" s="141" t="str" cm="1">
        <f t="array" ref="H397">+_xlfn.IFS(OR(Template!G665="",Template!H665="pa",Template!G712="",Template!H712="pa",Template!G759="",Template!H759="pa"),"",Template!G665&lt;(Template!G712+Template!G759),"Error",Template!G665&gt;(Template!G712+Template!G759),"Error",Template!G665=(Template!G712+Template!G759),"")</f>
        <v/>
      </c>
      <c r="I397" s="141" t="str" cm="1">
        <f t="array" ref="I397">+_xlfn.IFS(OR(Template!I665="",Template!J665="pa",Template!I712="",Template!J712="pa",Template!I759="",Template!J759="pa"),"",Template!I665&lt;(Template!I712+Template!I759),"Error",Template!I665&gt;(Template!I712+Template!I759),"Error",Template!I665=(Template!I712+Template!I759),"")</f>
        <v/>
      </c>
      <c r="J397" s="141" t="str" cm="1">
        <f t="array" ref="J397">+_xlfn.IFS(OR(Template!K665="",Template!L665="pa",Template!K712="",Template!L712="pa",Template!K759="",Template!L759="pa"),"",Template!K665&lt;(Template!K712+Template!K759),"Error",Template!K665&gt;(Template!K712+Template!K759),"Error",Template!K665=(Template!K712+Template!K759),"")</f>
        <v/>
      </c>
      <c r="K397" s="141" t="str" cm="1">
        <f t="array" ref="K397">+_xlfn.IFS(OR(Template!M665="",Template!N665="pa",Template!M712="",Template!N712="pa",Template!M759="",Template!N759="pa"),"",Template!M665&lt;(Template!M712+Template!M759),"Error",Template!M665&gt;(Template!M712+Template!M759),"Error",Template!M665=(Template!M712+Template!M759),"")</f>
        <v/>
      </c>
      <c r="L397" s="141" t="str" cm="1">
        <f t="array" ref="L397">+_xlfn.IFS(OR(Template!O665="",Template!P665="pa",Template!O712="",Template!P712="pa",Template!O759="",Template!P759="pa"),"",Template!O665&lt;(Template!O712+Template!O759),"Error",Template!O665&gt;(Template!O712+Template!O759),"Error",Template!O665=(Template!O712+Template!O759),"")</f>
        <v/>
      </c>
      <c r="M397" s="141" t="str" cm="1">
        <f t="array" ref="M397">+_xlfn.IFS(OR(Template!Q665="",Template!R665="pa",Template!Q712="",Template!R712="pa",Template!Q759="",Template!R759="pa"),"",Template!Q665&lt;(Template!Q712+Template!Q759),"Error",Template!Q665&gt;(Template!Q712+Template!Q759),"Error",Template!Q665=(Template!Q712+Template!Q759),"")</f>
        <v/>
      </c>
      <c r="N397" s="141" t="str" cm="1">
        <f t="array" ref="N397">+_xlfn.IFS(OR(Template!S665="",Template!T665="pa",Template!S712="",Template!T712="pa",Template!S759="",Template!T759="pa"),"",Template!S665&lt;(Template!S712+Template!S759),"Error",Template!S665&gt;(Template!S712+Template!S759),"Error",Template!S665=(Template!S712+Template!S759),"")</f>
        <v/>
      </c>
      <c r="O397" s="141" t="str" cm="1">
        <f t="array" ref="O397">+_xlfn.IFS(OR(Template!U665="",Template!V665="pa",Template!U712="",Template!V712="pa",Template!U759="",Template!V759="pa"),"",Template!U665&lt;(Template!U712+Template!U759),"Error",Template!U665&gt;(Template!U712+Template!U759),"Error",Template!U665=(Template!U712+Template!U759),"")</f>
        <v/>
      </c>
      <c r="P397" s="141" t="str" cm="1">
        <f t="array" ref="P397">+_xlfn.IFS(OR(Template!W665="",Template!X665="pa",Template!W712="",Template!X712="pa",Template!W759="",Template!X759="pa"),"",Template!W665&lt;(Template!W712+Template!W759),"Error",Template!W665&gt;(Template!W712+Template!W759),"Error",Template!W665=(Template!W712+Template!W759),"")</f>
        <v/>
      </c>
      <c r="Q397" s="141" t="str" cm="1">
        <f t="array" ref="Q397">+_xlfn.IFS(OR(Template!Y665="",Template!Z665="pa",Template!Y712="",Template!Z712="pa",Template!Y759="",Template!Z759="pa"),"",Template!Y665&lt;(Template!Y712+Template!Y759),"Error",Template!Y665&gt;(Template!Y712+Template!Y759),"Error",Template!Y665=(Template!Y712+Template!Y759),"")</f>
        <v/>
      </c>
      <c r="R397" s="155"/>
    </row>
    <row r="398" spans="1:18" ht="15.75" customHeight="1" x14ac:dyDescent="0.2">
      <c r="A398" s="491"/>
      <c r="B398" s="487"/>
      <c r="C398" s="487"/>
      <c r="D398" s="487"/>
      <c r="E398" s="69" t="s">
        <v>664</v>
      </c>
      <c r="F398" s="58" t="str" cm="1">
        <f t="array" ref="F398">IF(OR(G398:Q398="Error",G398:Q398="Alert"),1,"")</f>
        <v/>
      </c>
      <c r="G398" s="141" t="str" cm="1">
        <f t="array" ref="G398">+_xlfn.IFS(OR(Template!E666="",Template!F666="pa",Template!E713="",Template!F713="pa",Template!E760="",Template!F760="pa"),"",Template!E666&lt;(Template!E713+Template!E760),"Error",Template!E666&gt;(Template!E713+Template!E760),"Error",Template!E666=(Template!E713+Template!E760),"")</f>
        <v/>
      </c>
      <c r="H398" s="141" t="str" cm="1">
        <f t="array" ref="H398">+_xlfn.IFS(OR(Template!G666="",Template!H666="pa",Template!G713="",Template!H713="pa",Template!G760="",Template!H760="pa"),"",Template!G666&lt;(Template!G713+Template!G760),"Error",Template!G666&gt;(Template!G713+Template!G760),"Error",Template!G666=(Template!G713+Template!G760),"")</f>
        <v/>
      </c>
      <c r="I398" s="141" t="str" cm="1">
        <f t="array" ref="I398">+_xlfn.IFS(OR(Template!I666="",Template!J666="pa",Template!I713="",Template!J713="pa",Template!I760="",Template!J760="pa"),"",Template!I666&lt;(Template!I713+Template!I760),"Error",Template!I666&gt;(Template!I713+Template!I760),"Error",Template!I666=(Template!I713+Template!I760),"")</f>
        <v/>
      </c>
      <c r="J398" s="141" t="str" cm="1">
        <f t="array" ref="J398">+_xlfn.IFS(OR(Template!K666="",Template!L666="pa",Template!K713="",Template!L713="pa",Template!K760="",Template!L760="pa"),"",Template!K666&lt;(Template!K713+Template!K760),"Error",Template!K666&gt;(Template!K713+Template!K760),"Error",Template!K666=(Template!K713+Template!K760),"")</f>
        <v/>
      </c>
      <c r="K398" s="141" t="str" cm="1">
        <f t="array" ref="K398">+_xlfn.IFS(OR(Template!M666="",Template!N666="pa",Template!M713="",Template!N713="pa",Template!M760="",Template!N760="pa"),"",Template!M666&lt;(Template!M713+Template!M760),"Error",Template!M666&gt;(Template!M713+Template!M760),"Error",Template!M666=(Template!M713+Template!M760),"")</f>
        <v/>
      </c>
      <c r="L398" s="141" t="str" cm="1">
        <f t="array" ref="L398">+_xlfn.IFS(OR(Template!O666="",Template!P666="pa",Template!O713="",Template!P713="pa",Template!O760="",Template!P760="pa"),"",Template!O666&lt;(Template!O713+Template!O760),"Error",Template!O666&gt;(Template!O713+Template!O760),"Error",Template!O666=(Template!O713+Template!O760),"")</f>
        <v/>
      </c>
      <c r="M398" s="141" t="str" cm="1">
        <f t="array" ref="M398">+_xlfn.IFS(OR(Template!Q666="",Template!R666="pa",Template!Q713="",Template!R713="pa",Template!Q760="",Template!R760="pa"),"",Template!Q666&lt;(Template!Q713+Template!Q760),"Error",Template!Q666&gt;(Template!Q713+Template!Q760),"Error",Template!Q666=(Template!Q713+Template!Q760),"")</f>
        <v/>
      </c>
      <c r="N398" s="141" t="str" cm="1">
        <f t="array" ref="N398">+_xlfn.IFS(OR(Template!S666="",Template!T666="pa",Template!S713="",Template!T713="pa",Template!S760="",Template!T760="pa"),"",Template!S666&lt;(Template!S713+Template!S760),"Error",Template!S666&gt;(Template!S713+Template!S760),"Error",Template!S666=(Template!S713+Template!S760),"")</f>
        <v/>
      </c>
      <c r="O398" s="141" t="str" cm="1">
        <f t="array" ref="O398">+_xlfn.IFS(OR(Template!U666="",Template!V666="pa",Template!U713="",Template!V713="pa",Template!U760="",Template!V760="pa"),"",Template!U666&lt;(Template!U713+Template!U760),"Error",Template!U666&gt;(Template!U713+Template!U760),"Error",Template!U666=(Template!U713+Template!U760),"")</f>
        <v/>
      </c>
      <c r="P398" s="141" t="str" cm="1">
        <f t="array" ref="P398">+_xlfn.IFS(OR(Template!W666="",Template!X666="pa",Template!W713="",Template!X713="pa",Template!W760="",Template!X760="pa"),"",Template!W666&lt;(Template!W713+Template!W760),"Error",Template!W666&gt;(Template!W713+Template!W760),"Error",Template!W666=(Template!W713+Template!W760),"")</f>
        <v/>
      </c>
      <c r="Q398" s="141" t="str" cm="1">
        <f t="array" ref="Q398">+_xlfn.IFS(OR(Template!Y666="",Template!Z666="pa",Template!Y713="",Template!Z713="pa",Template!Y760="",Template!Z760="pa"),"",Template!Y666&lt;(Template!Y713+Template!Y760),"Error",Template!Y666&gt;(Template!Y713+Template!Y760),"Error",Template!Y666=(Template!Y713+Template!Y760),"")</f>
        <v/>
      </c>
      <c r="R398" s="155"/>
    </row>
    <row r="399" spans="1:18" ht="15.75" customHeight="1" x14ac:dyDescent="0.2">
      <c r="A399" s="491"/>
      <c r="B399" s="487"/>
      <c r="C399" s="487"/>
      <c r="D399" s="487"/>
      <c r="E399" s="69" t="s">
        <v>665</v>
      </c>
      <c r="F399" s="58" t="str" cm="1">
        <f t="array" ref="F399">IF(OR(G399:Q399="Error",G399:Q399="Alert"),1,"")</f>
        <v/>
      </c>
      <c r="G399" s="141" t="str" cm="1">
        <f t="array" ref="G399">+_xlfn.IFS(OR(Template!E667="",Template!F667="pa",Template!E714="",Template!F714="pa",Template!E761="",Template!F761="pa"),"",Template!E667&lt;(Template!E714+Template!E761),"Error",Template!E667&gt;(Template!E714+Template!E761),"Error",Template!E667=(Template!E714+Template!E761),"")</f>
        <v/>
      </c>
      <c r="H399" s="141" t="str" cm="1">
        <f t="array" ref="H399">+_xlfn.IFS(OR(Template!G667="",Template!H667="pa",Template!G714="",Template!H714="pa",Template!G761="",Template!H761="pa"),"",Template!G667&lt;(Template!G714+Template!G761),"Error",Template!G667&gt;(Template!G714+Template!G761),"Error",Template!G667=(Template!G714+Template!G761),"")</f>
        <v/>
      </c>
      <c r="I399" s="141" t="str" cm="1">
        <f t="array" ref="I399">+_xlfn.IFS(OR(Template!I667="",Template!J667="pa",Template!I714="",Template!J714="pa",Template!I761="",Template!J761="pa"),"",Template!I667&lt;(Template!I714+Template!I761),"Error",Template!I667&gt;(Template!I714+Template!I761),"Error",Template!I667=(Template!I714+Template!I761),"")</f>
        <v/>
      </c>
      <c r="J399" s="141" t="str" cm="1">
        <f t="array" ref="J399">+_xlfn.IFS(OR(Template!K667="",Template!L667="pa",Template!K714="",Template!L714="pa",Template!K761="",Template!L761="pa"),"",Template!K667&lt;(Template!K714+Template!K761),"Error",Template!K667&gt;(Template!K714+Template!K761),"Error",Template!K667=(Template!K714+Template!K761),"")</f>
        <v/>
      </c>
      <c r="K399" s="141" t="str" cm="1">
        <f t="array" ref="K399">+_xlfn.IFS(OR(Template!M667="",Template!N667="pa",Template!M714="",Template!N714="pa",Template!M761="",Template!N761="pa"),"",Template!M667&lt;(Template!M714+Template!M761),"Error",Template!M667&gt;(Template!M714+Template!M761),"Error",Template!M667=(Template!M714+Template!M761),"")</f>
        <v/>
      </c>
      <c r="L399" s="141" t="str" cm="1">
        <f t="array" ref="L399">+_xlfn.IFS(OR(Template!O667="",Template!P667="pa",Template!O714="",Template!P714="pa",Template!O761="",Template!P761="pa"),"",Template!O667&lt;(Template!O714+Template!O761),"Error",Template!O667&gt;(Template!O714+Template!O761),"Error",Template!O667=(Template!O714+Template!O761),"")</f>
        <v/>
      </c>
      <c r="M399" s="141" t="str" cm="1">
        <f t="array" ref="M399">+_xlfn.IFS(OR(Template!Q667="",Template!R667="pa",Template!Q714="",Template!R714="pa",Template!Q761="",Template!R761="pa"),"",Template!Q667&lt;(Template!Q714+Template!Q761),"Error",Template!Q667&gt;(Template!Q714+Template!Q761),"Error",Template!Q667=(Template!Q714+Template!Q761),"")</f>
        <v/>
      </c>
      <c r="N399" s="141" t="str" cm="1">
        <f t="array" ref="N399">+_xlfn.IFS(OR(Template!S667="",Template!T667="pa",Template!S714="",Template!T714="pa",Template!S761="",Template!T761="pa"),"",Template!S667&lt;(Template!S714+Template!S761),"Error",Template!S667&gt;(Template!S714+Template!S761),"Error",Template!S667=(Template!S714+Template!S761),"")</f>
        <v/>
      </c>
      <c r="O399" s="141" t="str" cm="1">
        <f t="array" ref="O399">+_xlfn.IFS(OR(Template!U667="",Template!V667="pa",Template!U714="",Template!V714="pa",Template!U761="",Template!V761="pa"),"",Template!U667&lt;(Template!U714+Template!U761),"Error",Template!U667&gt;(Template!U714+Template!U761),"Error",Template!U667=(Template!U714+Template!U761),"")</f>
        <v/>
      </c>
      <c r="P399" s="141" t="str" cm="1">
        <f t="array" ref="P399">+_xlfn.IFS(OR(Template!W667="",Template!X667="pa",Template!W714="",Template!X714="pa",Template!W761="",Template!X761="pa"),"",Template!W667&lt;(Template!W714+Template!W761),"Error",Template!W667&gt;(Template!W714+Template!W761),"Error",Template!W667=(Template!W714+Template!W761),"")</f>
        <v/>
      </c>
      <c r="Q399" s="141" t="str" cm="1">
        <f t="array" ref="Q399">+_xlfn.IFS(OR(Template!Y667="",Template!Z667="pa",Template!Y714="",Template!Z714="pa",Template!Y761="",Template!Z761="pa"),"",Template!Y667&lt;(Template!Y714+Template!Y761),"Error",Template!Y667&gt;(Template!Y714+Template!Y761),"Error",Template!Y667=(Template!Y714+Template!Y761),"")</f>
        <v/>
      </c>
      <c r="R399" s="155"/>
    </row>
    <row r="400" spans="1:18" ht="15.75" customHeight="1" x14ac:dyDescent="0.2">
      <c r="A400" s="491"/>
      <c r="B400" s="487"/>
      <c r="C400" s="487"/>
      <c r="D400" s="487"/>
      <c r="E400" s="69" t="s">
        <v>666</v>
      </c>
      <c r="F400" s="58" t="str" cm="1">
        <f t="array" ref="F400">IF(OR(G400:Q400="Error",G400:Q400="Alert"),1,"")</f>
        <v/>
      </c>
      <c r="G400" s="141" t="str" cm="1">
        <f t="array" ref="G400">+_xlfn.IFS(OR(Template!E668="",Template!F668="pa",Template!E715="",Template!F715="pa",Template!E762="",Template!F762="pa"),"",Template!E668&lt;(Template!E715+Template!E762),"Error",Template!E668&gt;(Template!E715+Template!E762),"Error",Template!E668=(Template!E715+Template!E762),"")</f>
        <v/>
      </c>
      <c r="H400" s="141" t="str" cm="1">
        <f t="array" ref="H400">+_xlfn.IFS(OR(Template!G668="",Template!H668="pa",Template!G715="",Template!H715="pa",Template!G762="",Template!H762="pa"),"",Template!G668&lt;(Template!G715+Template!G762),"Error",Template!G668&gt;(Template!G715+Template!G762),"Error",Template!G668=(Template!G715+Template!G762),"")</f>
        <v/>
      </c>
      <c r="I400" s="141" t="str" cm="1">
        <f t="array" ref="I400">+_xlfn.IFS(OR(Template!I668="",Template!J668="pa",Template!I715="",Template!J715="pa",Template!I762="",Template!J762="pa"),"",Template!I668&lt;(Template!I715+Template!I762),"Error",Template!I668&gt;(Template!I715+Template!I762),"Error",Template!I668=(Template!I715+Template!I762),"")</f>
        <v/>
      </c>
      <c r="J400" s="141" t="str" cm="1">
        <f t="array" ref="J400">+_xlfn.IFS(OR(Template!K668="",Template!L668="pa",Template!K715="",Template!L715="pa",Template!K762="",Template!L762="pa"),"",Template!K668&lt;(Template!K715+Template!K762),"Error",Template!K668&gt;(Template!K715+Template!K762),"Error",Template!K668=(Template!K715+Template!K762),"")</f>
        <v/>
      </c>
      <c r="K400" s="141" t="str" cm="1">
        <f t="array" ref="K400">+_xlfn.IFS(OR(Template!M668="",Template!N668="pa",Template!M715="",Template!N715="pa",Template!M762="",Template!N762="pa"),"",Template!M668&lt;(Template!M715+Template!M762),"Error",Template!M668&gt;(Template!M715+Template!M762),"Error",Template!M668=(Template!M715+Template!M762),"")</f>
        <v/>
      </c>
      <c r="L400" s="141" t="str" cm="1">
        <f t="array" ref="L400">+_xlfn.IFS(OR(Template!O668="",Template!P668="pa",Template!O715="",Template!P715="pa",Template!O762="",Template!P762="pa"),"",Template!O668&lt;(Template!O715+Template!O762),"Error",Template!O668&gt;(Template!O715+Template!O762),"Error",Template!O668=(Template!O715+Template!O762),"")</f>
        <v/>
      </c>
      <c r="M400" s="141" t="str" cm="1">
        <f t="array" ref="M400">+_xlfn.IFS(OR(Template!Q668="",Template!R668="pa",Template!Q715="",Template!R715="pa",Template!Q762="",Template!R762="pa"),"",Template!Q668&lt;(Template!Q715+Template!Q762),"Error",Template!Q668&gt;(Template!Q715+Template!Q762),"Error",Template!Q668=(Template!Q715+Template!Q762),"")</f>
        <v/>
      </c>
      <c r="N400" s="141" t="str" cm="1">
        <f t="array" ref="N400">+_xlfn.IFS(OR(Template!S668="",Template!T668="pa",Template!S715="",Template!T715="pa",Template!S762="",Template!T762="pa"),"",Template!S668&lt;(Template!S715+Template!S762),"Error",Template!S668&gt;(Template!S715+Template!S762),"Error",Template!S668=(Template!S715+Template!S762),"")</f>
        <v/>
      </c>
      <c r="O400" s="141" t="str" cm="1">
        <f t="array" ref="O400">+_xlfn.IFS(OR(Template!U668="",Template!V668="pa",Template!U715="",Template!V715="pa",Template!U762="",Template!V762="pa"),"",Template!U668&lt;(Template!U715+Template!U762),"Error",Template!U668&gt;(Template!U715+Template!U762),"Error",Template!U668=(Template!U715+Template!U762),"")</f>
        <v/>
      </c>
      <c r="P400" s="141" t="str" cm="1">
        <f t="array" ref="P400">+_xlfn.IFS(OR(Template!W668="",Template!X668="pa",Template!W715="",Template!X715="pa",Template!W762="",Template!X762="pa"),"",Template!W668&lt;(Template!W715+Template!W762),"Error",Template!W668&gt;(Template!W715+Template!W762),"Error",Template!W668=(Template!W715+Template!W762),"")</f>
        <v/>
      </c>
      <c r="Q400" s="141" t="str" cm="1">
        <f t="array" ref="Q400">+_xlfn.IFS(OR(Template!Y668="",Template!Z668="pa",Template!Y715="",Template!Z715="pa",Template!Y762="",Template!Z762="pa"),"",Template!Y668&lt;(Template!Y715+Template!Y762),"Error",Template!Y668&gt;(Template!Y715+Template!Y762),"Error",Template!Y668=(Template!Y715+Template!Y762),"")</f>
        <v/>
      </c>
      <c r="R400" s="155"/>
    </row>
    <row r="401" spans="1:18" ht="15.75" customHeight="1" x14ac:dyDescent="0.2">
      <c r="A401" s="491"/>
      <c r="B401" s="487"/>
      <c r="C401" s="487"/>
      <c r="D401" s="487"/>
      <c r="E401" s="69" t="s">
        <v>667</v>
      </c>
      <c r="F401" s="58" t="str" cm="1">
        <f t="array" ref="F401">IF(OR(G401:Q401="Error",G401:Q401="Alert"),1,"")</f>
        <v/>
      </c>
      <c r="G401" s="141" t="str" cm="1">
        <f t="array" ref="G401">+_xlfn.IFS(OR(Template!E669="",Template!F669="pa",Template!E716="",Template!F716="pa",Template!E763="",Template!F763="pa"),"",Template!E669&lt;(Template!E716+Template!E763),"Error",Template!E669&gt;(Template!E716+Template!E763),"Error",Template!E669=(Template!E716+Template!E763),"")</f>
        <v/>
      </c>
      <c r="H401" s="141" t="str" cm="1">
        <f t="array" ref="H401">+_xlfn.IFS(OR(Template!G669="",Template!H669="pa",Template!G716="",Template!H716="pa",Template!G763="",Template!H763="pa"),"",Template!G669&lt;(Template!G716+Template!G763),"Error",Template!G669&gt;(Template!G716+Template!G763),"Error",Template!G669=(Template!G716+Template!G763),"")</f>
        <v/>
      </c>
      <c r="I401" s="141" t="str" cm="1">
        <f t="array" ref="I401">+_xlfn.IFS(OR(Template!I669="",Template!J669="pa",Template!I716="",Template!J716="pa",Template!I763="",Template!J763="pa"),"",Template!I669&lt;(Template!I716+Template!I763),"Error",Template!I669&gt;(Template!I716+Template!I763),"Error",Template!I669=(Template!I716+Template!I763),"")</f>
        <v/>
      </c>
      <c r="J401" s="141" t="str" cm="1">
        <f t="array" ref="J401">+_xlfn.IFS(OR(Template!K669="",Template!L669="pa",Template!K716="",Template!L716="pa",Template!K763="",Template!L763="pa"),"",Template!K669&lt;(Template!K716+Template!K763),"Error",Template!K669&gt;(Template!K716+Template!K763),"Error",Template!K669=(Template!K716+Template!K763),"")</f>
        <v/>
      </c>
      <c r="K401" s="141" t="str" cm="1">
        <f t="array" ref="K401">+_xlfn.IFS(OR(Template!M669="",Template!N669="pa",Template!M716="",Template!N716="pa",Template!M763="",Template!N763="pa"),"",Template!M669&lt;(Template!M716+Template!M763),"Error",Template!M669&gt;(Template!M716+Template!M763),"Error",Template!M669=(Template!M716+Template!M763),"")</f>
        <v/>
      </c>
      <c r="L401" s="141" t="str" cm="1">
        <f t="array" ref="L401">+_xlfn.IFS(OR(Template!O669="",Template!P669="pa",Template!O716="",Template!P716="pa",Template!O763="",Template!P763="pa"),"",Template!O669&lt;(Template!O716+Template!O763),"Error",Template!O669&gt;(Template!O716+Template!O763),"Error",Template!O669=(Template!O716+Template!O763),"")</f>
        <v/>
      </c>
      <c r="M401" s="141" t="str" cm="1">
        <f t="array" ref="M401">+_xlfn.IFS(OR(Template!Q669="",Template!R669="pa",Template!Q716="",Template!R716="pa",Template!Q763="",Template!R763="pa"),"",Template!Q669&lt;(Template!Q716+Template!Q763),"Error",Template!Q669&gt;(Template!Q716+Template!Q763),"Error",Template!Q669=(Template!Q716+Template!Q763),"")</f>
        <v/>
      </c>
      <c r="N401" s="141" t="str" cm="1">
        <f t="array" ref="N401">+_xlfn.IFS(OR(Template!S669="",Template!T669="pa",Template!S716="",Template!T716="pa",Template!S763="",Template!T763="pa"),"",Template!S669&lt;(Template!S716+Template!S763),"Error",Template!S669&gt;(Template!S716+Template!S763),"Error",Template!S669=(Template!S716+Template!S763),"")</f>
        <v/>
      </c>
      <c r="O401" s="141" t="str" cm="1">
        <f t="array" ref="O401">+_xlfn.IFS(OR(Template!U669="",Template!V669="pa",Template!U716="",Template!V716="pa",Template!U763="",Template!V763="pa"),"",Template!U669&lt;(Template!U716+Template!U763),"Error",Template!U669&gt;(Template!U716+Template!U763),"Error",Template!U669=(Template!U716+Template!U763),"")</f>
        <v/>
      </c>
      <c r="P401" s="141" t="str" cm="1">
        <f t="array" ref="P401">+_xlfn.IFS(OR(Template!W669="",Template!X669="pa",Template!W716="",Template!X716="pa",Template!W763="",Template!X763="pa"),"",Template!W669&lt;(Template!W716+Template!W763),"Error",Template!W669&gt;(Template!W716+Template!W763),"Error",Template!W669=(Template!W716+Template!W763),"")</f>
        <v/>
      </c>
      <c r="Q401" s="141" t="str" cm="1">
        <f t="array" ref="Q401">+_xlfn.IFS(OR(Template!Y669="",Template!Z669="pa",Template!Y716="",Template!Z716="pa",Template!Y763="",Template!Z763="pa"),"",Template!Y669&lt;(Template!Y716+Template!Y763),"Error",Template!Y669&gt;(Template!Y716+Template!Y763),"Error",Template!Y669=(Template!Y716+Template!Y763),"")</f>
        <v/>
      </c>
      <c r="R401" s="155"/>
    </row>
    <row r="402" spans="1:18" ht="15.75" customHeight="1" x14ac:dyDescent="0.2">
      <c r="A402" s="491"/>
      <c r="B402" s="487"/>
      <c r="C402" s="487"/>
      <c r="D402" s="487"/>
      <c r="E402" s="69" t="s">
        <v>668</v>
      </c>
      <c r="F402" s="58" t="str" cm="1">
        <f t="array" ref="F402">IF(OR(G402:Q402="Error",G402:Q402="Alert"),1,"")</f>
        <v/>
      </c>
      <c r="G402" s="141" t="str" cm="1">
        <f t="array" ref="G402">+_xlfn.IFS(OR(Template!E670="",Template!F670="pa",Template!E717="",Template!F717="pa",Template!E764="",Template!F764="pa"),"",Template!E670&lt;(Template!E717+Template!E764),"Error",Template!E670&gt;(Template!E717+Template!E764),"Error",Template!E670=(Template!E717+Template!E764),"")</f>
        <v/>
      </c>
      <c r="H402" s="141" t="str" cm="1">
        <f t="array" ref="H402">+_xlfn.IFS(OR(Template!G670="",Template!H670="pa",Template!G717="",Template!H717="pa",Template!G764="",Template!H764="pa"),"",Template!G670&lt;(Template!G717+Template!G764),"Error",Template!G670&gt;(Template!G717+Template!G764),"Error",Template!G670=(Template!G717+Template!G764),"")</f>
        <v/>
      </c>
      <c r="I402" s="141" t="str" cm="1">
        <f t="array" ref="I402">+_xlfn.IFS(OR(Template!I670="",Template!J670="pa",Template!I717="",Template!J717="pa",Template!I764="",Template!J764="pa"),"",Template!I670&lt;(Template!I717+Template!I764),"Error",Template!I670&gt;(Template!I717+Template!I764),"Error",Template!I670=(Template!I717+Template!I764),"")</f>
        <v/>
      </c>
      <c r="J402" s="141" t="str" cm="1">
        <f t="array" ref="J402">+_xlfn.IFS(OR(Template!K670="",Template!L670="pa",Template!K717="",Template!L717="pa",Template!K764="",Template!L764="pa"),"",Template!K670&lt;(Template!K717+Template!K764),"Error",Template!K670&gt;(Template!K717+Template!K764),"Error",Template!K670=(Template!K717+Template!K764),"")</f>
        <v/>
      </c>
      <c r="K402" s="141" t="str" cm="1">
        <f t="array" ref="K402">+_xlfn.IFS(OR(Template!M670="",Template!N670="pa",Template!M717="",Template!N717="pa",Template!M764="",Template!N764="pa"),"",Template!M670&lt;(Template!M717+Template!M764),"Error",Template!M670&gt;(Template!M717+Template!M764),"Error",Template!M670=(Template!M717+Template!M764),"")</f>
        <v/>
      </c>
      <c r="L402" s="141" t="str" cm="1">
        <f t="array" ref="L402">+_xlfn.IFS(OR(Template!O670="",Template!P670="pa",Template!O717="",Template!P717="pa",Template!O764="",Template!P764="pa"),"",Template!O670&lt;(Template!O717+Template!O764),"Error",Template!O670&gt;(Template!O717+Template!O764),"Error",Template!O670=(Template!O717+Template!O764),"")</f>
        <v/>
      </c>
      <c r="M402" s="141" t="str" cm="1">
        <f t="array" ref="M402">+_xlfn.IFS(OR(Template!Q670="",Template!R670="pa",Template!Q717="",Template!R717="pa",Template!Q764="",Template!R764="pa"),"",Template!Q670&lt;(Template!Q717+Template!Q764),"Error",Template!Q670&gt;(Template!Q717+Template!Q764),"Error",Template!Q670=(Template!Q717+Template!Q764),"")</f>
        <v/>
      </c>
      <c r="N402" s="141" t="str" cm="1">
        <f t="array" ref="N402">+_xlfn.IFS(OR(Template!S670="",Template!T670="pa",Template!S717="",Template!T717="pa",Template!S764="",Template!T764="pa"),"",Template!S670&lt;(Template!S717+Template!S764),"Error",Template!S670&gt;(Template!S717+Template!S764),"Error",Template!S670=(Template!S717+Template!S764),"")</f>
        <v/>
      </c>
      <c r="O402" s="141" t="str" cm="1">
        <f t="array" ref="O402">+_xlfn.IFS(OR(Template!U670="",Template!V670="pa",Template!U717="",Template!V717="pa",Template!U764="",Template!V764="pa"),"",Template!U670&lt;(Template!U717+Template!U764),"Error",Template!U670&gt;(Template!U717+Template!U764),"Error",Template!U670=(Template!U717+Template!U764),"")</f>
        <v/>
      </c>
      <c r="P402" s="141" t="str" cm="1">
        <f t="array" ref="P402">+_xlfn.IFS(OR(Template!W670="",Template!X670="pa",Template!W717="",Template!X717="pa",Template!W764="",Template!X764="pa"),"",Template!W670&lt;(Template!W717+Template!W764),"Error",Template!W670&gt;(Template!W717+Template!W764),"Error",Template!W670=(Template!W717+Template!W764),"")</f>
        <v/>
      </c>
      <c r="Q402" s="141" t="str" cm="1">
        <f t="array" ref="Q402">+_xlfn.IFS(OR(Template!Y670="",Template!Z670="pa",Template!Y717="",Template!Z717="pa",Template!Y764="",Template!Z764="pa"),"",Template!Y670&lt;(Template!Y717+Template!Y764),"Error",Template!Y670&gt;(Template!Y717+Template!Y764),"Error",Template!Y670=(Template!Y717+Template!Y764),"")</f>
        <v/>
      </c>
      <c r="R402" s="155"/>
    </row>
    <row r="403" spans="1:18" ht="15.75" customHeight="1" x14ac:dyDescent="0.2">
      <c r="A403" s="491"/>
      <c r="B403" s="487"/>
      <c r="C403" s="487"/>
      <c r="D403" s="487"/>
      <c r="E403" s="69" t="s">
        <v>669</v>
      </c>
      <c r="F403" s="58" t="str" cm="1">
        <f t="array" ref="F403">IF(OR(G403:Q403="Error",G403:Q403="Alert"),1,"")</f>
        <v/>
      </c>
      <c r="G403" s="141" t="str" cm="1">
        <f t="array" ref="G403">+_xlfn.IFS(OR(Template!E671="",Template!F671="pa",Template!E718="",Template!F718="pa",Template!E765="",Template!F765="pa"),"",Template!E671&lt;(Template!E718+Template!E765),"Error",Template!E671&gt;(Template!E718+Template!E765),"Error",Template!E671=(Template!E718+Template!E765),"")</f>
        <v/>
      </c>
      <c r="H403" s="141" t="str" cm="1">
        <f t="array" ref="H403">+_xlfn.IFS(OR(Template!G671="",Template!H671="pa",Template!G718="",Template!H718="pa",Template!G765="",Template!H765="pa"),"",Template!G671&lt;(Template!G718+Template!G765),"Error",Template!G671&gt;(Template!G718+Template!G765),"Error",Template!G671=(Template!G718+Template!G765),"")</f>
        <v/>
      </c>
      <c r="I403" s="141" t="str" cm="1">
        <f t="array" ref="I403">+_xlfn.IFS(OR(Template!I671="",Template!J671="pa",Template!I718="",Template!J718="pa",Template!I765="",Template!J765="pa"),"",Template!I671&lt;(Template!I718+Template!I765),"Error",Template!I671&gt;(Template!I718+Template!I765),"Error",Template!I671=(Template!I718+Template!I765),"")</f>
        <v/>
      </c>
      <c r="J403" s="141" t="str" cm="1">
        <f t="array" ref="J403">+_xlfn.IFS(OR(Template!K671="",Template!L671="pa",Template!K718="",Template!L718="pa",Template!K765="",Template!L765="pa"),"",Template!K671&lt;(Template!K718+Template!K765),"Error",Template!K671&gt;(Template!K718+Template!K765),"Error",Template!K671=(Template!K718+Template!K765),"")</f>
        <v/>
      </c>
      <c r="K403" s="141" t="str" cm="1">
        <f t="array" ref="K403">+_xlfn.IFS(OR(Template!M671="",Template!N671="pa",Template!M718="",Template!N718="pa",Template!M765="",Template!N765="pa"),"",Template!M671&lt;(Template!M718+Template!M765),"Error",Template!M671&gt;(Template!M718+Template!M765),"Error",Template!M671=(Template!M718+Template!M765),"")</f>
        <v/>
      </c>
      <c r="L403" s="141" t="str" cm="1">
        <f t="array" ref="L403">+_xlfn.IFS(OR(Template!O671="",Template!P671="pa",Template!O718="",Template!P718="pa",Template!O765="",Template!P765="pa"),"",Template!O671&lt;(Template!O718+Template!O765),"Error",Template!O671&gt;(Template!O718+Template!O765),"Error",Template!O671=(Template!O718+Template!O765),"")</f>
        <v/>
      </c>
      <c r="M403" s="141" t="str" cm="1">
        <f t="array" ref="M403">+_xlfn.IFS(OR(Template!Q671="",Template!R671="pa",Template!Q718="",Template!R718="pa",Template!Q765="",Template!R765="pa"),"",Template!Q671&lt;(Template!Q718+Template!Q765),"Error",Template!Q671&gt;(Template!Q718+Template!Q765),"Error",Template!Q671=(Template!Q718+Template!Q765),"")</f>
        <v/>
      </c>
      <c r="N403" s="141" t="str" cm="1">
        <f t="array" ref="N403">+_xlfn.IFS(OR(Template!S671="",Template!T671="pa",Template!S718="",Template!T718="pa",Template!S765="",Template!T765="pa"),"",Template!S671&lt;(Template!S718+Template!S765),"Error",Template!S671&gt;(Template!S718+Template!S765),"Error",Template!S671=(Template!S718+Template!S765),"")</f>
        <v/>
      </c>
      <c r="O403" s="141" t="str" cm="1">
        <f t="array" ref="O403">+_xlfn.IFS(OR(Template!U671="",Template!V671="pa",Template!U718="",Template!V718="pa",Template!U765="",Template!V765="pa"),"",Template!U671&lt;(Template!U718+Template!U765),"Error",Template!U671&gt;(Template!U718+Template!U765),"Error",Template!U671=(Template!U718+Template!U765),"")</f>
        <v/>
      </c>
      <c r="P403" s="141" t="str" cm="1">
        <f t="array" ref="P403">+_xlfn.IFS(OR(Template!W671="",Template!X671="pa",Template!W718="",Template!X718="pa",Template!W765="",Template!X765="pa"),"",Template!W671&lt;(Template!W718+Template!W765),"Error",Template!W671&gt;(Template!W718+Template!W765),"Error",Template!W671=(Template!W718+Template!W765),"")</f>
        <v/>
      </c>
      <c r="Q403" s="141" t="str" cm="1">
        <f t="array" ref="Q403">+_xlfn.IFS(OR(Template!Y671="",Template!Z671="pa",Template!Y718="",Template!Z718="pa",Template!Y765="",Template!Z765="pa"),"",Template!Y671&lt;(Template!Y718+Template!Y765),"Error",Template!Y671&gt;(Template!Y718+Template!Y765),"Error",Template!Y671=(Template!Y718+Template!Y765),"")</f>
        <v/>
      </c>
      <c r="R403" s="155"/>
    </row>
    <row r="404" spans="1:18" ht="15.75" customHeight="1" x14ac:dyDescent="0.2">
      <c r="A404" s="491"/>
      <c r="B404" s="487"/>
      <c r="C404" s="487"/>
      <c r="D404" s="487"/>
      <c r="E404" s="69" t="s">
        <v>670</v>
      </c>
      <c r="F404" s="58" t="str" cm="1">
        <f t="array" ref="F404">IF(OR(G404:Q404="Error",G404:Q404="Alert"),1,"")</f>
        <v/>
      </c>
      <c r="G404" s="141" t="str" cm="1">
        <f t="array" ref="G404">+_xlfn.IFS(OR(Template!E672="",Template!F672="pa",Template!E719="",Template!F719="pa",Template!E766="",Template!F766="pa"),"",Template!E672&lt;(Template!E719+Template!E766),"Error",Template!E672&gt;(Template!E719+Template!E766),"Error",Template!E672=(Template!E719+Template!E766),"")</f>
        <v/>
      </c>
      <c r="H404" s="141" t="str" cm="1">
        <f t="array" ref="H404">+_xlfn.IFS(OR(Template!G672="",Template!H672="pa",Template!G719="",Template!H719="pa",Template!G766="",Template!H766="pa"),"",Template!G672&lt;(Template!G719+Template!G766),"Error",Template!G672&gt;(Template!G719+Template!G766),"Error",Template!G672=(Template!G719+Template!G766),"")</f>
        <v/>
      </c>
      <c r="I404" s="141" t="str" cm="1">
        <f t="array" ref="I404">+_xlfn.IFS(OR(Template!I672="",Template!J672="pa",Template!I719="",Template!J719="pa",Template!I766="",Template!J766="pa"),"",Template!I672&lt;(Template!I719+Template!I766),"Error",Template!I672&gt;(Template!I719+Template!I766),"Error",Template!I672=(Template!I719+Template!I766),"")</f>
        <v/>
      </c>
      <c r="J404" s="141" t="str" cm="1">
        <f t="array" ref="J404">+_xlfn.IFS(OR(Template!K672="",Template!L672="pa",Template!K719="",Template!L719="pa",Template!K766="",Template!L766="pa"),"",Template!K672&lt;(Template!K719+Template!K766),"Error",Template!K672&gt;(Template!K719+Template!K766),"Error",Template!K672=(Template!K719+Template!K766),"")</f>
        <v/>
      </c>
      <c r="K404" s="141" t="str" cm="1">
        <f t="array" ref="K404">+_xlfn.IFS(OR(Template!M672="",Template!N672="pa",Template!M719="",Template!N719="pa",Template!M766="",Template!N766="pa"),"",Template!M672&lt;(Template!M719+Template!M766),"Error",Template!M672&gt;(Template!M719+Template!M766),"Error",Template!M672=(Template!M719+Template!M766),"")</f>
        <v/>
      </c>
      <c r="L404" s="141" t="str" cm="1">
        <f t="array" ref="L404">+_xlfn.IFS(OR(Template!O672="",Template!P672="pa",Template!O719="",Template!P719="pa",Template!O766="",Template!P766="pa"),"",Template!O672&lt;(Template!O719+Template!O766),"Error",Template!O672&gt;(Template!O719+Template!O766),"Error",Template!O672=(Template!O719+Template!O766),"")</f>
        <v/>
      </c>
      <c r="M404" s="141" t="str" cm="1">
        <f t="array" ref="M404">+_xlfn.IFS(OR(Template!Q672="",Template!R672="pa",Template!Q719="",Template!R719="pa",Template!Q766="",Template!R766="pa"),"",Template!Q672&lt;(Template!Q719+Template!Q766),"Error",Template!Q672&gt;(Template!Q719+Template!Q766),"Error",Template!Q672=(Template!Q719+Template!Q766),"")</f>
        <v/>
      </c>
      <c r="N404" s="141" t="str" cm="1">
        <f t="array" ref="N404">+_xlfn.IFS(OR(Template!S672="",Template!T672="pa",Template!S719="",Template!T719="pa",Template!S766="",Template!T766="pa"),"",Template!S672&lt;(Template!S719+Template!S766),"Error",Template!S672&gt;(Template!S719+Template!S766),"Error",Template!S672=(Template!S719+Template!S766),"")</f>
        <v/>
      </c>
      <c r="O404" s="141" t="str" cm="1">
        <f t="array" ref="O404">+_xlfn.IFS(OR(Template!U672="",Template!V672="pa",Template!U719="",Template!V719="pa",Template!U766="",Template!V766="pa"),"",Template!U672&lt;(Template!U719+Template!U766),"Error",Template!U672&gt;(Template!U719+Template!U766),"Error",Template!U672=(Template!U719+Template!U766),"")</f>
        <v/>
      </c>
      <c r="P404" s="141" t="str" cm="1">
        <f t="array" ref="P404">+_xlfn.IFS(OR(Template!W672="",Template!X672="pa",Template!W719="",Template!X719="pa",Template!W766="",Template!X766="pa"),"",Template!W672&lt;(Template!W719+Template!W766),"Error",Template!W672&gt;(Template!W719+Template!W766),"Error",Template!W672=(Template!W719+Template!W766),"")</f>
        <v/>
      </c>
      <c r="Q404" s="141" t="str" cm="1">
        <f t="array" ref="Q404">+_xlfn.IFS(OR(Template!Y672="",Template!Z672="pa",Template!Y719="",Template!Z719="pa",Template!Y766="",Template!Z766="pa"),"",Template!Y672&lt;(Template!Y719+Template!Y766),"Error",Template!Y672&gt;(Template!Y719+Template!Y766),"Error",Template!Y672=(Template!Y719+Template!Y766),"")</f>
        <v/>
      </c>
      <c r="R404" s="155"/>
    </row>
    <row r="405" spans="1:18" ht="15.75" customHeight="1" thickBot="1" x14ac:dyDescent="0.25">
      <c r="A405" s="492"/>
      <c r="B405" s="488"/>
      <c r="C405" s="488"/>
      <c r="D405" s="488"/>
      <c r="E405" s="70" t="s">
        <v>671</v>
      </c>
      <c r="F405" s="443" t="str" cm="1">
        <f t="array" ref="F405">IF(OR(G405:Q405="Error",G405:Q405="Alert"),1,"")</f>
        <v/>
      </c>
      <c r="G405" s="142" t="str" cm="1">
        <f t="array" ref="G405">+_xlfn.IFS(OR(Template!E673="",Template!F673="pa",Template!E720="",Template!F720="pa",Template!E767="",Template!F767="pa"),"",Template!E673&lt;(Template!E720+Template!E767),"Error",Template!E673&gt;(Template!E720+Template!E767),"Error",Template!E673=(Template!E720+Template!E767),"")</f>
        <v/>
      </c>
      <c r="H405" s="142" t="str" cm="1">
        <f t="array" ref="H405">+_xlfn.IFS(OR(Template!G673="",Template!H673="pa",Template!G720="",Template!H720="pa",Template!G767="",Template!H767="pa"),"",Template!G673&lt;(Template!G720+Template!G767),"Error",Template!G673&gt;(Template!G720+Template!G767),"Error",Template!G673=(Template!G720+Template!G767),"")</f>
        <v/>
      </c>
      <c r="I405" s="142" t="str" cm="1">
        <f t="array" ref="I405">+_xlfn.IFS(OR(Template!I673="",Template!J673="pa",Template!I720="",Template!J720="pa",Template!I767="",Template!J767="pa"),"",Template!I673&lt;(Template!I720+Template!I767),"Error",Template!I673&gt;(Template!I720+Template!I767),"Error",Template!I673=(Template!I720+Template!I767),"")</f>
        <v/>
      </c>
      <c r="J405" s="142" t="str" cm="1">
        <f t="array" ref="J405">+_xlfn.IFS(OR(Template!K673="",Template!L673="pa",Template!K720="",Template!L720="pa",Template!K767="",Template!L767="pa"),"",Template!K673&lt;(Template!K720+Template!K767),"Error",Template!K673&gt;(Template!K720+Template!K767),"Error",Template!K673=(Template!K720+Template!K767),"")</f>
        <v/>
      </c>
      <c r="K405" s="142" t="str" cm="1">
        <f t="array" ref="K405">+_xlfn.IFS(OR(Template!M673="",Template!N673="pa",Template!M720="",Template!N720="pa",Template!M767="",Template!N767="pa"),"",Template!M673&lt;(Template!M720+Template!M767),"Error",Template!M673&gt;(Template!M720+Template!M767),"Error",Template!M673=(Template!M720+Template!M767),"")</f>
        <v/>
      </c>
      <c r="L405" s="142" t="str" cm="1">
        <f t="array" ref="L405">+_xlfn.IFS(OR(Template!O673="",Template!P673="pa",Template!O720="",Template!P720="pa",Template!O767="",Template!P767="pa"),"",Template!O673&lt;(Template!O720+Template!O767),"Error",Template!O673&gt;(Template!O720+Template!O767),"Error",Template!O673=(Template!O720+Template!O767),"")</f>
        <v/>
      </c>
      <c r="M405" s="142" t="str" cm="1">
        <f t="array" ref="M405">+_xlfn.IFS(OR(Template!Q673="",Template!R673="pa",Template!Q720="",Template!R720="pa",Template!Q767="",Template!R767="pa"),"",Template!Q673&lt;(Template!Q720+Template!Q767),"Error",Template!Q673&gt;(Template!Q720+Template!Q767),"Error",Template!Q673=(Template!Q720+Template!Q767),"")</f>
        <v/>
      </c>
      <c r="N405" s="142" t="str" cm="1">
        <f t="array" ref="N405">+_xlfn.IFS(OR(Template!S673="",Template!T673="pa",Template!S720="",Template!T720="pa",Template!S767="",Template!T767="pa"),"",Template!S673&lt;(Template!S720+Template!S767),"Error",Template!S673&gt;(Template!S720+Template!S767),"Error",Template!S673=(Template!S720+Template!S767),"")</f>
        <v/>
      </c>
      <c r="O405" s="142" t="str" cm="1">
        <f t="array" ref="O405">+_xlfn.IFS(OR(Template!U673="",Template!V673="pa",Template!U720="",Template!V720="pa",Template!U767="",Template!V767="pa"),"",Template!U673&lt;(Template!U720+Template!U767),"Error",Template!U673&gt;(Template!U720+Template!U767),"Error",Template!U673=(Template!U720+Template!U767),"")</f>
        <v/>
      </c>
      <c r="P405" s="142" t="str" cm="1">
        <f t="array" ref="P405">+_xlfn.IFS(OR(Template!W673="",Template!X673="pa",Template!W720="",Template!X720="pa",Template!W767="",Template!X767="pa"),"",Template!W673&lt;(Template!W720+Template!W767),"Error",Template!W673&gt;(Template!W720+Template!W767),"Error",Template!W673=(Template!W720+Template!W767),"")</f>
        <v/>
      </c>
      <c r="Q405" s="142" t="str" cm="1">
        <f t="array" ref="Q405">+_xlfn.IFS(OR(Template!Y673="",Template!Z673="pa",Template!Y720="",Template!Z720="pa",Template!Y767="",Template!Z767="pa"),"",Template!Y673&lt;(Template!Y720+Template!Y767),"Error",Template!Y673&gt;(Template!Y720+Template!Y767),"Error",Template!Y673=(Template!Y720+Template!Y767),"")</f>
        <v/>
      </c>
      <c r="R405" s="156"/>
    </row>
    <row r="406" spans="1:18" ht="24.75" customHeight="1" x14ac:dyDescent="0.2">
      <c r="A406" s="490" t="s">
        <v>707</v>
      </c>
      <c r="B406" s="486" t="s">
        <v>708</v>
      </c>
      <c r="C406" s="486" t="s">
        <v>709</v>
      </c>
      <c r="D406" s="486" t="s">
        <v>124</v>
      </c>
      <c r="E406" s="125" t="s">
        <v>653</v>
      </c>
      <c r="F406" s="140"/>
      <c r="G406" s="140" t="str" cm="1">
        <f t="array" ref="G406">+_xlfn.IFS(OR(Template!E817="",Template!F817="pa",Template!E840="",Template!F840="pa",Template!E863="",Template!F863="pa"),"",Template!E817&lt;(Template!E840+Template!E863),"Error",Template!E817&gt;(Template!E840+Template!E863),"Error",Template!E817=(Template!E840+Template!E863),"")</f>
        <v/>
      </c>
      <c r="H406" s="140" t="str" cm="1">
        <f t="array" ref="H406">+_xlfn.IFS(OR(Template!G817="",Template!H817="pa",Template!G840="",Template!H840="pa",Template!G863="",Template!H863="pa"),"",Template!G817&lt;(Template!G840+Template!G863),"Error",Template!G817&gt;(Template!G840+Template!G863),"Error",Template!G817=(Template!G840+Template!G863),"")</f>
        <v/>
      </c>
      <c r="I406" s="140" t="str" cm="1">
        <f t="array" ref="I406">+_xlfn.IFS(OR(Template!I817="",Template!J817="pa",Template!I840="",Template!J840="pa",Template!I863="",Template!J863="pa"),"",Template!I817&lt;(Template!I840+Template!I863),"Error",Template!I817&gt;(Template!I840+Template!I863),"Error",Template!I817=(Template!I840+Template!I863),"")</f>
        <v/>
      </c>
      <c r="J406" s="140" t="str" cm="1">
        <f t="array" ref="J406">+_xlfn.IFS(OR(Template!K817="",Template!L817="pa",Template!K840="",Template!L840="pa",Template!K863="",Template!L863="pa"),"",Template!K817&lt;(Template!K840+Template!K863),"Error",Template!K817&gt;(Template!K840+Template!K863),"Error",Template!K817=(Template!K840+Template!K863),"")</f>
        <v/>
      </c>
      <c r="K406" s="140" t="str" cm="1">
        <f t="array" ref="K406">+_xlfn.IFS(OR(Template!M817="",Template!N817="pa",Template!M840="",Template!N840="pa",Template!M863="",Template!N863="pa"),"",Template!M817&lt;(Template!M840+Template!M863),"Error",Template!M817&gt;(Template!M840+Template!M863),"Error",Template!M817=(Template!M840+Template!M863),"")</f>
        <v/>
      </c>
      <c r="L406" s="140" t="str" cm="1">
        <f t="array" ref="L406">+_xlfn.IFS(OR(Template!O817="",Template!P817="pa",Template!O840="",Template!P840="pa",Template!O863="",Template!P863="pa"),"",Template!O817&lt;(Template!O840+Template!O863),"Error",Template!O817&gt;(Template!O840+Template!O863),"Error",Template!O817=(Template!O840+Template!O863),"")</f>
        <v/>
      </c>
      <c r="M406" s="140" t="str" cm="1">
        <f t="array" ref="M406">+_xlfn.IFS(OR(Template!Q817="",Template!R817="pa",Template!Q840="",Template!R840="pa",Template!Q863="",Template!R863="pa"),"",Template!Q817&lt;(Template!Q840+Template!Q863),"Error",Template!Q817&gt;(Template!Q840+Template!Q863),"Error",Template!Q817=(Template!Q840+Template!Q863),"")</f>
        <v/>
      </c>
      <c r="N406" s="140" t="str" cm="1">
        <f t="array" ref="N406">+_xlfn.IFS(OR(Template!S817="",Template!T817="pa",Template!S840="",Template!T840="pa",Template!S863="",Template!T863="pa"),"",Template!S817&lt;(Template!S840+Template!S863),"Error",Template!S817&gt;(Template!S840+Template!S863),"Error",Template!S817=(Template!S840+Template!S863),"")</f>
        <v/>
      </c>
      <c r="O406" s="140" t="str" cm="1">
        <f t="array" ref="O406">+_xlfn.IFS(OR(Template!U817="",Template!V817="pa",Template!U840="",Template!V840="pa",Template!U863="",Template!V863="pa"),"",Template!U817&lt;(Template!U840+Template!U863),"Error",Template!U817&gt;(Template!U840+Template!U863),"Error",Template!U817=(Template!U840+Template!U863),"")</f>
        <v/>
      </c>
      <c r="P406" s="140" t="str" cm="1">
        <f t="array" ref="P406">+_xlfn.IFS(OR(Template!W817="",Template!X817="pa",Template!W840="",Template!X840="pa",Template!W863="",Template!X863="pa"),"",Template!W817&lt;(Template!W840+Template!W863),"Error",Template!W817&gt;(Template!W840+Template!W863),"Error",Template!W817=(Template!W840+Template!W863),"")</f>
        <v/>
      </c>
      <c r="Q406" s="140" t="str" cm="1">
        <f t="array" ref="Q406">+_xlfn.IFS(OR(Template!Y817="",Template!Z817="pa",Template!Y840="",Template!Z840="pa",Template!Y863="",Template!Z863="pa"),"",Template!Y817&lt;(Template!Y840+Template!Y863),"Error",Template!Y817&gt;(Template!Y840+Template!Y863),"Error",Template!Y817=(Template!Y840+Template!Y863),"")</f>
        <v/>
      </c>
      <c r="R406" s="154"/>
    </row>
    <row r="407" spans="1:18" ht="15.75" customHeight="1" x14ac:dyDescent="0.2">
      <c r="A407" s="491"/>
      <c r="B407" s="487"/>
      <c r="C407" s="487"/>
      <c r="D407" s="487"/>
      <c r="E407" s="128" t="s">
        <v>408</v>
      </c>
      <c r="F407" s="58" t="str" cm="1">
        <f t="array" ref="F407">IF(OR(G407:Q407="Error",G407:Q407="Alert"),1,"")</f>
        <v/>
      </c>
      <c r="G407" s="141" t="str" cm="1">
        <f t="array" ref="G407">+_xlfn.IFS(OR(Template!E819="",Template!F819="pa",Template!E842="",Template!F842="pa",Template!E865="",Template!F865="pa"),"",Template!E819&lt;(Template!E842+Template!E865),"Error",Template!E819&gt;(Template!E842+Template!E865),"Error",Template!E819=(Template!E842+Template!E865),"")</f>
        <v/>
      </c>
      <c r="H407" s="141" t="str" cm="1">
        <f t="array" ref="H407">+_xlfn.IFS(OR(Template!G819="",Template!H819="pa",Template!G842="",Template!H842="pa",Template!G865="",Template!H865="pa"),"",Template!G819&lt;(Template!G842+Template!G865),"Error",Template!G819&gt;(Template!G842+Template!G865),"Error",Template!G819=(Template!G842+Template!G865),"")</f>
        <v/>
      </c>
      <c r="I407" s="141" t="str" cm="1">
        <f t="array" ref="I407">+_xlfn.IFS(OR(Template!I819="",Template!J819="pa",Template!I842="",Template!J842="pa",Template!I865="",Template!J865="pa"),"",Template!I819&lt;(Template!I842+Template!I865),"Error",Template!I819&gt;(Template!I842+Template!I865),"Error",Template!I819=(Template!I842+Template!I865),"")</f>
        <v/>
      </c>
      <c r="J407" s="141" t="str" cm="1">
        <f t="array" ref="J407">+_xlfn.IFS(OR(Template!K819="",Template!L819="pa",Template!K842="",Template!L842="pa",Template!K865="",Template!L865="pa"),"",Template!K819&lt;(Template!K842+Template!K865),"Error",Template!K819&gt;(Template!K842+Template!K865),"Error",Template!K819=(Template!K842+Template!K865),"")</f>
        <v/>
      </c>
      <c r="K407" s="141" t="str" cm="1">
        <f t="array" ref="K407">+_xlfn.IFS(OR(Template!M819="",Template!N819="pa",Template!M842="",Template!N842="pa",Template!M865="",Template!N865="pa"),"",Template!M819&lt;(Template!M842+Template!M865),"Error",Template!M819&gt;(Template!M842+Template!M865),"Error",Template!M819=(Template!M842+Template!M865),"")</f>
        <v/>
      </c>
      <c r="L407" s="141" t="str" cm="1">
        <f t="array" ref="L407">+_xlfn.IFS(OR(Template!O819="",Template!P819="pa",Template!O842="",Template!P842="pa",Template!O865="",Template!P865="pa"),"",Template!O819&lt;(Template!O842+Template!O865),"Error",Template!O819&gt;(Template!O842+Template!O865),"Error",Template!O819=(Template!O842+Template!O865),"")</f>
        <v/>
      </c>
      <c r="M407" s="141" t="str" cm="1">
        <f t="array" ref="M407">+_xlfn.IFS(OR(Template!Q819="",Template!R819="pa",Template!Q842="",Template!R842="pa",Template!Q865="",Template!R865="pa"),"",Template!Q819&lt;(Template!Q842+Template!Q865),"Error",Template!Q819&gt;(Template!Q842+Template!Q865),"Error",Template!Q819=(Template!Q842+Template!Q865),"")</f>
        <v/>
      </c>
      <c r="N407" s="141" t="str" cm="1">
        <f t="array" ref="N407">+_xlfn.IFS(OR(Template!S819="",Template!T819="pa",Template!S842="",Template!T842="pa",Template!S865="",Template!T865="pa"),"",Template!S819&lt;(Template!S842+Template!S865),"Error",Template!S819&gt;(Template!S842+Template!S865),"Error",Template!S819=(Template!S842+Template!S865),"")</f>
        <v/>
      </c>
      <c r="O407" s="141" t="str" cm="1">
        <f t="array" ref="O407">+_xlfn.IFS(OR(Template!U819="",Template!V819="pa",Template!U842="",Template!V842="pa",Template!U865="",Template!V865="pa"),"",Template!U819&lt;(Template!U842+Template!U865),"Error",Template!U819&gt;(Template!U842+Template!U865),"Error",Template!U819=(Template!U842+Template!U865),"")</f>
        <v/>
      </c>
      <c r="P407" s="141" t="str" cm="1">
        <f t="array" ref="P407">+_xlfn.IFS(OR(Template!W819="",Template!X819="pa",Template!W842="",Template!X842="pa",Template!W865="",Template!X865="pa"),"",Template!W819&lt;(Template!W842+Template!W865),"Error",Template!W819&gt;(Template!W842+Template!W865),"Error",Template!W819=(Template!W842+Template!W865),"")</f>
        <v/>
      </c>
      <c r="Q407" s="141" t="str" cm="1">
        <f t="array" ref="Q407">+_xlfn.IFS(OR(Template!Y819="",Template!Z819="pa",Template!Y842="",Template!Z842="pa",Template!Y865="",Template!Z865="pa"),"",Template!Y819&lt;(Template!Y842+Template!Y865),"Error",Template!Y819&gt;(Template!Y842+Template!Y865),"Error",Template!Y819=(Template!Y842+Template!Y865),"")</f>
        <v/>
      </c>
      <c r="R407" s="155"/>
    </row>
    <row r="408" spans="1:18" ht="15.75" customHeight="1" x14ac:dyDescent="0.2">
      <c r="A408" s="491"/>
      <c r="B408" s="487"/>
      <c r="C408" s="487"/>
      <c r="D408" s="487"/>
      <c r="E408" s="452" t="s">
        <v>409</v>
      </c>
      <c r="F408" s="453" t="str" cm="1">
        <f t="array" ref="F408">IF(OR(G408:Q408="Error",G408:Q408="Alert"),1,"")</f>
        <v/>
      </c>
      <c r="G408" s="457" t="str" cm="1">
        <f t="array" ref="G408">+_xlfn.IFS(OR(Template!E820="",Template!F820="pa",Template!E843="",Template!F843="pa",Template!E866="",Template!F866="pa"),"",Template!E820&lt;(Template!E843+Template!E866),"Error",Template!E820&gt;(Template!E843+Template!E866),"Error",Template!E820=(Template!E843+Template!E866),"")</f>
        <v/>
      </c>
      <c r="H408" s="457" t="str" cm="1">
        <f t="array" ref="H408">+_xlfn.IFS(OR(Template!G820="",Template!H820="pa",Template!G843="",Template!H843="pa",Template!G866="",Template!H866="pa"),"",Template!G820&lt;(Template!G843+Template!G866),"Error",Template!G820&gt;(Template!G843+Template!G866),"Error",Template!G820=(Template!G843+Template!G866),"")</f>
        <v/>
      </c>
      <c r="I408" s="457" t="str" cm="1">
        <f t="array" ref="I408">+_xlfn.IFS(OR(Template!I820="",Template!J820="pa",Template!I843="",Template!J843="pa",Template!I866="",Template!J866="pa"),"",Template!I820&lt;(Template!I843+Template!I866),"Error",Template!I820&gt;(Template!I843+Template!I866),"Error",Template!I820=(Template!I843+Template!I866),"")</f>
        <v/>
      </c>
      <c r="J408" s="457" t="str" cm="1">
        <f t="array" ref="J408">+_xlfn.IFS(OR(Template!K820="",Template!L820="pa",Template!K843="",Template!L843="pa",Template!K866="",Template!L866="pa"),"",Template!K820&lt;(Template!K843+Template!K866),"Error",Template!K820&gt;(Template!K843+Template!K866),"Error",Template!K820=(Template!K843+Template!K866),"")</f>
        <v/>
      </c>
      <c r="K408" s="457" t="str" cm="1">
        <f t="array" ref="K408">+_xlfn.IFS(OR(Template!M820="",Template!N820="pa",Template!M843="",Template!N843="pa",Template!M866="",Template!N866="pa"),"",Template!M820&lt;(Template!M843+Template!M866),"Error",Template!M820&gt;(Template!M843+Template!M866),"Error",Template!M820=(Template!M843+Template!M866),"")</f>
        <v/>
      </c>
      <c r="L408" s="457" t="str" cm="1">
        <f t="array" ref="L408">+_xlfn.IFS(OR(Template!O820="",Template!P820="pa",Template!O843="",Template!P843="pa",Template!O866="",Template!P866="pa"),"",Template!O820&lt;(Template!O843+Template!O866),"Error",Template!O820&gt;(Template!O843+Template!O866),"Error",Template!O820=(Template!O843+Template!O866),"")</f>
        <v/>
      </c>
      <c r="M408" s="457" t="str" cm="1">
        <f t="array" ref="M408">+_xlfn.IFS(OR(Template!Q820="",Template!R820="pa",Template!Q843="",Template!R843="pa",Template!Q866="",Template!R866="pa"),"",Template!Q820&lt;(Template!Q843+Template!Q866),"Error",Template!Q820&gt;(Template!Q843+Template!Q866),"Error",Template!Q820=(Template!Q843+Template!Q866),"")</f>
        <v/>
      </c>
      <c r="N408" s="457" t="str" cm="1">
        <f t="array" ref="N408">+_xlfn.IFS(OR(Template!S820="",Template!T820="pa",Template!S843="",Template!T843="pa",Template!S866="",Template!T866="pa"),"",Template!S820&lt;(Template!S843+Template!S866),"Error",Template!S820&gt;(Template!S843+Template!S866),"Error",Template!S820=(Template!S843+Template!S866),"")</f>
        <v/>
      </c>
      <c r="O408" s="457" t="str" cm="1">
        <f t="array" ref="O408">+_xlfn.IFS(OR(Template!U820="",Template!V820="pa",Template!U843="",Template!V843="pa",Template!U866="",Template!V866="pa"),"",Template!U820&lt;(Template!U843+Template!U866),"Error",Template!U820&gt;(Template!U843+Template!U866),"Error",Template!U820=(Template!U843+Template!U866),"")</f>
        <v/>
      </c>
      <c r="P408" s="457" t="str" cm="1">
        <f t="array" ref="P408">+_xlfn.IFS(OR(Template!W820="",Template!X820="pa",Template!W843="",Template!X843="pa",Template!W866="",Template!X866="pa"),"",Template!W820&lt;(Template!W843+Template!W866),"Error",Template!W820&gt;(Template!W843+Template!W866),"Error",Template!W820=(Template!W843+Template!W866),"")</f>
        <v/>
      </c>
      <c r="Q408" s="457" t="str" cm="1">
        <f t="array" ref="Q408">+_xlfn.IFS(OR(Template!Y820="",Template!Z820="pa",Template!Y843="",Template!Z843="pa",Template!Y866="",Template!Z866="pa"),"",Template!Y820&lt;(Template!Y843+Template!Y866),"Error",Template!Y820&gt;(Template!Y843+Template!Y866),"Error",Template!Y820=(Template!Y843+Template!Y866),"")</f>
        <v/>
      </c>
      <c r="R408" s="454"/>
    </row>
    <row r="409" spans="1:18" ht="15.75" customHeight="1" x14ac:dyDescent="0.2">
      <c r="A409" s="491"/>
      <c r="B409" s="487"/>
      <c r="C409" s="487"/>
      <c r="D409" s="487"/>
      <c r="E409" s="69" t="s">
        <v>654</v>
      </c>
      <c r="F409" s="58" t="str" cm="1">
        <f t="array" ref="F409">IF(OR(G409:Q409="Error",G409:Q409="Alert"),1,"")</f>
        <v/>
      </c>
      <c r="G409" s="141" t="str" cm="1">
        <f t="array" ref="G409">+_xlfn.IFS(OR(Template!E822="",Template!F822="pa",Template!E845="",Template!F845="pa",Template!E868="",Template!F868="pa"),"",Template!E822&lt;(Template!E845+Template!E868),"Error",Template!E822&gt;(Template!E845+Template!E868),"Error",Template!E822=(Template!E845+Template!E868),"")</f>
        <v/>
      </c>
      <c r="H409" s="141" t="str" cm="1">
        <f t="array" ref="H409">+_xlfn.IFS(OR(Template!G822="",Template!H822="pa",Template!G845="",Template!H845="pa",Template!G868="",Template!H868="pa"),"",Template!G822&lt;(Template!G845+Template!G868),"Error",Template!G822&gt;(Template!G845+Template!G868),"Error",Template!G822=(Template!G845+Template!G868),"")</f>
        <v/>
      </c>
      <c r="I409" s="141" t="str" cm="1">
        <f t="array" ref="I409">+_xlfn.IFS(OR(Template!I822="",Template!J822="pa",Template!I845="",Template!J845="pa",Template!I868="",Template!J868="pa"),"",Template!I822&lt;(Template!I845+Template!I868),"Error",Template!I822&gt;(Template!I845+Template!I868),"Error",Template!I822=(Template!I845+Template!I868),"")</f>
        <v/>
      </c>
      <c r="J409" s="141" t="str" cm="1">
        <f t="array" ref="J409">+_xlfn.IFS(OR(Template!K822="",Template!L822="pa",Template!K845="",Template!L845="pa",Template!K868="",Template!L868="pa"),"",Template!K822&lt;(Template!K845+Template!K868),"Error",Template!K822&gt;(Template!K845+Template!K868),"Error",Template!K822=(Template!K845+Template!K868),"")</f>
        <v/>
      </c>
      <c r="K409" s="141" t="str" cm="1">
        <f t="array" ref="K409">+_xlfn.IFS(OR(Template!M822="",Template!N822="pa",Template!M845="",Template!N845="pa",Template!M868="",Template!N868="pa"),"",Template!M822&lt;(Template!M845+Template!M868),"Error",Template!M822&gt;(Template!M845+Template!M868),"Error",Template!M822=(Template!M845+Template!M868),"")</f>
        <v/>
      </c>
      <c r="L409" s="141" t="str" cm="1">
        <f t="array" ref="L409">+_xlfn.IFS(OR(Template!O822="",Template!P822="pa",Template!O845="",Template!P845="pa",Template!O868="",Template!P868="pa"),"",Template!O822&lt;(Template!O845+Template!O868),"Error",Template!O822&gt;(Template!O845+Template!O868),"Error",Template!O822=(Template!O845+Template!O868),"")</f>
        <v/>
      </c>
      <c r="M409" s="141" t="str" cm="1">
        <f t="array" ref="M409">+_xlfn.IFS(OR(Template!Q822="",Template!R822="pa",Template!Q845="",Template!R845="pa",Template!Q868="",Template!R868="pa"),"",Template!Q822&lt;(Template!Q845+Template!Q868),"Error",Template!Q822&gt;(Template!Q845+Template!Q868),"Error",Template!Q822=(Template!Q845+Template!Q868),"")</f>
        <v/>
      </c>
      <c r="N409" s="141" t="str" cm="1">
        <f t="array" ref="N409">+_xlfn.IFS(OR(Template!S822="",Template!T822="pa",Template!S845="",Template!T845="pa",Template!S868="",Template!T868="pa"),"",Template!S822&lt;(Template!S845+Template!S868),"Error",Template!S822&gt;(Template!S845+Template!S868),"Error",Template!S822=(Template!S845+Template!S868),"")</f>
        <v/>
      </c>
      <c r="O409" s="141" t="str" cm="1">
        <f t="array" ref="O409">+_xlfn.IFS(OR(Template!U822="",Template!V822="pa",Template!U845="",Template!V845="pa",Template!U868="",Template!V868="pa"),"",Template!U822&lt;(Template!U845+Template!U868),"Error",Template!U822&gt;(Template!U845+Template!U868),"Error",Template!U822=(Template!U845+Template!U868),"")</f>
        <v/>
      </c>
      <c r="P409" s="141" t="str" cm="1">
        <f t="array" ref="P409">+_xlfn.IFS(OR(Template!W822="",Template!X822="pa",Template!W845="",Template!X845="pa",Template!W868="",Template!X868="pa"),"",Template!W822&lt;(Template!W845+Template!W868),"Error",Template!W822&gt;(Template!W845+Template!W868),"Error",Template!W822=(Template!W845+Template!W868),"")</f>
        <v/>
      </c>
      <c r="Q409" s="141" t="str" cm="1">
        <f t="array" ref="Q409">+_xlfn.IFS(OR(Template!Y822="",Template!Z822="pa",Template!Y845="",Template!Z845="pa",Template!Y868="",Template!Z868="pa"),"",Template!Y822&lt;(Template!Y845+Template!Y868),"Error",Template!Y822&gt;(Template!Y845+Template!Y868),"Error",Template!Y822=(Template!Y845+Template!Y868),"")</f>
        <v/>
      </c>
      <c r="R409" s="155"/>
    </row>
    <row r="410" spans="1:18" ht="15.75" customHeight="1" x14ac:dyDescent="0.2">
      <c r="A410" s="491"/>
      <c r="B410" s="487"/>
      <c r="C410" s="487"/>
      <c r="D410" s="487"/>
      <c r="E410" s="69" t="s">
        <v>655</v>
      </c>
      <c r="F410" s="58" t="str" cm="1">
        <f t="array" ref="F410">IF(OR(G410:Q410="Error",G410:Q410="Alert"),1,"")</f>
        <v/>
      </c>
      <c r="G410" s="141" t="str" cm="1">
        <f t="array" ref="G410">+_xlfn.IFS(OR(Template!E823="",Template!F823="pa",Template!E846="",Template!F846="pa",Template!E869="",Template!F869="pa"),"",Template!E823&lt;(Template!E846+Template!E869),"Error",Template!E823&gt;(Template!E846+Template!E869),"Error",Template!E823=(Template!E846+Template!E869),"")</f>
        <v/>
      </c>
      <c r="H410" s="141" t="str" cm="1">
        <f t="array" ref="H410">+_xlfn.IFS(OR(Template!G823="",Template!H823="pa",Template!G846="",Template!H846="pa",Template!G869="",Template!H869="pa"),"",Template!G823&lt;(Template!G846+Template!G869),"Error",Template!G823&gt;(Template!G846+Template!G869),"Error",Template!G823=(Template!G846+Template!G869),"")</f>
        <v/>
      </c>
      <c r="I410" s="141" t="str" cm="1">
        <f t="array" ref="I410">+_xlfn.IFS(OR(Template!I823="",Template!J823="pa",Template!I846="",Template!J846="pa",Template!I869="",Template!J869="pa"),"",Template!I823&lt;(Template!I846+Template!I869),"Error",Template!I823&gt;(Template!I846+Template!I869),"Error",Template!I823=(Template!I846+Template!I869),"")</f>
        <v/>
      </c>
      <c r="J410" s="141" t="str" cm="1">
        <f t="array" ref="J410">+_xlfn.IFS(OR(Template!K823="",Template!L823="pa",Template!K846="",Template!L846="pa",Template!K869="",Template!L869="pa"),"",Template!K823&lt;(Template!K846+Template!K869),"Error",Template!K823&gt;(Template!K846+Template!K869),"Error",Template!K823=(Template!K846+Template!K869),"")</f>
        <v/>
      </c>
      <c r="K410" s="141" t="str" cm="1">
        <f t="array" ref="K410">+_xlfn.IFS(OR(Template!M823="",Template!N823="pa",Template!M846="",Template!N846="pa",Template!M869="",Template!N869="pa"),"",Template!M823&lt;(Template!M846+Template!M869),"Error",Template!M823&gt;(Template!M846+Template!M869),"Error",Template!M823=(Template!M846+Template!M869),"")</f>
        <v/>
      </c>
      <c r="L410" s="141" t="str" cm="1">
        <f t="array" ref="L410">+_xlfn.IFS(OR(Template!O823="",Template!P823="pa",Template!O846="",Template!P846="pa",Template!O869="",Template!P869="pa"),"",Template!O823&lt;(Template!O846+Template!O869),"Error",Template!O823&gt;(Template!O846+Template!O869),"Error",Template!O823=(Template!O846+Template!O869),"")</f>
        <v/>
      </c>
      <c r="M410" s="141" t="str" cm="1">
        <f t="array" ref="M410">+_xlfn.IFS(OR(Template!Q823="",Template!R823="pa",Template!Q846="",Template!R846="pa",Template!Q869="",Template!R869="pa"),"",Template!Q823&lt;(Template!Q846+Template!Q869),"Error",Template!Q823&gt;(Template!Q846+Template!Q869),"Error",Template!Q823=(Template!Q846+Template!Q869),"")</f>
        <v/>
      </c>
      <c r="N410" s="141" t="str" cm="1">
        <f t="array" ref="N410">+_xlfn.IFS(OR(Template!S823="",Template!T823="pa",Template!S846="",Template!T846="pa",Template!S869="",Template!T869="pa"),"",Template!S823&lt;(Template!S846+Template!S869),"Error",Template!S823&gt;(Template!S846+Template!S869),"Error",Template!S823=(Template!S846+Template!S869),"")</f>
        <v/>
      </c>
      <c r="O410" s="141" t="str" cm="1">
        <f t="array" ref="O410">+_xlfn.IFS(OR(Template!U823="",Template!V823="pa",Template!U846="",Template!V846="pa",Template!U869="",Template!V869="pa"),"",Template!U823&lt;(Template!U846+Template!U869),"Error",Template!U823&gt;(Template!U846+Template!U869),"Error",Template!U823=(Template!U846+Template!U869),"")</f>
        <v/>
      </c>
      <c r="P410" s="141" t="str" cm="1">
        <f t="array" ref="P410">+_xlfn.IFS(OR(Template!W823="",Template!X823="pa",Template!W846="",Template!X846="pa",Template!W869="",Template!X869="pa"),"",Template!W823&lt;(Template!W846+Template!W869),"Error",Template!W823&gt;(Template!W846+Template!W869),"Error",Template!W823=(Template!W846+Template!W869),"")</f>
        <v/>
      </c>
      <c r="Q410" s="141" t="str" cm="1">
        <f t="array" ref="Q410">+_xlfn.IFS(OR(Template!Y823="",Template!Z823="pa",Template!Y846="",Template!Z846="pa",Template!Y869="",Template!Z869="pa"),"",Template!Y823&lt;(Template!Y846+Template!Y869),"Error",Template!Y823&gt;(Template!Y846+Template!Y869),"Error",Template!Y823=(Template!Y846+Template!Y869),"")</f>
        <v/>
      </c>
      <c r="R410" s="155"/>
    </row>
    <row r="411" spans="1:18" ht="15.75" customHeight="1" x14ac:dyDescent="0.2">
      <c r="A411" s="491"/>
      <c r="B411" s="487"/>
      <c r="C411" s="487"/>
      <c r="D411" s="487"/>
      <c r="E411" s="69" t="s">
        <v>656</v>
      </c>
      <c r="F411" s="58" t="str" cm="1">
        <f t="array" ref="F411">IF(OR(G411:Q411="Error",G411:Q411="Alert"),1,"")</f>
        <v/>
      </c>
      <c r="G411" s="141" t="str" cm="1">
        <f t="array" ref="G411">+_xlfn.IFS(OR(Template!E824="",Template!F824="pa",Template!E847="",Template!F847="pa",Template!E870="",Template!F870="pa"),"",Template!E824&lt;(Template!E847+Template!E870),"Error",Template!E824&gt;(Template!E847+Template!E870),"Error",Template!E824=(Template!E847+Template!E870),"")</f>
        <v/>
      </c>
      <c r="H411" s="141" t="str" cm="1">
        <f t="array" ref="H411">+_xlfn.IFS(OR(Template!G824="",Template!H824="pa",Template!G847="",Template!H847="pa",Template!G870="",Template!H870="pa"),"",Template!G824&lt;(Template!G847+Template!G870),"Error",Template!G824&gt;(Template!G847+Template!G870),"Error",Template!G824=(Template!G847+Template!G870),"")</f>
        <v/>
      </c>
      <c r="I411" s="141" t="str" cm="1">
        <f t="array" ref="I411">+_xlfn.IFS(OR(Template!I824="",Template!J824="pa",Template!I847="",Template!J847="pa",Template!I870="",Template!J870="pa"),"",Template!I824&lt;(Template!I847+Template!I870),"Error",Template!I824&gt;(Template!I847+Template!I870),"Error",Template!I824=(Template!I847+Template!I870),"")</f>
        <v/>
      </c>
      <c r="J411" s="141" t="str" cm="1">
        <f t="array" ref="J411">+_xlfn.IFS(OR(Template!K824="",Template!L824="pa",Template!K847="",Template!L847="pa",Template!K870="",Template!L870="pa"),"",Template!K824&lt;(Template!K847+Template!K870),"Error",Template!K824&gt;(Template!K847+Template!K870),"Error",Template!K824=(Template!K847+Template!K870),"")</f>
        <v/>
      </c>
      <c r="K411" s="141" t="str" cm="1">
        <f t="array" ref="K411">+_xlfn.IFS(OR(Template!M824="",Template!N824="pa",Template!M847="",Template!N847="pa",Template!M870="",Template!N870="pa"),"",Template!M824&lt;(Template!M847+Template!M870),"Error",Template!M824&gt;(Template!M847+Template!M870),"Error",Template!M824=(Template!M847+Template!M870),"")</f>
        <v/>
      </c>
      <c r="L411" s="141" t="str" cm="1">
        <f t="array" ref="L411">+_xlfn.IFS(OR(Template!O824="",Template!P824="pa",Template!O847="",Template!P847="pa",Template!O870="",Template!P870="pa"),"",Template!O824&lt;(Template!O847+Template!O870),"Error",Template!O824&gt;(Template!O847+Template!O870),"Error",Template!O824=(Template!O847+Template!O870),"")</f>
        <v/>
      </c>
      <c r="M411" s="141" t="str" cm="1">
        <f t="array" ref="M411">+_xlfn.IFS(OR(Template!Q824="",Template!R824="pa",Template!Q847="",Template!R847="pa",Template!Q870="",Template!R870="pa"),"",Template!Q824&lt;(Template!Q847+Template!Q870),"Error",Template!Q824&gt;(Template!Q847+Template!Q870),"Error",Template!Q824=(Template!Q847+Template!Q870),"")</f>
        <v/>
      </c>
      <c r="N411" s="141" t="str" cm="1">
        <f t="array" ref="N411">+_xlfn.IFS(OR(Template!S824="",Template!T824="pa",Template!S847="",Template!T847="pa",Template!S870="",Template!T870="pa"),"",Template!S824&lt;(Template!S847+Template!S870),"Error",Template!S824&gt;(Template!S847+Template!S870),"Error",Template!S824=(Template!S847+Template!S870),"")</f>
        <v/>
      </c>
      <c r="O411" s="141" t="str" cm="1">
        <f t="array" ref="O411">+_xlfn.IFS(OR(Template!U824="",Template!V824="pa",Template!U847="",Template!V847="pa",Template!U870="",Template!V870="pa"),"",Template!U824&lt;(Template!U847+Template!U870),"Error",Template!U824&gt;(Template!U847+Template!U870),"Error",Template!U824=(Template!U847+Template!U870),"")</f>
        <v/>
      </c>
      <c r="P411" s="141" t="str" cm="1">
        <f t="array" ref="P411">+_xlfn.IFS(OR(Template!W824="",Template!X824="pa",Template!W847="",Template!X847="pa",Template!W870="",Template!X870="pa"),"",Template!W824&lt;(Template!W847+Template!W870),"Error",Template!W824&gt;(Template!W847+Template!W870),"Error",Template!W824=(Template!W847+Template!W870),"")</f>
        <v/>
      </c>
      <c r="Q411" s="141" t="str" cm="1">
        <f t="array" ref="Q411">+_xlfn.IFS(OR(Template!Y824="",Template!Z824="pa",Template!Y847="",Template!Z847="pa",Template!Y870="",Template!Z870="pa"),"",Template!Y824&lt;(Template!Y847+Template!Y870),"Error",Template!Y824&gt;(Template!Y847+Template!Y870),"Error",Template!Y824=(Template!Y847+Template!Y870),"")</f>
        <v/>
      </c>
      <c r="R411" s="155"/>
    </row>
    <row r="412" spans="1:18" ht="15.75" customHeight="1" x14ac:dyDescent="0.2">
      <c r="A412" s="491"/>
      <c r="B412" s="487"/>
      <c r="C412" s="487"/>
      <c r="D412" s="487"/>
      <c r="E412" s="69" t="s">
        <v>657</v>
      </c>
      <c r="F412" s="58" t="str" cm="1">
        <f t="array" ref="F412">IF(OR(G412:Q412="Error",G412:Q412="Alert"),1,"")</f>
        <v/>
      </c>
      <c r="G412" s="141" t="str" cm="1">
        <f t="array" ref="G412">+_xlfn.IFS(OR(Template!E825="",Template!F825="pa",Template!E848="",Template!F848="pa",Template!E871="",Template!F871="pa"),"",Template!E825&lt;(Template!E848+Template!E871),"Error",Template!E825&gt;(Template!E848+Template!E871),"Error",Template!E825=(Template!E848+Template!E871),"")</f>
        <v/>
      </c>
      <c r="H412" s="141" t="str" cm="1">
        <f t="array" ref="H412">+_xlfn.IFS(OR(Template!G825="",Template!H825="pa",Template!G848="",Template!H848="pa",Template!G871="",Template!H871="pa"),"",Template!G825&lt;(Template!G848+Template!G871),"Error",Template!G825&gt;(Template!G848+Template!G871),"Error",Template!G825=(Template!G848+Template!G871),"")</f>
        <v/>
      </c>
      <c r="I412" s="141" t="str" cm="1">
        <f t="array" ref="I412">+_xlfn.IFS(OR(Template!I825="",Template!J825="pa",Template!I848="",Template!J848="pa",Template!I871="",Template!J871="pa"),"",Template!I825&lt;(Template!I848+Template!I871),"Error",Template!I825&gt;(Template!I848+Template!I871),"Error",Template!I825=(Template!I848+Template!I871),"")</f>
        <v/>
      </c>
      <c r="J412" s="141" t="str" cm="1">
        <f t="array" ref="J412">+_xlfn.IFS(OR(Template!K825="",Template!L825="pa",Template!K848="",Template!L848="pa",Template!K871="",Template!L871="pa"),"",Template!K825&lt;(Template!K848+Template!K871),"Error",Template!K825&gt;(Template!K848+Template!K871),"Error",Template!K825=(Template!K848+Template!K871),"")</f>
        <v/>
      </c>
      <c r="K412" s="141" t="str" cm="1">
        <f t="array" ref="K412">+_xlfn.IFS(OR(Template!M825="",Template!N825="pa",Template!M848="",Template!N848="pa",Template!M871="",Template!N871="pa"),"",Template!M825&lt;(Template!M848+Template!M871),"Error",Template!M825&gt;(Template!M848+Template!M871),"Error",Template!M825=(Template!M848+Template!M871),"")</f>
        <v/>
      </c>
      <c r="L412" s="141" t="str" cm="1">
        <f t="array" ref="L412">+_xlfn.IFS(OR(Template!O825="",Template!P825="pa",Template!O848="",Template!P848="pa",Template!O871="",Template!P871="pa"),"",Template!O825&lt;(Template!O848+Template!O871),"Error",Template!O825&gt;(Template!O848+Template!O871),"Error",Template!O825=(Template!O848+Template!O871),"")</f>
        <v/>
      </c>
      <c r="M412" s="141" t="str" cm="1">
        <f t="array" ref="M412">+_xlfn.IFS(OR(Template!Q825="",Template!R825="pa",Template!Q848="",Template!R848="pa",Template!Q871="",Template!R871="pa"),"",Template!Q825&lt;(Template!Q848+Template!Q871),"Error",Template!Q825&gt;(Template!Q848+Template!Q871),"Error",Template!Q825=(Template!Q848+Template!Q871),"")</f>
        <v/>
      </c>
      <c r="N412" s="141" t="str" cm="1">
        <f t="array" ref="N412">+_xlfn.IFS(OR(Template!S825="",Template!T825="pa",Template!S848="",Template!T848="pa",Template!S871="",Template!T871="pa"),"",Template!S825&lt;(Template!S848+Template!S871),"Error",Template!S825&gt;(Template!S848+Template!S871),"Error",Template!S825=(Template!S848+Template!S871),"")</f>
        <v/>
      </c>
      <c r="O412" s="141" t="str" cm="1">
        <f t="array" ref="O412">+_xlfn.IFS(OR(Template!U825="",Template!V825="pa",Template!U848="",Template!V848="pa",Template!U871="",Template!V871="pa"),"",Template!U825&lt;(Template!U848+Template!U871),"Error",Template!U825&gt;(Template!U848+Template!U871),"Error",Template!U825=(Template!U848+Template!U871),"")</f>
        <v/>
      </c>
      <c r="P412" s="141" t="str" cm="1">
        <f t="array" ref="P412">+_xlfn.IFS(OR(Template!W825="",Template!X825="pa",Template!W848="",Template!X848="pa",Template!W871="",Template!X871="pa"),"",Template!W825&lt;(Template!W848+Template!W871),"Error",Template!W825&gt;(Template!W848+Template!W871),"Error",Template!W825=(Template!W848+Template!W871),"")</f>
        <v/>
      </c>
      <c r="Q412" s="141" t="str" cm="1">
        <f t="array" ref="Q412">+_xlfn.IFS(OR(Template!Y825="",Template!Z825="pa",Template!Y848="",Template!Z848="pa",Template!Y871="",Template!Z871="pa"),"",Template!Y825&lt;(Template!Y848+Template!Y871),"Error",Template!Y825&gt;(Template!Y848+Template!Y871),"Error",Template!Y825=(Template!Y848+Template!Y871),"")</f>
        <v/>
      </c>
      <c r="R412" s="155"/>
    </row>
    <row r="413" spans="1:18" ht="15.75" customHeight="1" x14ac:dyDescent="0.2">
      <c r="A413" s="491"/>
      <c r="B413" s="487"/>
      <c r="C413" s="487"/>
      <c r="D413" s="487"/>
      <c r="E413" s="69" t="s">
        <v>658</v>
      </c>
      <c r="F413" s="58" t="str" cm="1">
        <f t="array" ref="F413">IF(OR(G413:Q413="Error",G413:Q413="Alert"),1,"")</f>
        <v/>
      </c>
      <c r="G413" s="141" t="str" cm="1">
        <f t="array" ref="G413">+_xlfn.IFS(OR(Template!E826="",Template!F826="pa",Template!E849="",Template!F849="pa",Template!E872="",Template!F872="pa"),"",Template!E826&lt;(Template!E849+Template!E872),"Error",Template!E826&gt;(Template!E849+Template!E872),"Error",Template!E826=(Template!E849+Template!E872),"")</f>
        <v/>
      </c>
      <c r="H413" s="141" t="str" cm="1">
        <f t="array" ref="H413">+_xlfn.IFS(OR(Template!G826="",Template!H826="pa",Template!G849="",Template!H849="pa",Template!G872="",Template!H872="pa"),"",Template!G826&lt;(Template!G849+Template!G872),"Error",Template!G826&gt;(Template!G849+Template!G872),"Error",Template!G826=(Template!G849+Template!G872),"")</f>
        <v/>
      </c>
      <c r="I413" s="141" t="str" cm="1">
        <f t="array" ref="I413">+_xlfn.IFS(OR(Template!I826="",Template!J826="pa",Template!I849="",Template!J849="pa",Template!I872="",Template!J872="pa"),"",Template!I826&lt;(Template!I849+Template!I872),"Error",Template!I826&gt;(Template!I849+Template!I872),"Error",Template!I826=(Template!I849+Template!I872),"")</f>
        <v/>
      </c>
      <c r="J413" s="141" t="str" cm="1">
        <f t="array" ref="J413">+_xlfn.IFS(OR(Template!K826="",Template!L826="pa",Template!K849="",Template!L849="pa",Template!K872="",Template!L872="pa"),"",Template!K826&lt;(Template!K849+Template!K872),"Error",Template!K826&gt;(Template!K849+Template!K872),"Error",Template!K826=(Template!K849+Template!K872),"")</f>
        <v/>
      </c>
      <c r="K413" s="141" t="str" cm="1">
        <f t="array" ref="K413">+_xlfn.IFS(OR(Template!M826="",Template!N826="pa",Template!M849="",Template!N849="pa",Template!M872="",Template!N872="pa"),"",Template!M826&lt;(Template!M849+Template!M872),"Error",Template!M826&gt;(Template!M849+Template!M872),"Error",Template!M826=(Template!M849+Template!M872),"")</f>
        <v/>
      </c>
      <c r="L413" s="141" t="str" cm="1">
        <f t="array" ref="L413">+_xlfn.IFS(OR(Template!O826="",Template!P826="pa",Template!O849="",Template!P849="pa",Template!O872="",Template!P872="pa"),"",Template!O826&lt;(Template!O849+Template!O872),"Error",Template!O826&gt;(Template!O849+Template!O872),"Error",Template!O826=(Template!O849+Template!O872),"")</f>
        <v/>
      </c>
      <c r="M413" s="141" t="str" cm="1">
        <f t="array" ref="M413">+_xlfn.IFS(OR(Template!Q826="",Template!R826="pa",Template!Q849="",Template!R849="pa",Template!Q872="",Template!R872="pa"),"",Template!Q826&lt;(Template!Q849+Template!Q872),"Error",Template!Q826&gt;(Template!Q849+Template!Q872),"Error",Template!Q826=(Template!Q849+Template!Q872),"")</f>
        <v/>
      </c>
      <c r="N413" s="141" t="str" cm="1">
        <f t="array" ref="N413">+_xlfn.IFS(OR(Template!S826="",Template!T826="pa",Template!S849="",Template!T849="pa",Template!S872="",Template!T872="pa"),"",Template!S826&lt;(Template!S849+Template!S872),"Error",Template!S826&gt;(Template!S849+Template!S872),"Error",Template!S826=(Template!S849+Template!S872),"")</f>
        <v/>
      </c>
      <c r="O413" s="141" t="str" cm="1">
        <f t="array" ref="O413">+_xlfn.IFS(OR(Template!U826="",Template!V826="pa",Template!U849="",Template!V849="pa",Template!U872="",Template!V872="pa"),"",Template!U826&lt;(Template!U849+Template!U872),"Error",Template!U826&gt;(Template!U849+Template!U872),"Error",Template!U826=(Template!U849+Template!U872),"")</f>
        <v/>
      </c>
      <c r="P413" s="141" t="str" cm="1">
        <f t="array" ref="P413">+_xlfn.IFS(OR(Template!W826="",Template!X826="pa",Template!W849="",Template!X849="pa",Template!W872="",Template!X872="pa"),"",Template!W826&lt;(Template!W849+Template!W872),"Error",Template!W826&gt;(Template!W849+Template!W872),"Error",Template!W826=(Template!W849+Template!W872),"")</f>
        <v/>
      </c>
      <c r="Q413" s="141" t="str" cm="1">
        <f t="array" ref="Q413">+_xlfn.IFS(OR(Template!Y826="",Template!Z826="pa",Template!Y849="",Template!Z849="pa",Template!Y872="",Template!Z872="pa"),"",Template!Y826&lt;(Template!Y849+Template!Y872),"Error",Template!Y826&gt;(Template!Y849+Template!Y872),"Error",Template!Y826=(Template!Y849+Template!Y872),"")</f>
        <v/>
      </c>
      <c r="R413" s="155"/>
    </row>
    <row r="414" spans="1:18" ht="15.75" customHeight="1" x14ac:dyDescent="0.2">
      <c r="A414" s="491"/>
      <c r="B414" s="487"/>
      <c r="C414" s="487"/>
      <c r="D414" s="487"/>
      <c r="E414" s="69" t="s">
        <v>659</v>
      </c>
      <c r="F414" s="58" t="str" cm="1">
        <f t="array" ref="F414">IF(OR(G414:Q414="Error",G414:Q414="Alert"),1,"")</f>
        <v/>
      </c>
      <c r="G414" s="141" t="str" cm="1">
        <f t="array" ref="G414">+_xlfn.IFS(OR(Template!E827="",Template!F827="pa",Template!E850="",Template!F850="pa",Template!E873="",Template!F873="pa"),"",Template!E827&lt;(Template!E850+Template!E873),"Error",Template!E827&gt;(Template!E850+Template!E873),"Error",Template!E827=(Template!E850+Template!E873),"")</f>
        <v/>
      </c>
      <c r="H414" s="141" t="str" cm="1">
        <f t="array" ref="H414">+_xlfn.IFS(OR(Template!G827="",Template!H827="pa",Template!G850="",Template!H850="pa",Template!G873="",Template!H873="pa"),"",Template!G827&lt;(Template!G850+Template!G873),"Error",Template!G827&gt;(Template!G850+Template!G873),"Error",Template!G827=(Template!G850+Template!G873),"")</f>
        <v/>
      </c>
      <c r="I414" s="141" t="str" cm="1">
        <f t="array" ref="I414">+_xlfn.IFS(OR(Template!I827="",Template!J827="pa",Template!I850="",Template!J850="pa",Template!I873="",Template!J873="pa"),"",Template!I827&lt;(Template!I850+Template!I873),"Error",Template!I827&gt;(Template!I850+Template!I873),"Error",Template!I827=(Template!I850+Template!I873),"")</f>
        <v/>
      </c>
      <c r="J414" s="141" t="str" cm="1">
        <f t="array" ref="J414">+_xlfn.IFS(OR(Template!K827="",Template!L827="pa",Template!K850="",Template!L850="pa",Template!K873="",Template!L873="pa"),"",Template!K827&lt;(Template!K850+Template!K873),"Error",Template!K827&gt;(Template!K850+Template!K873),"Error",Template!K827=(Template!K850+Template!K873),"")</f>
        <v/>
      </c>
      <c r="K414" s="141" t="str" cm="1">
        <f t="array" ref="K414">+_xlfn.IFS(OR(Template!M827="",Template!N827="pa",Template!M850="",Template!N850="pa",Template!M873="",Template!N873="pa"),"",Template!M827&lt;(Template!M850+Template!M873),"Error",Template!M827&gt;(Template!M850+Template!M873),"Error",Template!M827=(Template!M850+Template!M873),"")</f>
        <v/>
      </c>
      <c r="L414" s="141" t="str" cm="1">
        <f t="array" ref="L414">+_xlfn.IFS(OR(Template!O827="",Template!P827="pa",Template!O850="",Template!P850="pa",Template!O873="",Template!P873="pa"),"",Template!O827&lt;(Template!O850+Template!O873),"Error",Template!O827&gt;(Template!O850+Template!O873),"Error",Template!O827=(Template!O850+Template!O873),"")</f>
        <v/>
      </c>
      <c r="M414" s="141" t="str" cm="1">
        <f t="array" ref="M414">+_xlfn.IFS(OR(Template!Q827="",Template!R827="pa",Template!Q850="",Template!R850="pa",Template!Q873="",Template!R873="pa"),"",Template!Q827&lt;(Template!Q850+Template!Q873),"Error",Template!Q827&gt;(Template!Q850+Template!Q873),"Error",Template!Q827=(Template!Q850+Template!Q873),"")</f>
        <v/>
      </c>
      <c r="N414" s="141" t="str" cm="1">
        <f t="array" ref="N414">+_xlfn.IFS(OR(Template!S827="",Template!T827="pa",Template!S850="",Template!T850="pa",Template!S873="",Template!T873="pa"),"",Template!S827&lt;(Template!S850+Template!S873),"Error",Template!S827&gt;(Template!S850+Template!S873),"Error",Template!S827=(Template!S850+Template!S873),"")</f>
        <v/>
      </c>
      <c r="O414" s="141" t="str" cm="1">
        <f t="array" ref="O414">+_xlfn.IFS(OR(Template!U827="",Template!V827="pa",Template!U850="",Template!V850="pa",Template!U873="",Template!V873="pa"),"",Template!U827&lt;(Template!U850+Template!U873),"Error",Template!U827&gt;(Template!U850+Template!U873),"Error",Template!U827=(Template!U850+Template!U873),"")</f>
        <v/>
      </c>
      <c r="P414" s="141" t="str" cm="1">
        <f t="array" ref="P414">+_xlfn.IFS(OR(Template!W827="",Template!X827="pa",Template!W850="",Template!X850="pa",Template!W873="",Template!X873="pa"),"",Template!W827&lt;(Template!W850+Template!W873),"Error",Template!W827&gt;(Template!W850+Template!W873),"Error",Template!W827=(Template!W850+Template!W873),"")</f>
        <v/>
      </c>
      <c r="Q414" s="141" t="str" cm="1">
        <f t="array" ref="Q414">+_xlfn.IFS(OR(Template!Y827="",Template!Z827="pa",Template!Y850="",Template!Z850="pa",Template!Y873="",Template!Z873="pa"),"",Template!Y827&lt;(Template!Y850+Template!Y873),"Error",Template!Y827&gt;(Template!Y850+Template!Y873),"Error",Template!Y827=(Template!Y850+Template!Y873),"")</f>
        <v/>
      </c>
      <c r="R414" s="155"/>
    </row>
    <row r="415" spans="1:18" ht="15.75" customHeight="1" x14ac:dyDescent="0.2">
      <c r="A415" s="491"/>
      <c r="B415" s="487"/>
      <c r="C415" s="487"/>
      <c r="D415" s="487"/>
      <c r="E415" s="69" t="s">
        <v>660</v>
      </c>
      <c r="F415" s="58" t="str" cm="1">
        <f t="array" ref="F415">IF(OR(G415:Q415="Error",G415:Q415="Alert"),1,"")</f>
        <v/>
      </c>
      <c r="G415" s="141" t="str" cm="1">
        <f t="array" ref="G415">+_xlfn.IFS(OR(Template!E828="",Template!F828="pa",Template!E851="",Template!F851="pa",Template!E874="",Template!F874="pa"),"",Template!E828&lt;(Template!E851+Template!E874),"Error",Template!E828&gt;(Template!E851+Template!E874),"Error",Template!E828=(Template!E851+Template!E874),"")</f>
        <v/>
      </c>
      <c r="H415" s="141" t="str" cm="1">
        <f t="array" ref="H415">+_xlfn.IFS(OR(Template!G828="",Template!H828="pa",Template!G851="",Template!H851="pa",Template!G874="",Template!H874="pa"),"",Template!G828&lt;(Template!G851+Template!G874),"Error",Template!G828&gt;(Template!G851+Template!G874),"Error",Template!G828=(Template!G851+Template!G874),"")</f>
        <v/>
      </c>
      <c r="I415" s="141" t="str" cm="1">
        <f t="array" ref="I415">+_xlfn.IFS(OR(Template!I828="",Template!J828="pa",Template!I851="",Template!J851="pa",Template!I874="",Template!J874="pa"),"",Template!I828&lt;(Template!I851+Template!I874),"Error",Template!I828&gt;(Template!I851+Template!I874),"Error",Template!I828=(Template!I851+Template!I874),"")</f>
        <v/>
      </c>
      <c r="J415" s="141" t="str" cm="1">
        <f t="array" ref="J415">+_xlfn.IFS(OR(Template!K828="",Template!L828="pa",Template!K851="",Template!L851="pa",Template!K874="",Template!L874="pa"),"",Template!K828&lt;(Template!K851+Template!K874),"Error",Template!K828&gt;(Template!K851+Template!K874),"Error",Template!K828=(Template!K851+Template!K874),"")</f>
        <v/>
      </c>
      <c r="K415" s="141" t="str" cm="1">
        <f t="array" ref="K415">+_xlfn.IFS(OR(Template!M828="",Template!N828="pa",Template!M851="",Template!N851="pa",Template!M874="",Template!N874="pa"),"",Template!M828&lt;(Template!M851+Template!M874),"Error",Template!M828&gt;(Template!M851+Template!M874),"Error",Template!M828=(Template!M851+Template!M874),"")</f>
        <v/>
      </c>
      <c r="L415" s="141" t="str" cm="1">
        <f t="array" ref="L415">+_xlfn.IFS(OR(Template!O828="",Template!P828="pa",Template!O851="",Template!P851="pa",Template!O874="",Template!P874="pa"),"",Template!O828&lt;(Template!O851+Template!O874),"Error",Template!O828&gt;(Template!O851+Template!O874),"Error",Template!O828=(Template!O851+Template!O874),"")</f>
        <v/>
      </c>
      <c r="M415" s="141" t="str" cm="1">
        <f t="array" ref="M415">+_xlfn.IFS(OR(Template!Q828="",Template!R828="pa",Template!Q851="",Template!R851="pa",Template!Q874="",Template!R874="pa"),"",Template!Q828&lt;(Template!Q851+Template!Q874),"Error",Template!Q828&gt;(Template!Q851+Template!Q874),"Error",Template!Q828=(Template!Q851+Template!Q874),"")</f>
        <v/>
      </c>
      <c r="N415" s="141" t="str" cm="1">
        <f t="array" ref="N415">+_xlfn.IFS(OR(Template!S828="",Template!T828="pa",Template!S851="",Template!T851="pa",Template!S874="",Template!T874="pa"),"",Template!S828&lt;(Template!S851+Template!S874),"Error",Template!S828&gt;(Template!S851+Template!S874),"Error",Template!S828=(Template!S851+Template!S874),"")</f>
        <v/>
      </c>
      <c r="O415" s="141" t="str" cm="1">
        <f t="array" ref="O415">+_xlfn.IFS(OR(Template!U828="",Template!V828="pa",Template!U851="",Template!V851="pa",Template!U874="",Template!V874="pa"),"",Template!U828&lt;(Template!U851+Template!U874),"Error",Template!U828&gt;(Template!U851+Template!U874),"Error",Template!U828=(Template!U851+Template!U874),"")</f>
        <v/>
      </c>
      <c r="P415" s="141" t="str" cm="1">
        <f t="array" ref="P415">+_xlfn.IFS(OR(Template!W828="",Template!X828="pa",Template!W851="",Template!X851="pa",Template!W874="",Template!X874="pa"),"",Template!W828&lt;(Template!W851+Template!W874),"Error",Template!W828&gt;(Template!W851+Template!W874),"Error",Template!W828=(Template!W851+Template!W874),"")</f>
        <v/>
      </c>
      <c r="Q415" s="141" t="str" cm="1">
        <f t="array" ref="Q415">+_xlfn.IFS(OR(Template!Y828="",Template!Z828="pa",Template!Y851="",Template!Z851="pa",Template!Y874="",Template!Z874="pa"),"",Template!Y828&lt;(Template!Y851+Template!Y874),"Error",Template!Y828&gt;(Template!Y851+Template!Y874),"Error",Template!Y828=(Template!Y851+Template!Y874),"")</f>
        <v/>
      </c>
      <c r="R415" s="155"/>
    </row>
    <row r="416" spans="1:18" ht="15.75" customHeight="1" x14ac:dyDescent="0.2">
      <c r="A416" s="491"/>
      <c r="B416" s="487"/>
      <c r="C416" s="487"/>
      <c r="D416" s="487"/>
      <c r="E416" s="69" t="s">
        <v>661</v>
      </c>
      <c r="F416" s="58" t="str" cm="1">
        <f t="array" ref="F416">IF(OR(G416:Q416="Error",G416:Q416="Alert"),1,"")</f>
        <v/>
      </c>
      <c r="G416" s="141" t="str" cm="1">
        <f t="array" ref="G416">+_xlfn.IFS(OR(Template!E829="",Template!F829="pa",Template!E852="",Template!F852="pa",Template!E875="",Template!F875="pa"),"",Template!E829&lt;(Template!E852+Template!E875),"Error",Template!E829&gt;(Template!E852+Template!E875),"Error",Template!E829=(Template!E852+Template!E875),"")</f>
        <v/>
      </c>
      <c r="H416" s="141" t="str" cm="1">
        <f t="array" ref="H416">+_xlfn.IFS(OR(Template!G829="",Template!H829="pa",Template!G852="",Template!H852="pa",Template!G875="",Template!H875="pa"),"",Template!G829&lt;(Template!G852+Template!G875),"Error",Template!G829&gt;(Template!G852+Template!G875),"Error",Template!G829=(Template!G852+Template!G875),"")</f>
        <v/>
      </c>
      <c r="I416" s="141" t="str" cm="1">
        <f t="array" ref="I416">+_xlfn.IFS(OR(Template!I829="",Template!J829="pa",Template!I852="",Template!J852="pa",Template!I875="",Template!J875="pa"),"",Template!I829&lt;(Template!I852+Template!I875),"Error",Template!I829&gt;(Template!I852+Template!I875),"Error",Template!I829=(Template!I852+Template!I875),"")</f>
        <v/>
      </c>
      <c r="J416" s="141" t="str" cm="1">
        <f t="array" ref="J416">+_xlfn.IFS(OR(Template!K829="",Template!L829="pa",Template!K852="",Template!L852="pa",Template!K875="",Template!L875="pa"),"",Template!K829&lt;(Template!K852+Template!K875),"Error",Template!K829&gt;(Template!K852+Template!K875),"Error",Template!K829=(Template!K852+Template!K875),"")</f>
        <v/>
      </c>
      <c r="K416" s="141" t="str" cm="1">
        <f t="array" ref="K416">+_xlfn.IFS(OR(Template!M829="",Template!N829="pa",Template!M852="",Template!N852="pa",Template!M875="",Template!N875="pa"),"",Template!M829&lt;(Template!M852+Template!M875),"Error",Template!M829&gt;(Template!M852+Template!M875),"Error",Template!M829=(Template!M852+Template!M875),"")</f>
        <v/>
      </c>
      <c r="L416" s="141" t="str" cm="1">
        <f t="array" ref="L416">+_xlfn.IFS(OR(Template!O829="",Template!P829="pa",Template!O852="",Template!P852="pa",Template!O875="",Template!P875="pa"),"",Template!O829&lt;(Template!O852+Template!O875),"Error",Template!O829&gt;(Template!O852+Template!O875),"Error",Template!O829=(Template!O852+Template!O875),"")</f>
        <v/>
      </c>
      <c r="M416" s="141" t="str" cm="1">
        <f t="array" ref="M416">+_xlfn.IFS(OR(Template!Q829="",Template!R829="pa",Template!Q852="",Template!R852="pa",Template!Q875="",Template!R875="pa"),"",Template!Q829&lt;(Template!Q852+Template!Q875),"Error",Template!Q829&gt;(Template!Q852+Template!Q875),"Error",Template!Q829=(Template!Q852+Template!Q875),"")</f>
        <v/>
      </c>
      <c r="N416" s="141" t="str" cm="1">
        <f t="array" ref="N416">+_xlfn.IFS(OR(Template!S829="",Template!T829="pa",Template!S852="",Template!T852="pa",Template!S875="",Template!T875="pa"),"",Template!S829&lt;(Template!S852+Template!S875),"Error",Template!S829&gt;(Template!S852+Template!S875),"Error",Template!S829=(Template!S852+Template!S875),"")</f>
        <v/>
      </c>
      <c r="O416" s="141" t="str" cm="1">
        <f t="array" ref="O416">+_xlfn.IFS(OR(Template!U829="",Template!V829="pa",Template!U852="",Template!V852="pa",Template!U875="",Template!V875="pa"),"",Template!U829&lt;(Template!U852+Template!U875),"Error",Template!U829&gt;(Template!U852+Template!U875),"Error",Template!U829=(Template!U852+Template!U875),"")</f>
        <v/>
      </c>
      <c r="P416" s="141" t="str" cm="1">
        <f t="array" ref="P416">+_xlfn.IFS(OR(Template!W829="",Template!X829="pa",Template!W852="",Template!X852="pa",Template!W875="",Template!X875="pa"),"",Template!W829&lt;(Template!W852+Template!W875),"Error",Template!W829&gt;(Template!W852+Template!W875),"Error",Template!W829=(Template!W852+Template!W875),"")</f>
        <v/>
      </c>
      <c r="Q416" s="141" t="str" cm="1">
        <f t="array" ref="Q416">+_xlfn.IFS(OR(Template!Y829="",Template!Z829="pa",Template!Y852="",Template!Z852="pa",Template!Y875="",Template!Z875="pa"),"",Template!Y829&lt;(Template!Y852+Template!Y875),"Error",Template!Y829&gt;(Template!Y852+Template!Y875),"Error",Template!Y829=(Template!Y852+Template!Y875),"")</f>
        <v/>
      </c>
      <c r="R416" s="155"/>
    </row>
    <row r="417" spans="1:18" ht="15.75" customHeight="1" x14ac:dyDescent="0.2">
      <c r="A417" s="491"/>
      <c r="B417" s="487"/>
      <c r="C417" s="487"/>
      <c r="D417" s="487"/>
      <c r="E417" s="69" t="s">
        <v>662</v>
      </c>
      <c r="F417" s="58" t="str" cm="1">
        <f t="array" ref="F417">IF(OR(G417:Q417="Error",G417:Q417="Alert"),1,"")</f>
        <v/>
      </c>
      <c r="G417" s="141" t="str" cm="1">
        <f t="array" ref="G417">+_xlfn.IFS(OR(Template!E830="",Template!F830="pa",Template!E853="",Template!F853="pa",Template!E876="",Template!F876="pa"),"",Template!E830&lt;(Template!E853+Template!E876),"Error",Template!E830&gt;(Template!E853+Template!E876),"Error",Template!E830=(Template!E853+Template!E876),"")</f>
        <v/>
      </c>
      <c r="H417" s="141" t="str" cm="1">
        <f t="array" ref="H417">+_xlfn.IFS(OR(Template!G830="",Template!H830="pa",Template!G853="",Template!H853="pa",Template!G876="",Template!H876="pa"),"",Template!G830&lt;(Template!G853+Template!G876),"Error",Template!G830&gt;(Template!G853+Template!G876),"Error",Template!G830=(Template!G853+Template!G876),"")</f>
        <v/>
      </c>
      <c r="I417" s="141" t="str" cm="1">
        <f t="array" ref="I417">+_xlfn.IFS(OR(Template!I830="",Template!J830="pa",Template!I853="",Template!J853="pa",Template!I876="",Template!J876="pa"),"",Template!I830&lt;(Template!I853+Template!I876),"Error",Template!I830&gt;(Template!I853+Template!I876),"Error",Template!I830=(Template!I853+Template!I876),"")</f>
        <v/>
      </c>
      <c r="J417" s="141" t="str" cm="1">
        <f t="array" ref="J417">+_xlfn.IFS(OR(Template!K830="",Template!L830="pa",Template!K853="",Template!L853="pa",Template!K876="",Template!L876="pa"),"",Template!K830&lt;(Template!K853+Template!K876),"Error",Template!K830&gt;(Template!K853+Template!K876),"Error",Template!K830=(Template!K853+Template!K876),"")</f>
        <v/>
      </c>
      <c r="K417" s="141" t="str" cm="1">
        <f t="array" ref="K417">+_xlfn.IFS(OR(Template!M830="",Template!N830="pa",Template!M853="",Template!N853="pa",Template!M876="",Template!N876="pa"),"",Template!M830&lt;(Template!M853+Template!M876),"Error",Template!M830&gt;(Template!M853+Template!M876),"Error",Template!M830=(Template!M853+Template!M876),"")</f>
        <v/>
      </c>
      <c r="L417" s="141" t="str" cm="1">
        <f t="array" ref="L417">+_xlfn.IFS(OR(Template!O830="",Template!P830="pa",Template!O853="",Template!P853="pa",Template!O876="",Template!P876="pa"),"",Template!O830&lt;(Template!O853+Template!O876),"Error",Template!O830&gt;(Template!O853+Template!O876),"Error",Template!O830=(Template!O853+Template!O876),"")</f>
        <v/>
      </c>
      <c r="M417" s="141" t="str" cm="1">
        <f t="array" ref="M417">+_xlfn.IFS(OR(Template!Q830="",Template!R830="pa",Template!Q853="",Template!R853="pa",Template!Q876="",Template!R876="pa"),"",Template!Q830&lt;(Template!Q853+Template!Q876),"Error",Template!Q830&gt;(Template!Q853+Template!Q876),"Error",Template!Q830=(Template!Q853+Template!Q876),"")</f>
        <v/>
      </c>
      <c r="N417" s="141" t="str" cm="1">
        <f t="array" ref="N417">+_xlfn.IFS(OR(Template!S830="",Template!T830="pa",Template!S853="",Template!T853="pa",Template!S876="",Template!T876="pa"),"",Template!S830&lt;(Template!S853+Template!S876),"Error",Template!S830&gt;(Template!S853+Template!S876),"Error",Template!S830=(Template!S853+Template!S876),"")</f>
        <v/>
      </c>
      <c r="O417" s="141" t="str" cm="1">
        <f t="array" ref="O417">+_xlfn.IFS(OR(Template!U830="",Template!V830="pa",Template!U853="",Template!V853="pa",Template!U876="",Template!V876="pa"),"",Template!U830&lt;(Template!U853+Template!U876),"Error",Template!U830&gt;(Template!U853+Template!U876),"Error",Template!U830=(Template!U853+Template!U876),"")</f>
        <v/>
      </c>
      <c r="P417" s="141" t="str" cm="1">
        <f t="array" ref="P417">+_xlfn.IFS(OR(Template!W830="",Template!X830="pa",Template!W853="",Template!X853="pa",Template!W876="",Template!X876="pa"),"",Template!W830&lt;(Template!W853+Template!W876),"Error",Template!W830&gt;(Template!W853+Template!W876),"Error",Template!W830=(Template!W853+Template!W876),"")</f>
        <v/>
      </c>
      <c r="Q417" s="141" t="str" cm="1">
        <f t="array" ref="Q417">+_xlfn.IFS(OR(Template!Y830="",Template!Z830="pa",Template!Y853="",Template!Z853="pa",Template!Y876="",Template!Z876="pa"),"",Template!Y830&lt;(Template!Y853+Template!Y876),"Error",Template!Y830&gt;(Template!Y853+Template!Y876),"Error",Template!Y830=(Template!Y853+Template!Y876),"")</f>
        <v/>
      </c>
      <c r="R417" s="155"/>
    </row>
    <row r="418" spans="1:18" ht="15.75" customHeight="1" x14ac:dyDescent="0.2">
      <c r="A418" s="491"/>
      <c r="B418" s="487"/>
      <c r="C418" s="487"/>
      <c r="D418" s="487"/>
      <c r="E418" s="69" t="s">
        <v>663</v>
      </c>
      <c r="F418" s="58" t="str" cm="1">
        <f t="array" ref="F418">IF(OR(G418:Q418="Error",G418:Q418="Alert"),1,"")</f>
        <v/>
      </c>
      <c r="G418" s="141" t="str" cm="1">
        <f t="array" ref="G418">+_xlfn.IFS(OR(Template!E831="",Template!F831="pa",Template!E854="",Template!F854="pa",Template!E877="",Template!F877="pa"),"",Template!E831&lt;(Template!E854+Template!E877),"Error",Template!E831&gt;(Template!E854+Template!E877),"Error",Template!E831=(Template!E854+Template!E877),"")</f>
        <v/>
      </c>
      <c r="H418" s="141" t="str" cm="1">
        <f t="array" ref="H418">+_xlfn.IFS(OR(Template!G831="",Template!H831="pa",Template!G854="",Template!H854="pa",Template!G877="",Template!H877="pa"),"",Template!G831&lt;(Template!G854+Template!G877),"Error",Template!G831&gt;(Template!G854+Template!G877),"Error",Template!G831=(Template!G854+Template!G877),"")</f>
        <v/>
      </c>
      <c r="I418" s="141" t="str" cm="1">
        <f t="array" ref="I418">+_xlfn.IFS(OR(Template!I831="",Template!J831="pa",Template!I854="",Template!J854="pa",Template!I877="",Template!J877="pa"),"",Template!I831&lt;(Template!I854+Template!I877),"Error",Template!I831&gt;(Template!I854+Template!I877),"Error",Template!I831=(Template!I854+Template!I877),"")</f>
        <v/>
      </c>
      <c r="J418" s="141" t="str" cm="1">
        <f t="array" ref="J418">+_xlfn.IFS(OR(Template!K831="",Template!L831="pa",Template!K854="",Template!L854="pa",Template!K877="",Template!L877="pa"),"",Template!K831&lt;(Template!K854+Template!K877),"Error",Template!K831&gt;(Template!K854+Template!K877),"Error",Template!K831=(Template!K854+Template!K877),"")</f>
        <v/>
      </c>
      <c r="K418" s="141" t="str" cm="1">
        <f t="array" ref="K418">+_xlfn.IFS(OR(Template!M831="",Template!N831="pa",Template!M854="",Template!N854="pa",Template!M877="",Template!N877="pa"),"",Template!M831&lt;(Template!M854+Template!M877),"Error",Template!M831&gt;(Template!M854+Template!M877),"Error",Template!M831=(Template!M854+Template!M877),"")</f>
        <v/>
      </c>
      <c r="L418" s="141" t="str" cm="1">
        <f t="array" ref="L418">+_xlfn.IFS(OR(Template!O831="",Template!P831="pa",Template!O854="",Template!P854="pa",Template!O877="",Template!P877="pa"),"",Template!O831&lt;(Template!O854+Template!O877),"Error",Template!O831&gt;(Template!O854+Template!O877),"Error",Template!O831=(Template!O854+Template!O877),"")</f>
        <v/>
      </c>
      <c r="M418" s="141" t="str" cm="1">
        <f t="array" ref="M418">+_xlfn.IFS(OR(Template!Q831="",Template!R831="pa",Template!Q854="",Template!R854="pa",Template!Q877="",Template!R877="pa"),"",Template!Q831&lt;(Template!Q854+Template!Q877),"Error",Template!Q831&gt;(Template!Q854+Template!Q877),"Error",Template!Q831=(Template!Q854+Template!Q877),"")</f>
        <v/>
      </c>
      <c r="N418" s="141" t="str" cm="1">
        <f t="array" ref="N418">+_xlfn.IFS(OR(Template!S831="",Template!T831="pa",Template!S854="",Template!T854="pa",Template!S877="",Template!T877="pa"),"",Template!S831&lt;(Template!S854+Template!S877),"Error",Template!S831&gt;(Template!S854+Template!S877),"Error",Template!S831=(Template!S854+Template!S877),"")</f>
        <v/>
      </c>
      <c r="O418" s="141" t="str" cm="1">
        <f t="array" ref="O418">+_xlfn.IFS(OR(Template!U831="",Template!V831="pa",Template!U854="",Template!V854="pa",Template!U877="",Template!V877="pa"),"",Template!U831&lt;(Template!U854+Template!U877),"Error",Template!U831&gt;(Template!U854+Template!U877),"Error",Template!U831=(Template!U854+Template!U877),"")</f>
        <v/>
      </c>
      <c r="P418" s="141" t="str" cm="1">
        <f t="array" ref="P418">+_xlfn.IFS(OR(Template!W831="",Template!X831="pa",Template!W854="",Template!X854="pa",Template!W877="",Template!X877="pa"),"",Template!W831&lt;(Template!W854+Template!W877),"Error",Template!W831&gt;(Template!W854+Template!W877),"Error",Template!W831=(Template!W854+Template!W877),"")</f>
        <v/>
      </c>
      <c r="Q418" s="141" t="str" cm="1">
        <f t="array" ref="Q418">+_xlfn.IFS(OR(Template!Y831="",Template!Z831="pa",Template!Y854="",Template!Z854="pa",Template!Y877="",Template!Z877="pa"),"",Template!Y831&lt;(Template!Y854+Template!Y877),"Error",Template!Y831&gt;(Template!Y854+Template!Y877),"Error",Template!Y831=(Template!Y854+Template!Y877),"")</f>
        <v/>
      </c>
      <c r="R418" s="155"/>
    </row>
    <row r="419" spans="1:18" ht="15.75" customHeight="1" x14ac:dyDescent="0.2">
      <c r="A419" s="491"/>
      <c r="B419" s="487"/>
      <c r="C419" s="487"/>
      <c r="D419" s="487"/>
      <c r="E419" s="69" t="s">
        <v>664</v>
      </c>
      <c r="F419" s="58" t="str" cm="1">
        <f t="array" ref="F419">IF(OR(G419:Q419="Error",G419:Q419="Alert"),1,"")</f>
        <v/>
      </c>
      <c r="G419" s="141" t="str" cm="1">
        <f t="array" ref="G419">+_xlfn.IFS(OR(Template!E832="",Template!F832="pa",Template!E855="",Template!F855="pa",Template!E878="",Template!F878="pa"),"",Template!E832&lt;(Template!E855+Template!E878),"Error",Template!E832&gt;(Template!E855+Template!E878),"Error",Template!E832=(Template!E855+Template!E878),"")</f>
        <v/>
      </c>
      <c r="H419" s="141" t="str" cm="1">
        <f t="array" ref="H419">+_xlfn.IFS(OR(Template!G832="",Template!H832="pa",Template!G855="",Template!H855="pa",Template!G878="",Template!H878="pa"),"",Template!G832&lt;(Template!G855+Template!G878),"Error",Template!G832&gt;(Template!G855+Template!G878),"Error",Template!G832=(Template!G855+Template!G878),"")</f>
        <v/>
      </c>
      <c r="I419" s="141" t="str" cm="1">
        <f t="array" ref="I419">+_xlfn.IFS(OR(Template!I832="",Template!J832="pa",Template!I855="",Template!J855="pa",Template!I878="",Template!J878="pa"),"",Template!I832&lt;(Template!I855+Template!I878),"Error",Template!I832&gt;(Template!I855+Template!I878),"Error",Template!I832=(Template!I855+Template!I878),"")</f>
        <v/>
      </c>
      <c r="J419" s="141" t="str" cm="1">
        <f t="array" ref="J419">+_xlfn.IFS(OR(Template!K832="",Template!L832="pa",Template!K855="",Template!L855="pa",Template!K878="",Template!L878="pa"),"",Template!K832&lt;(Template!K855+Template!K878),"Error",Template!K832&gt;(Template!K855+Template!K878),"Error",Template!K832=(Template!K855+Template!K878),"")</f>
        <v/>
      </c>
      <c r="K419" s="141" t="str" cm="1">
        <f t="array" ref="K419">+_xlfn.IFS(OR(Template!M832="",Template!N832="pa",Template!M855="",Template!N855="pa",Template!M878="",Template!N878="pa"),"",Template!M832&lt;(Template!M855+Template!M878),"Error",Template!M832&gt;(Template!M855+Template!M878),"Error",Template!M832=(Template!M855+Template!M878),"")</f>
        <v/>
      </c>
      <c r="L419" s="141" t="str" cm="1">
        <f t="array" ref="L419">+_xlfn.IFS(OR(Template!O832="",Template!P832="pa",Template!O855="",Template!P855="pa",Template!O878="",Template!P878="pa"),"",Template!O832&lt;(Template!O855+Template!O878),"Error",Template!O832&gt;(Template!O855+Template!O878),"Error",Template!O832=(Template!O855+Template!O878),"")</f>
        <v/>
      </c>
      <c r="M419" s="141" t="str" cm="1">
        <f t="array" ref="M419">+_xlfn.IFS(OR(Template!Q832="",Template!R832="pa",Template!Q855="",Template!R855="pa",Template!Q878="",Template!R878="pa"),"",Template!Q832&lt;(Template!Q855+Template!Q878),"Error",Template!Q832&gt;(Template!Q855+Template!Q878),"Error",Template!Q832=(Template!Q855+Template!Q878),"")</f>
        <v/>
      </c>
      <c r="N419" s="141" t="str" cm="1">
        <f t="array" ref="N419">+_xlfn.IFS(OR(Template!S832="",Template!T832="pa",Template!S855="",Template!T855="pa",Template!S878="",Template!T878="pa"),"",Template!S832&lt;(Template!S855+Template!S878),"Error",Template!S832&gt;(Template!S855+Template!S878),"Error",Template!S832=(Template!S855+Template!S878),"")</f>
        <v/>
      </c>
      <c r="O419" s="141" t="str" cm="1">
        <f t="array" ref="O419">+_xlfn.IFS(OR(Template!U832="",Template!V832="pa",Template!U855="",Template!V855="pa",Template!U878="",Template!V878="pa"),"",Template!U832&lt;(Template!U855+Template!U878),"Error",Template!U832&gt;(Template!U855+Template!U878),"Error",Template!U832=(Template!U855+Template!U878),"")</f>
        <v/>
      </c>
      <c r="P419" s="141" t="str" cm="1">
        <f t="array" ref="P419">+_xlfn.IFS(OR(Template!W832="",Template!X832="pa",Template!W855="",Template!X855="pa",Template!W878="",Template!X878="pa"),"",Template!W832&lt;(Template!W855+Template!W878),"Error",Template!W832&gt;(Template!W855+Template!W878),"Error",Template!W832=(Template!W855+Template!W878),"")</f>
        <v/>
      </c>
      <c r="Q419" s="141" t="str" cm="1">
        <f t="array" ref="Q419">+_xlfn.IFS(OR(Template!Y832="",Template!Z832="pa",Template!Y855="",Template!Z855="pa",Template!Y878="",Template!Z878="pa"),"",Template!Y832&lt;(Template!Y855+Template!Y878),"Error",Template!Y832&gt;(Template!Y855+Template!Y878),"Error",Template!Y832=(Template!Y855+Template!Y878),"")</f>
        <v/>
      </c>
      <c r="R419" s="155"/>
    </row>
    <row r="420" spans="1:18" ht="15.75" customHeight="1" x14ac:dyDescent="0.2">
      <c r="A420" s="491"/>
      <c r="B420" s="487"/>
      <c r="C420" s="487"/>
      <c r="D420" s="487"/>
      <c r="E420" s="69" t="s">
        <v>665</v>
      </c>
      <c r="F420" s="58" t="str" cm="1">
        <f t="array" ref="F420">IF(OR(G420:Q420="Error",G420:Q420="Alert"),1,"")</f>
        <v/>
      </c>
      <c r="G420" s="141" t="str" cm="1">
        <f t="array" ref="G420">+_xlfn.IFS(OR(Template!E833="",Template!F833="pa",Template!E856="",Template!F856="pa",Template!E879="",Template!F879="pa"),"",Template!E833&lt;(Template!E856+Template!E879),"Error",Template!E833&gt;(Template!E856+Template!E879),"Error",Template!E833=(Template!E856+Template!E879),"")</f>
        <v/>
      </c>
      <c r="H420" s="141" t="str" cm="1">
        <f t="array" ref="H420">+_xlfn.IFS(OR(Template!G833="",Template!H833="pa",Template!G856="",Template!H856="pa",Template!G879="",Template!H879="pa"),"",Template!G833&lt;(Template!G856+Template!G879),"Error",Template!G833&gt;(Template!G856+Template!G879),"Error",Template!G833=(Template!G856+Template!G879),"")</f>
        <v/>
      </c>
      <c r="I420" s="141" t="str" cm="1">
        <f t="array" ref="I420">+_xlfn.IFS(OR(Template!I833="",Template!J833="pa",Template!I856="",Template!J856="pa",Template!I879="",Template!J879="pa"),"",Template!I833&lt;(Template!I856+Template!I879),"Error",Template!I833&gt;(Template!I856+Template!I879),"Error",Template!I833=(Template!I856+Template!I879),"")</f>
        <v/>
      </c>
      <c r="J420" s="141" t="str" cm="1">
        <f t="array" ref="J420">+_xlfn.IFS(OR(Template!K833="",Template!L833="pa",Template!K856="",Template!L856="pa",Template!K879="",Template!L879="pa"),"",Template!K833&lt;(Template!K856+Template!K879),"Error",Template!K833&gt;(Template!K856+Template!K879),"Error",Template!K833=(Template!K856+Template!K879),"")</f>
        <v/>
      </c>
      <c r="K420" s="141" t="str" cm="1">
        <f t="array" ref="K420">+_xlfn.IFS(OR(Template!M833="",Template!N833="pa",Template!M856="",Template!N856="pa",Template!M879="",Template!N879="pa"),"",Template!M833&lt;(Template!M856+Template!M879),"Error",Template!M833&gt;(Template!M856+Template!M879),"Error",Template!M833=(Template!M856+Template!M879),"")</f>
        <v/>
      </c>
      <c r="L420" s="141" t="str" cm="1">
        <f t="array" ref="L420">+_xlfn.IFS(OR(Template!O833="",Template!P833="pa",Template!O856="",Template!P856="pa",Template!O879="",Template!P879="pa"),"",Template!O833&lt;(Template!O856+Template!O879),"Error",Template!O833&gt;(Template!O856+Template!O879),"Error",Template!O833=(Template!O856+Template!O879),"")</f>
        <v/>
      </c>
      <c r="M420" s="141" t="str" cm="1">
        <f t="array" ref="M420">+_xlfn.IFS(OR(Template!Q833="",Template!R833="pa",Template!Q856="",Template!R856="pa",Template!Q879="",Template!R879="pa"),"",Template!Q833&lt;(Template!Q856+Template!Q879),"Error",Template!Q833&gt;(Template!Q856+Template!Q879),"Error",Template!Q833=(Template!Q856+Template!Q879),"")</f>
        <v/>
      </c>
      <c r="N420" s="141" t="str" cm="1">
        <f t="array" ref="N420">+_xlfn.IFS(OR(Template!S833="",Template!T833="pa",Template!S856="",Template!T856="pa",Template!S879="",Template!T879="pa"),"",Template!S833&lt;(Template!S856+Template!S879),"Error",Template!S833&gt;(Template!S856+Template!S879),"Error",Template!S833=(Template!S856+Template!S879),"")</f>
        <v/>
      </c>
      <c r="O420" s="141" t="str" cm="1">
        <f t="array" ref="O420">+_xlfn.IFS(OR(Template!U833="",Template!V833="pa",Template!U856="",Template!V856="pa",Template!U879="",Template!V879="pa"),"",Template!U833&lt;(Template!U856+Template!U879),"Error",Template!U833&gt;(Template!U856+Template!U879),"Error",Template!U833=(Template!U856+Template!U879),"")</f>
        <v/>
      </c>
      <c r="P420" s="141" t="str" cm="1">
        <f t="array" ref="P420">+_xlfn.IFS(OR(Template!W833="",Template!X833="pa",Template!W856="",Template!X856="pa",Template!W879="",Template!X879="pa"),"",Template!W833&lt;(Template!W856+Template!W879),"Error",Template!W833&gt;(Template!W856+Template!W879),"Error",Template!W833=(Template!W856+Template!W879),"")</f>
        <v/>
      </c>
      <c r="Q420" s="141" t="str" cm="1">
        <f t="array" ref="Q420">+_xlfn.IFS(OR(Template!Y833="",Template!Z833="pa",Template!Y856="",Template!Z856="pa",Template!Y879="",Template!Z879="pa"),"",Template!Y833&lt;(Template!Y856+Template!Y879),"Error",Template!Y833&gt;(Template!Y856+Template!Y879),"Error",Template!Y833=(Template!Y856+Template!Y879),"")</f>
        <v/>
      </c>
      <c r="R420" s="155"/>
    </row>
    <row r="421" spans="1:18" ht="15.75" customHeight="1" x14ac:dyDescent="0.2">
      <c r="A421" s="491"/>
      <c r="B421" s="487"/>
      <c r="C421" s="487"/>
      <c r="D421" s="487"/>
      <c r="E421" s="69" t="s">
        <v>666</v>
      </c>
      <c r="F421" s="58" t="str" cm="1">
        <f t="array" ref="F421">IF(OR(G421:Q421="Error",G421:Q421="Alert"),1,"")</f>
        <v/>
      </c>
      <c r="G421" s="141" t="str" cm="1">
        <f t="array" ref="G421">+_xlfn.IFS(OR(Template!E834="",Template!F834="pa",Template!E857="",Template!F857="pa",Template!E880="",Template!F880="pa"),"",Template!E834&lt;(Template!E857+Template!E880),"Error",Template!E834&gt;(Template!E857+Template!E880),"Error",Template!E834=(Template!E857+Template!E880),"")</f>
        <v/>
      </c>
      <c r="H421" s="141" t="str" cm="1">
        <f t="array" ref="H421">+_xlfn.IFS(OR(Template!G834="",Template!H834="pa",Template!G857="",Template!H857="pa",Template!G880="",Template!H880="pa"),"",Template!G834&lt;(Template!G857+Template!G880),"Error",Template!G834&gt;(Template!G857+Template!G880),"Error",Template!G834=(Template!G857+Template!G880),"")</f>
        <v/>
      </c>
      <c r="I421" s="141" t="str" cm="1">
        <f t="array" ref="I421">+_xlfn.IFS(OR(Template!I834="",Template!J834="pa",Template!I857="",Template!J857="pa",Template!I880="",Template!J880="pa"),"",Template!I834&lt;(Template!I857+Template!I880),"Error",Template!I834&gt;(Template!I857+Template!I880),"Error",Template!I834=(Template!I857+Template!I880),"")</f>
        <v/>
      </c>
      <c r="J421" s="141" t="str" cm="1">
        <f t="array" ref="J421">+_xlfn.IFS(OR(Template!K834="",Template!L834="pa",Template!K857="",Template!L857="pa",Template!K880="",Template!L880="pa"),"",Template!K834&lt;(Template!K857+Template!K880),"Error",Template!K834&gt;(Template!K857+Template!K880),"Error",Template!K834=(Template!K857+Template!K880),"")</f>
        <v/>
      </c>
      <c r="K421" s="141" t="str" cm="1">
        <f t="array" ref="K421">+_xlfn.IFS(OR(Template!M834="",Template!N834="pa",Template!M857="",Template!N857="pa",Template!M880="",Template!N880="pa"),"",Template!M834&lt;(Template!M857+Template!M880),"Error",Template!M834&gt;(Template!M857+Template!M880),"Error",Template!M834=(Template!M857+Template!M880),"")</f>
        <v/>
      </c>
      <c r="L421" s="141" t="str" cm="1">
        <f t="array" ref="L421">+_xlfn.IFS(OR(Template!O834="",Template!P834="pa",Template!O857="",Template!P857="pa",Template!O880="",Template!P880="pa"),"",Template!O834&lt;(Template!O857+Template!O880),"Error",Template!O834&gt;(Template!O857+Template!O880),"Error",Template!O834=(Template!O857+Template!O880),"")</f>
        <v/>
      </c>
      <c r="M421" s="141" t="str" cm="1">
        <f t="array" ref="M421">+_xlfn.IFS(OR(Template!Q834="",Template!R834="pa",Template!Q857="",Template!R857="pa",Template!Q880="",Template!R880="pa"),"",Template!Q834&lt;(Template!Q857+Template!Q880),"Error",Template!Q834&gt;(Template!Q857+Template!Q880),"Error",Template!Q834=(Template!Q857+Template!Q880),"")</f>
        <v/>
      </c>
      <c r="N421" s="141" t="str" cm="1">
        <f t="array" ref="N421">+_xlfn.IFS(OR(Template!S834="",Template!T834="pa",Template!S857="",Template!T857="pa",Template!S880="",Template!T880="pa"),"",Template!S834&lt;(Template!S857+Template!S880),"Error",Template!S834&gt;(Template!S857+Template!S880),"Error",Template!S834=(Template!S857+Template!S880),"")</f>
        <v/>
      </c>
      <c r="O421" s="141" t="str" cm="1">
        <f t="array" ref="O421">+_xlfn.IFS(OR(Template!U834="",Template!V834="pa",Template!U857="",Template!V857="pa",Template!U880="",Template!V880="pa"),"",Template!U834&lt;(Template!U857+Template!U880),"Error",Template!U834&gt;(Template!U857+Template!U880),"Error",Template!U834=(Template!U857+Template!U880),"")</f>
        <v/>
      </c>
      <c r="P421" s="141" t="str" cm="1">
        <f t="array" ref="P421">+_xlfn.IFS(OR(Template!W834="",Template!X834="pa",Template!W857="",Template!X857="pa",Template!W880="",Template!X880="pa"),"",Template!W834&lt;(Template!W857+Template!W880),"Error",Template!W834&gt;(Template!W857+Template!W880),"Error",Template!W834=(Template!W857+Template!W880),"")</f>
        <v/>
      </c>
      <c r="Q421" s="141" t="str" cm="1">
        <f t="array" ref="Q421">+_xlfn.IFS(OR(Template!Y834="",Template!Z834="pa",Template!Y857="",Template!Z857="pa",Template!Y880="",Template!Z880="pa"),"",Template!Y834&lt;(Template!Y857+Template!Y880),"Error",Template!Y834&gt;(Template!Y857+Template!Y880),"Error",Template!Y834=(Template!Y857+Template!Y880),"")</f>
        <v/>
      </c>
      <c r="R421" s="155"/>
    </row>
    <row r="422" spans="1:18" ht="15.75" customHeight="1" x14ac:dyDescent="0.2">
      <c r="A422" s="491"/>
      <c r="B422" s="487"/>
      <c r="C422" s="487"/>
      <c r="D422" s="487"/>
      <c r="E422" s="69" t="s">
        <v>667</v>
      </c>
      <c r="F422" s="58" t="str" cm="1">
        <f t="array" ref="F422">IF(OR(G422:Q422="Error",G422:Q422="Alert"),1,"")</f>
        <v/>
      </c>
      <c r="G422" s="141" t="str" cm="1">
        <f t="array" ref="G422">+_xlfn.IFS(OR(Template!E835="",Template!F835="pa",Template!E858="",Template!F858="pa",Template!E881="",Template!F881="pa"),"",Template!E835&lt;(Template!E858+Template!E881),"Error",Template!E835&gt;(Template!E858+Template!E881),"Error",Template!E835=(Template!E858+Template!E881),"")</f>
        <v/>
      </c>
      <c r="H422" s="141" t="str" cm="1">
        <f t="array" ref="H422">+_xlfn.IFS(OR(Template!G835="",Template!H835="pa",Template!G858="",Template!H858="pa",Template!G881="",Template!H881="pa"),"",Template!G835&lt;(Template!G858+Template!G881),"Error",Template!G835&gt;(Template!G858+Template!G881),"Error",Template!G835=(Template!G858+Template!G881),"")</f>
        <v/>
      </c>
      <c r="I422" s="141" t="str" cm="1">
        <f t="array" ref="I422">+_xlfn.IFS(OR(Template!I835="",Template!J835="pa",Template!I858="",Template!J858="pa",Template!I881="",Template!J881="pa"),"",Template!I835&lt;(Template!I858+Template!I881),"Error",Template!I835&gt;(Template!I858+Template!I881),"Error",Template!I835=(Template!I858+Template!I881),"")</f>
        <v/>
      </c>
      <c r="J422" s="141" t="str" cm="1">
        <f t="array" ref="J422">+_xlfn.IFS(OR(Template!K835="",Template!L835="pa",Template!K858="",Template!L858="pa",Template!K881="",Template!L881="pa"),"",Template!K835&lt;(Template!K858+Template!K881),"Error",Template!K835&gt;(Template!K858+Template!K881),"Error",Template!K835=(Template!K858+Template!K881),"")</f>
        <v/>
      </c>
      <c r="K422" s="141" t="str" cm="1">
        <f t="array" ref="K422">+_xlfn.IFS(OR(Template!M835="",Template!N835="pa",Template!M858="",Template!N858="pa",Template!M881="",Template!N881="pa"),"",Template!M835&lt;(Template!M858+Template!M881),"Error",Template!M835&gt;(Template!M858+Template!M881),"Error",Template!M835=(Template!M858+Template!M881),"")</f>
        <v/>
      </c>
      <c r="L422" s="141" t="str" cm="1">
        <f t="array" ref="L422">+_xlfn.IFS(OR(Template!O835="",Template!P835="pa",Template!O858="",Template!P858="pa",Template!O881="",Template!P881="pa"),"",Template!O835&lt;(Template!O858+Template!O881),"Error",Template!O835&gt;(Template!O858+Template!O881),"Error",Template!O835=(Template!O858+Template!O881),"")</f>
        <v/>
      </c>
      <c r="M422" s="141" t="str" cm="1">
        <f t="array" ref="M422">+_xlfn.IFS(OR(Template!Q835="",Template!R835="pa",Template!Q858="",Template!R858="pa",Template!Q881="",Template!R881="pa"),"",Template!Q835&lt;(Template!Q858+Template!Q881),"Error",Template!Q835&gt;(Template!Q858+Template!Q881),"Error",Template!Q835=(Template!Q858+Template!Q881),"")</f>
        <v/>
      </c>
      <c r="N422" s="141" t="str" cm="1">
        <f t="array" ref="N422">+_xlfn.IFS(OR(Template!S835="",Template!T835="pa",Template!S858="",Template!T858="pa",Template!S881="",Template!T881="pa"),"",Template!S835&lt;(Template!S858+Template!S881),"Error",Template!S835&gt;(Template!S858+Template!S881),"Error",Template!S835=(Template!S858+Template!S881),"")</f>
        <v/>
      </c>
      <c r="O422" s="141" t="str" cm="1">
        <f t="array" ref="O422">+_xlfn.IFS(OR(Template!U835="",Template!V835="pa",Template!U858="",Template!V858="pa",Template!U881="",Template!V881="pa"),"",Template!U835&lt;(Template!U858+Template!U881),"Error",Template!U835&gt;(Template!U858+Template!U881),"Error",Template!U835=(Template!U858+Template!U881),"")</f>
        <v/>
      </c>
      <c r="P422" s="141" t="str" cm="1">
        <f t="array" ref="P422">+_xlfn.IFS(OR(Template!W835="",Template!X835="pa",Template!W858="",Template!X858="pa",Template!W881="",Template!X881="pa"),"",Template!W835&lt;(Template!W858+Template!W881),"Error",Template!W835&gt;(Template!W858+Template!W881),"Error",Template!W835=(Template!W858+Template!W881),"")</f>
        <v/>
      </c>
      <c r="Q422" s="141" t="str" cm="1">
        <f t="array" ref="Q422">+_xlfn.IFS(OR(Template!Y835="",Template!Z835="pa",Template!Y858="",Template!Z858="pa",Template!Y881="",Template!Z881="pa"),"",Template!Y835&lt;(Template!Y858+Template!Y881),"Error",Template!Y835&gt;(Template!Y858+Template!Y881),"Error",Template!Y835=(Template!Y858+Template!Y881),"")</f>
        <v/>
      </c>
      <c r="R422" s="155"/>
    </row>
    <row r="423" spans="1:18" ht="15.75" customHeight="1" x14ac:dyDescent="0.2">
      <c r="A423" s="491"/>
      <c r="B423" s="487"/>
      <c r="C423" s="487"/>
      <c r="D423" s="487"/>
      <c r="E423" s="69" t="s">
        <v>668</v>
      </c>
      <c r="F423" s="58" t="str" cm="1">
        <f t="array" ref="F423">IF(OR(G423:Q423="Error",G423:Q423="Alert"),1,"")</f>
        <v/>
      </c>
      <c r="G423" s="141" t="str" cm="1">
        <f t="array" ref="G423">+_xlfn.IFS(OR(Template!E836="",Template!F836="pa",Template!E859="",Template!F859="pa",Template!E882="",Template!F882="pa"),"",Template!E836&lt;(Template!E859+Template!E882),"Error",Template!E836&gt;(Template!E859+Template!E882),"Error",Template!E836=(Template!E859+Template!E882),"")</f>
        <v/>
      </c>
      <c r="H423" s="141" t="str" cm="1">
        <f t="array" ref="H423">+_xlfn.IFS(OR(Template!G836="",Template!H836="pa",Template!G859="",Template!H859="pa",Template!G882="",Template!H882="pa"),"",Template!G836&lt;(Template!G859+Template!G882),"Error",Template!G836&gt;(Template!G859+Template!G882),"Error",Template!G836=(Template!G859+Template!G882),"")</f>
        <v/>
      </c>
      <c r="I423" s="141" t="str" cm="1">
        <f t="array" ref="I423">+_xlfn.IFS(OR(Template!I836="",Template!J836="pa",Template!I859="",Template!J859="pa",Template!I882="",Template!J882="pa"),"",Template!I836&lt;(Template!I859+Template!I882),"Error",Template!I836&gt;(Template!I859+Template!I882),"Error",Template!I836=(Template!I859+Template!I882),"")</f>
        <v/>
      </c>
      <c r="J423" s="141" t="str" cm="1">
        <f t="array" ref="J423">+_xlfn.IFS(OR(Template!K836="",Template!L836="pa",Template!K859="",Template!L859="pa",Template!K882="",Template!L882="pa"),"",Template!K836&lt;(Template!K859+Template!K882),"Error",Template!K836&gt;(Template!K859+Template!K882),"Error",Template!K836=(Template!K859+Template!K882),"")</f>
        <v/>
      </c>
      <c r="K423" s="141" t="str" cm="1">
        <f t="array" ref="K423">+_xlfn.IFS(OR(Template!M836="",Template!N836="pa",Template!M859="",Template!N859="pa",Template!M882="",Template!N882="pa"),"",Template!M836&lt;(Template!M859+Template!M882),"Error",Template!M836&gt;(Template!M859+Template!M882),"Error",Template!M836=(Template!M859+Template!M882),"")</f>
        <v/>
      </c>
      <c r="L423" s="141" t="str" cm="1">
        <f t="array" ref="L423">+_xlfn.IFS(OR(Template!O836="",Template!P836="pa",Template!O859="",Template!P859="pa",Template!O882="",Template!P882="pa"),"",Template!O836&lt;(Template!O859+Template!O882),"Error",Template!O836&gt;(Template!O859+Template!O882),"Error",Template!O836=(Template!O859+Template!O882),"")</f>
        <v/>
      </c>
      <c r="M423" s="141" t="str" cm="1">
        <f t="array" ref="M423">+_xlfn.IFS(OR(Template!Q836="",Template!R836="pa",Template!Q859="",Template!R859="pa",Template!Q882="",Template!R882="pa"),"",Template!Q836&lt;(Template!Q859+Template!Q882),"Error",Template!Q836&gt;(Template!Q859+Template!Q882),"Error",Template!Q836=(Template!Q859+Template!Q882),"")</f>
        <v/>
      </c>
      <c r="N423" s="141" t="str" cm="1">
        <f t="array" ref="N423">+_xlfn.IFS(OR(Template!S836="",Template!T836="pa",Template!S859="",Template!T859="pa",Template!S882="",Template!T882="pa"),"",Template!S836&lt;(Template!S859+Template!S882),"Error",Template!S836&gt;(Template!S859+Template!S882),"Error",Template!S836=(Template!S859+Template!S882),"")</f>
        <v/>
      </c>
      <c r="O423" s="141" t="str" cm="1">
        <f t="array" ref="O423">+_xlfn.IFS(OR(Template!U836="",Template!V836="pa",Template!U859="",Template!V859="pa",Template!U882="",Template!V882="pa"),"",Template!U836&lt;(Template!U859+Template!U882),"Error",Template!U836&gt;(Template!U859+Template!U882),"Error",Template!U836=(Template!U859+Template!U882),"")</f>
        <v/>
      </c>
      <c r="P423" s="141" t="str" cm="1">
        <f t="array" ref="P423">+_xlfn.IFS(OR(Template!W836="",Template!X836="pa",Template!W859="",Template!X859="pa",Template!W882="",Template!X882="pa"),"",Template!W836&lt;(Template!W859+Template!W882),"Error",Template!W836&gt;(Template!W859+Template!W882),"Error",Template!W836=(Template!W859+Template!W882),"")</f>
        <v/>
      </c>
      <c r="Q423" s="141" t="str" cm="1">
        <f t="array" ref="Q423">+_xlfn.IFS(OR(Template!Y836="",Template!Z836="pa",Template!Y859="",Template!Z859="pa",Template!Y882="",Template!Z882="pa"),"",Template!Y836&lt;(Template!Y859+Template!Y882),"Error",Template!Y836&gt;(Template!Y859+Template!Y882),"Error",Template!Y836=(Template!Y859+Template!Y882),"")</f>
        <v/>
      </c>
      <c r="R423" s="155"/>
    </row>
    <row r="424" spans="1:18" ht="15.75" customHeight="1" x14ac:dyDescent="0.2">
      <c r="A424" s="491"/>
      <c r="B424" s="487"/>
      <c r="C424" s="487"/>
      <c r="D424" s="487"/>
      <c r="E424" s="69" t="s">
        <v>669</v>
      </c>
      <c r="F424" s="58" t="str" cm="1">
        <f t="array" ref="F424">IF(OR(G424:Q424="Error",G424:Q424="Alert"),1,"")</f>
        <v/>
      </c>
      <c r="G424" s="141" t="str" cm="1">
        <f t="array" ref="G424">+_xlfn.IFS(OR(Template!E837="",Template!F837="pa",Template!E860="",Template!F860="pa",Template!E883="",Template!F883="pa"),"",Template!E837&lt;(Template!E860+Template!E883),"Error",Template!E837&gt;(Template!E860+Template!E883),"Error",Template!E837=(Template!E860+Template!E883),"")</f>
        <v/>
      </c>
      <c r="H424" s="141" t="str" cm="1">
        <f t="array" ref="H424">+_xlfn.IFS(OR(Template!G837="",Template!H837="pa",Template!G860="",Template!H860="pa",Template!G883="",Template!H883="pa"),"",Template!G837&lt;(Template!G860+Template!G883),"Error",Template!G837&gt;(Template!G860+Template!G883),"Error",Template!G837=(Template!G860+Template!G883),"")</f>
        <v/>
      </c>
      <c r="I424" s="141" t="str" cm="1">
        <f t="array" ref="I424">+_xlfn.IFS(OR(Template!I837="",Template!J837="pa",Template!I860="",Template!J860="pa",Template!I883="",Template!J883="pa"),"",Template!I837&lt;(Template!I860+Template!I883),"Error",Template!I837&gt;(Template!I860+Template!I883),"Error",Template!I837=(Template!I860+Template!I883),"")</f>
        <v/>
      </c>
      <c r="J424" s="141" t="str" cm="1">
        <f t="array" ref="J424">+_xlfn.IFS(OR(Template!K837="",Template!L837="pa",Template!K860="",Template!L860="pa",Template!K883="",Template!L883="pa"),"",Template!K837&lt;(Template!K860+Template!K883),"Error",Template!K837&gt;(Template!K860+Template!K883),"Error",Template!K837=(Template!K860+Template!K883),"")</f>
        <v/>
      </c>
      <c r="K424" s="141" t="str" cm="1">
        <f t="array" ref="K424">+_xlfn.IFS(OR(Template!M837="",Template!N837="pa",Template!M860="",Template!N860="pa",Template!M883="",Template!N883="pa"),"",Template!M837&lt;(Template!M860+Template!M883),"Error",Template!M837&gt;(Template!M860+Template!M883),"Error",Template!M837=(Template!M860+Template!M883),"")</f>
        <v/>
      </c>
      <c r="L424" s="141" t="str" cm="1">
        <f t="array" ref="L424">+_xlfn.IFS(OR(Template!O837="",Template!P837="pa",Template!O860="",Template!P860="pa",Template!O883="",Template!P883="pa"),"",Template!O837&lt;(Template!O860+Template!O883),"Error",Template!O837&gt;(Template!O860+Template!O883),"Error",Template!O837=(Template!O860+Template!O883),"")</f>
        <v/>
      </c>
      <c r="M424" s="141" t="str" cm="1">
        <f t="array" ref="M424">+_xlfn.IFS(OR(Template!Q837="",Template!R837="pa",Template!Q860="",Template!R860="pa",Template!Q883="",Template!R883="pa"),"",Template!Q837&lt;(Template!Q860+Template!Q883),"Error",Template!Q837&gt;(Template!Q860+Template!Q883),"Error",Template!Q837=(Template!Q860+Template!Q883),"")</f>
        <v/>
      </c>
      <c r="N424" s="141" t="str" cm="1">
        <f t="array" ref="N424">+_xlfn.IFS(OR(Template!S837="",Template!T837="pa",Template!S860="",Template!T860="pa",Template!S883="",Template!T883="pa"),"",Template!S837&lt;(Template!S860+Template!S883),"Error",Template!S837&gt;(Template!S860+Template!S883),"Error",Template!S837=(Template!S860+Template!S883),"")</f>
        <v/>
      </c>
      <c r="O424" s="141" t="str" cm="1">
        <f t="array" ref="O424">+_xlfn.IFS(OR(Template!U837="",Template!V837="pa",Template!U860="",Template!V860="pa",Template!U883="",Template!V883="pa"),"",Template!U837&lt;(Template!U860+Template!U883),"Error",Template!U837&gt;(Template!U860+Template!U883),"Error",Template!U837=(Template!U860+Template!U883),"")</f>
        <v/>
      </c>
      <c r="P424" s="141" t="str" cm="1">
        <f t="array" ref="P424">+_xlfn.IFS(OR(Template!W837="",Template!X837="pa",Template!W860="",Template!X860="pa",Template!W883="",Template!X883="pa"),"",Template!W837&lt;(Template!W860+Template!W883),"Error",Template!W837&gt;(Template!W860+Template!W883),"Error",Template!W837=(Template!W860+Template!W883),"")</f>
        <v/>
      </c>
      <c r="Q424" s="141" t="str" cm="1">
        <f t="array" ref="Q424">+_xlfn.IFS(OR(Template!Y837="",Template!Z837="pa",Template!Y860="",Template!Z860="pa",Template!Y883="",Template!Z883="pa"),"",Template!Y837&lt;(Template!Y860+Template!Y883),"Error",Template!Y837&gt;(Template!Y860+Template!Y883),"Error",Template!Y837=(Template!Y860+Template!Y883),"")</f>
        <v/>
      </c>
      <c r="R424" s="155"/>
    </row>
    <row r="425" spans="1:18" ht="15.75" customHeight="1" x14ac:dyDescent="0.2">
      <c r="A425" s="491"/>
      <c r="B425" s="487"/>
      <c r="C425" s="487"/>
      <c r="D425" s="487"/>
      <c r="E425" s="69" t="s">
        <v>670</v>
      </c>
      <c r="F425" s="58" t="str" cm="1">
        <f t="array" ref="F425">IF(OR(G425:Q425="Error",G425:Q425="Alert"),1,"")</f>
        <v/>
      </c>
      <c r="G425" s="141" t="str" cm="1">
        <f t="array" ref="G425">+_xlfn.IFS(OR(Template!E838="",Template!F838="pa",Template!E861="",Template!F861="pa",Template!E884="",Template!F884="pa"),"",Template!E838&lt;(Template!E861+Template!E884),"Error",Template!E838&gt;(Template!E861+Template!E884),"Error",Template!E838=(Template!E861+Template!E884),"")</f>
        <v/>
      </c>
      <c r="H425" s="141" t="str" cm="1">
        <f t="array" ref="H425">+_xlfn.IFS(OR(Template!G838="",Template!H838="pa",Template!G861="",Template!H861="pa",Template!G884="",Template!H884="pa"),"",Template!G838&lt;(Template!G861+Template!G884),"Error",Template!G838&gt;(Template!G861+Template!G884),"Error",Template!G838=(Template!G861+Template!G884),"")</f>
        <v/>
      </c>
      <c r="I425" s="141" t="str" cm="1">
        <f t="array" ref="I425">+_xlfn.IFS(OR(Template!I838="",Template!J838="pa",Template!I861="",Template!J861="pa",Template!I884="",Template!J884="pa"),"",Template!I838&lt;(Template!I861+Template!I884),"Error",Template!I838&gt;(Template!I861+Template!I884),"Error",Template!I838=(Template!I861+Template!I884),"")</f>
        <v/>
      </c>
      <c r="J425" s="141" t="str" cm="1">
        <f t="array" ref="J425">+_xlfn.IFS(OR(Template!K838="",Template!L838="pa",Template!K861="",Template!L861="pa",Template!K884="",Template!L884="pa"),"",Template!K838&lt;(Template!K861+Template!K884),"Error",Template!K838&gt;(Template!K861+Template!K884),"Error",Template!K838=(Template!K861+Template!K884),"")</f>
        <v/>
      </c>
      <c r="K425" s="141" t="str" cm="1">
        <f t="array" ref="K425">+_xlfn.IFS(OR(Template!M838="",Template!N838="pa",Template!M861="",Template!N861="pa",Template!M884="",Template!N884="pa"),"",Template!M838&lt;(Template!M861+Template!M884),"Error",Template!M838&gt;(Template!M861+Template!M884),"Error",Template!M838=(Template!M861+Template!M884),"")</f>
        <v/>
      </c>
      <c r="L425" s="141" t="str" cm="1">
        <f t="array" ref="L425">+_xlfn.IFS(OR(Template!O838="",Template!P838="pa",Template!O861="",Template!P861="pa",Template!O884="",Template!P884="pa"),"",Template!O838&lt;(Template!O861+Template!O884),"Error",Template!O838&gt;(Template!O861+Template!O884),"Error",Template!O838=(Template!O861+Template!O884),"")</f>
        <v/>
      </c>
      <c r="M425" s="141" t="str" cm="1">
        <f t="array" ref="M425">+_xlfn.IFS(OR(Template!Q838="",Template!R838="pa",Template!Q861="",Template!R861="pa",Template!Q884="",Template!R884="pa"),"",Template!Q838&lt;(Template!Q861+Template!Q884),"Error",Template!Q838&gt;(Template!Q861+Template!Q884),"Error",Template!Q838=(Template!Q861+Template!Q884),"")</f>
        <v/>
      </c>
      <c r="N425" s="141" t="str" cm="1">
        <f t="array" ref="N425">+_xlfn.IFS(OR(Template!S838="",Template!T838="pa",Template!S861="",Template!T861="pa",Template!S884="",Template!T884="pa"),"",Template!S838&lt;(Template!S861+Template!S884),"Error",Template!S838&gt;(Template!S861+Template!S884),"Error",Template!S838=(Template!S861+Template!S884),"")</f>
        <v/>
      </c>
      <c r="O425" s="141" t="str" cm="1">
        <f t="array" ref="O425">+_xlfn.IFS(OR(Template!U838="",Template!V838="pa",Template!U861="",Template!V861="pa",Template!U884="",Template!V884="pa"),"",Template!U838&lt;(Template!U861+Template!U884),"Error",Template!U838&gt;(Template!U861+Template!U884),"Error",Template!U838=(Template!U861+Template!U884),"")</f>
        <v/>
      </c>
      <c r="P425" s="141" t="str" cm="1">
        <f t="array" ref="P425">+_xlfn.IFS(OR(Template!W838="",Template!X838="pa",Template!W861="",Template!X861="pa",Template!W884="",Template!X884="pa"),"",Template!W838&lt;(Template!W861+Template!W884),"Error",Template!W838&gt;(Template!W861+Template!W884),"Error",Template!W838=(Template!W861+Template!W884),"")</f>
        <v/>
      </c>
      <c r="Q425" s="141" t="str" cm="1">
        <f t="array" ref="Q425">+_xlfn.IFS(OR(Template!Y838="",Template!Z838="pa",Template!Y861="",Template!Z861="pa",Template!Y884="",Template!Z884="pa"),"",Template!Y838&lt;(Template!Y861+Template!Y884),"Error",Template!Y838&gt;(Template!Y861+Template!Y884),"Error",Template!Y838=(Template!Y861+Template!Y884),"")</f>
        <v/>
      </c>
      <c r="R425" s="155"/>
    </row>
    <row r="426" spans="1:18" ht="15.75" customHeight="1" thickBot="1" x14ac:dyDescent="0.25">
      <c r="A426" s="492"/>
      <c r="B426" s="488"/>
      <c r="C426" s="488"/>
      <c r="D426" s="488"/>
      <c r="E426" s="70" t="s">
        <v>671</v>
      </c>
      <c r="F426" s="443" t="str" cm="1">
        <f t="array" ref="F426">IF(OR(G426:Q426="Error",G426:Q426="Alert"),1,"")</f>
        <v/>
      </c>
      <c r="G426" s="142" t="str" cm="1">
        <f t="array" ref="G426">+_xlfn.IFS(OR(Template!E839="",Template!F839="pa",Template!E862="",Template!F862="pa",Template!E885="",Template!F885="pa"),"",Template!E839&lt;(Template!E862+Template!E885),"Error",Template!E839&gt;(Template!E862+Template!E885),"Error",Template!E839=(Template!E862+Template!E885),"")</f>
        <v/>
      </c>
      <c r="H426" s="142" t="str" cm="1">
        <f t="array" ref="H426">+_xlfn.IFS(OR(Template!G839="",Template!H839="pa",Template!G862="",Template!H862="pa",Template!G885="",Template!H885="pa"),"",Template!G839&lt;(Template!G862+Template!G885),"Error",Template!G839&gt;(Template!G862+Template!G885),"Error",Template!G839=(Template!G862+Template!G885),"")</f>
        <v/>
      </c>
      <c r="I426" s="142" t="str" cm="1">
        <f t="array" ref="I426">+_xlfn.IFS(OR(Template!I839="",Template!J839="pa",Template!I862="",Template!J862="pa",Template!I885="",Template!J885="pa"),"",Template!I839&lt;(Template!I862+Template!I885),"Error",Template!I839&gt;(Template!I862+Template!I885),"Error",Template!I839=(Template!I862+Template!I885),"")</f>
        <v/>
      </c>
      <c r="J426" s="142" t="str" cm="1">
        <f t="array" ref="J426">+_xlfn.IFS(OR(Template!K839="",Template!L839="pa",Template!K862="",Template!L862="pa",Template!K885="",Template!L885="pa"),"",Template!K839&lt;(Template!K862+Template!K885),"Error",Template!K839&gt;(Template!K862+Template!K885),"Error",Template!K839=(Template!K862+Template!K885),"")</f>
        <v/>
      </c>
      <c r="K426" s="142" t="str" cm="1">
        <f t="array" ref="K426">+_xlfn.IFS(OR(Template!M839="",Template!N839="pa",Template!M862="",Template!N862="pa",Template!M885="",Template!N885="pa"),"",Template!M839&lt;(Template!M862+Template!M885),"Error",Template!M839&gt;(Template!M862+Template!M885),"Error",Template!M839=(Template!M862+Template!M885),"")</f>
        <v/>
      </c>
      <c r="L426" s="142" t="str" cm="1">
        <f t="array" ref="L426">+_xlfn.IFS(OR(Template!O839="",Template!P839="pa",Template!O862="",Template!P862="pa",Template!O885="",Template!P885="pa"),"",Template!O839&lt;(Template!O862+Template!O885),"Error",Template!O839&gt;(Template!O862+Template!O885),"Error",Template!O839=(Template!O862+Template!O885),"")</f>
        <v/>
      </c>
      <c r="M426" s="142" t="str" cm="1">
        <f t="array" ref="M426">+_xlfn.IFS(OR(Template!Q839="",Template!R839="pa",Template!Q862="",Template!R862="pa",Template!Q885="",Template!R885="pa"),"",Template!Q839&lt;(Template!Q862+Template!Q885),"Error",Template!Q839&gt;(Template!Q862+Template!Q885),"Error",Template!Q839=(Template!Q862+Template!Q885),"")</f>
        <v/>
      </c>
      <c r="N426" s="142" t="str" cm="1">
        <f t="array" ref="N426">+_xlfn.IFS(OR(Template!S839="",Template!T839="pa",Template!S862="",Template!T862="pa",Template!S885="",Template!T885="pa"),"",Template!S839&lt;(Template!S862+Template!S885),"Error",Template!S839&gt;(Template!S862+Template!S885),"Error",Template!S839=(Template!S862+Template!S885),"")</f>
        <v/>
      </c>
      <c r="O426" s="142" t="str" cm="1">
        <f t="array" ref="O426">+_xlfn.IFS(OR(Template!U839="",Template!V839="pa",Template!U862="",Template!V862="pa",Template!U885="",Template!V885="pa"),"",Template!U839&lt;(Template!U862+Template!U885),"Error",Template!U839&gt;(Template!U862+Template!U885),"Error",Template!U839=(Template!U862+Template!U885),"")</f>
        <v/>
      </c>
      <c r="P426" s="142" t="str" cm="1">
        <f t="array" ref="P426">+_xlfn.IFS(OR(Template!W839="",Template!X839="pa",Template!W862="",Template!X862="pa",Template!W885="",Template!X885="pa"),"",Template!W839&lt;(Template!W862+Template!W885),"Error",Template!W839&gt;(Template!W862+Template!W885),"Error",Template!W839=(Template!W862+Template!W885),"")</f>
        <v/>
      </c>
      <c r="Q426" s="142" t="str" cm="1">
        <f t="array" ref="Q426">+_xlfn.IFS(OR(Template!Y839="",Template!Z839="pa",Template!Y862="",Template!Z862="pa",Template!Y885="",Template!Z885="pa"),"",Template!Y839&lt;(Template!Y862+Template!Y885),"Error",Template!Y839&gt;(Template!Y862+Template!Y885),"Error",Template!Y839=(Template!Y862+Template!Y885),"")</f>
        <v/>
      </c>
      <c r="R426" s="156"/>
    </row>
    <row r="427" spans="1:18" ht="24.75" customHeight="1" x14ac:dyDescent="0.2">
      <c r="A427" s="490" t="s">
        <v>710</v>
      </c>
      <c r="B427" s="486" t="s">
        <v>711</v>
      </c>
      <c r="C427" s="486" t="s">
        <v>712</v>
      </c>
      <c r="D427" s="486" t="s">
        <v>127</v>
      </c>
      <c r="E427" s="125" t="s">
        <v>653</v>
      </c>
      <c r="F427" s="140"/>
      <c r="G427" s="140" t="str" cm="1">
        <f t="array" ref="G427">+_xlfn.IFS(OR(Template!E887="",Template!F887="pa",Template!E911="",Template!F911="pa",Template!E935="",Template!F935="pa"),"",Template!E887&lt;(Template!E911+Template!E935),"Alert",Template!E887&gt;(Template!E911+Template!E935),"Error",Template!E887=(Template!E911+Template!E935),"Alert")</f>
        <v/>
      </c>
      <c r="H427" s="140" t="str" cm="1">
        <f t="array" ref="H427">+_xlfn.IFS(OR(Template!G887="",Template!H887="pa",Template!G911="",Template!H911="pa",Template!G935="",Template!H935="pa"),"",Template!G887&lt;(Template!G911+Template!G935),"Alert",Template!G887&gt;(Template!G911+Template!G935),"Error",Template!G887=(Template!G911+Template!G935),"Alert")</f>
        <v/>
      </c>
      <c r="I427" s="140" t="str" cm="1">
        <f t="array" ref="I427">+_xlfn.IFS(OR(Template!I887="",Template!J887="pa",Template!I911="",Template!J911="pa",Template!I935="",Template!J935="pa"),"",Template!I887&lt;(Template!I911+Template!I935),"Alert",Template!I887&gt;(Template!I911+Template!I935),"Error",Template!I887=(Template!I911+Template!I935),"Alert")</f>
        <v/>
      </c>
      <c r="J427" s="140" t="str" cm="1">
        <f t="array" ref="J427">+_xlfn.IFS(OR(Template!K887="",Template!L887="pa",Template!K911="",Template!L911="pa",Template!K935="",Template!L935="pa"),"",Template!K887&lt;(Template!K911+Template!K935),"Alert",Template!K887&gt;(Template!K911+Template!K935),"Error",Template!K887=(Template!K911+Template!K935),"Alert")</f>
        <v/>
      </c>
      <c r="K427" s="140" t="str" cm="1">
        <f t="array" ref="K427">+_xlfn.IFS(OR(Template!M887="",Template!N887="pa",Template!M911="",Template!N911="pa",Template!M935="",Template!N935="pa"),"",Template!M887&lt;(Template!M911+Template!M935),"Alert",Template!M887&gt;(Template!M911+Template!M935),"Error",Template!M887=(Template!M911+Template!M935),"Alert")</f>
        <v/>
      </c>
      <c r="L427" s="140" t="str" cm="1">
        <f t="array" ref="L427">+_xlfn.IFS(OR(Template!O887="",Template!P887="pa",Template!O911="",Template!P911="pa",Template!O935="",Template!P935="pa"),"",Template!O887&lt;(Template!O911+Template!O935),"Alert",Template!O887&gt;(Template!O911+Template!O935),"Error",Template!O887=(Template!O911+Template!O935),"Alert")</f>
        <v/>
      </c>
      <c r="M427" s="140" t="str" cm="1">
        <f t="array" ref="M427">+_xlfn.IFS(OR(Template!Q887="",Template!R887="pa",Template!Q911="",Template!R911="pa",Template!Q935="",Template!R935="pa"),"",Template!Q887&lt;(Template!Q911+Template!Q935),"Alert",Template!Q887&gt;(Template!Q911+Template!Q935),"Error",Template!Q887=(Template!Q911+Template!Q935),"Alert")</f>
        <v/>
      </c>
      <c r="N427" s="140" t="str" cm="1">
        <f t="array" ref="N427">+_xlfn.IFS(OR(Template!S887="",Template!T887="pa",Template!S911="",Template!T911="pa",Template!S935="",Template!T935="pa"),"",Template!S887&lt;(Template!S911+Template!S935),"Alert",Template!S887&gt;(Template!S911+Template!S935),"Error",Template!S887=(Template!S911+Template!S935),"Alert")</f>
        <v/>
      </c>
      <c r="O427" s="140" t="str" cm="1">
        <f t="array" ref="O427">+_xlfn.IFS(OR(Template!U887="",Template!V887="pa",Template!U911="",Template!V911="pa",Template!U935="",Template!V935="pa"),"",Template!U887&lt;(Template!U911+Template!U935),"Alert",Template!U887&gt;(Template!U911+Template!U935),"Error",Template!U887=(Template!U911+Template!U935),"Alert")</f>
        <v/>
      </c>
      <c r="P427" s="140" t="str" cm="1">
        <f t="array" ref="P427">+_xlfn.IFS(OR(Template!W887="",Template!X887="pa",Template!W911="",Template!X911="pa",Template!W935="",Template!X935="pa"),"",Template!W887&lt;(Template!W911+Template!W935),"Alert",Template!W887&gt;(Template!W911+Template!W935),"Error",Template!W887=(Template!W911+Template!W935),"Alert")</f>
        <v/>
      </c>
      <c r="Q427" s="140" t="str" cm="1">
        <f t="array" ref="Q427">+_xlfn.IFS(OR(Template!Y887="",Template!Z887="pa",Template!Y911="",Template!Z911="pa",Template!Y935="",Template!Z935="pa"),"",Template!Y887&lt;(Template!Y911+Template!Y935),"Alert",Template!Y887&gt;(Template!Y911+Template!Y935),"Error",Template!Y887=(Template!Y911+Template!Y935),"Alert")</f>
        <v/>
      </c>
      <c r="R427" s="154"/>
    </row>
    <row r="428" spans="1:18" ht="15.75" customHeight="1" x14ac:dyDescent="0.2">
      <c r="A428" s="491"/>
      <c r="B428" s="487"/>
      <c r="C428" s="487"/>
      <c r="D428" s="487"/>
      <c r="E428" s="128" t="s">
        <v>408</v>
      </c>
      <c r="F428" s="58" t="str" cm="1">
        <f t="array" ref="F428">IF(OR(G428:Q428="Error",G428:Q428="Alert"),1,"")</f>
        <v/>
      </c>
      <c r="G428" s="141" t="str" cm="1">
        <f t="array" ref="G428">+_xlfn.IFS(OR(Template!E889="",Template!F889="pa",Template!E913="",Template!F913="pa",Template!E937="",Template!F937="pa"),"",Template!E889&lt;(Template!E913+Template!E937),"Alert",Template!E889&gt;(Template!E913+Template!E937),"Error",Template!E889=(Template!E913+Template!E937),"Alert")</f>
        <v/>
      </c>
      <c r="H428" s="141" t="str" cm="1">
        <f t="array" ref="H428">+_xlfn.IFS(OR(Template!G889="",Template!H889="pa",Template!G913="",Template!H913="pa",Template!G937="",Template!H937="pa"),"",Template!G889&lt;(Template!G913+Template!G937),"Alert",Template!G889&gt;(Template!G913+Template!G937),"Error",Template!G889=(Template!G913+Template!G937),"Alert")</f>
        <v/>
      </c>
      <c r="I428" s="141" t="str" cm="1">
        <f t="array" ref="I428">+_xlfn.IFS(OR(Template!I889="",Template!J889="pa",Template!I913="",Template!J913="pa",Template!I937="",Template!J937="pa"),"",Template!I889&lt;(Template!I913+Template!I937),"Alert",Template!I889&gt;(Template!I913+Template!I937),"Error",Template!I889=(Template!I913+Template!I937),"Alert")</f>
        <v/>
      </c>
      <c r="J428" s="141" t="str" cm="1">
        <f t="array" ref="J428">+_xlfn.IFS(OR(Template!K889="",Template!L889="pa",Template!K913="",Template!L913="pa",Template!K937="",Template!L937="pa"),"",Template!K889&lt;(Template!K913+Template!K937),"Alert",Template!K889&gt;(Template!K913+Template!K937),"Error",Template!K889=(Template!K913+Template!K937),"Alert")</f>
        <v/>
      </c>
      <c r="K428" s="141" t="str" cm="1">
        <f t="array" ref="K428">+_xlfn.IFS(OR(Template!M889="",Template!N889="pa",Template!M913="",Template!N913="pa",Template!M937="",Template!N937="pa"),"",Template!M889&lt;(Template!M913+Template!M937),"Alert",Template!M889&gt;(Template!M913+Template!M937),"Error",Template!M889=(Template!M913+Template!M937),"Alert")</f>
        <v/>
      </c>
      <c r="L428" s="141" t="str" cm="1">
        <f t="array" ref="L428">+_xlfn.IFS(OR(Template!O889="",Template!P889="pa",Template!O913="",Template!P913="pa",Template!O937="",Template!P937="pa"),"",Template!O889&lt;(Template!O913+Template!O937),"Alert",Template!O889&gt;(Template!O913+Template!O937),"Error",Template!O889=(Template!O913+Template!O937),"Alert")</f>
        <v/>
      </c>
      <c r="M428" s="141" t="str" cm="1">
        <f t="array" ref="M428">+_xlfn.IFS(OR(Template!Q889="",Template!R889="pa",Template!Q913="",Template!R913="pa",Template!Q937="",Template!R937="pa"),"",Template!Q889&lt;(Template!Q913+Template!Q937),"Alert",Template!Q889&gt;(Template!Q913+Template!Q937),"Error",Template!Q889=(Template!Q913+Template!Q937),"Alert")</f>
        <v/>
      </c>
      <c r="N428" s="141" t="str" cm="1">
        <f t="array" ref="N428">+_xlfn.IFS(OR(Template!S889="",Template!T889="pa",Template!S913="",Template!T913="pa",Template!S937="",Template!T937="pa"),"",Template!S889&lt;(Template!S913+Template!S937),"Alert",Template!S889&gt;(Template!S913+Template!S937),"Error",Template!S889=(Template!S913+Template!S937),"Alert")</f>
        <v/>
      </c>
      <c r="O428" s="141" t="str" cm="1">
        <f t="array" ref="O428">+_xlfn.IFS(OR(Template!U889="",Template!V889="pa",Template!U913="",Template!V913="pa",Template!U937="",Template!V937="pa"),"",Template!U889&lt;(Template!U913+Template!U937),"Alert",Template!U889&gt;(Template!U913+Template!U937),"Error",Template!U889=(Template!U913+Template!U937),"Alert")</f>
        <v/>
      </c>
      <c r="P428" s="141" t="str" cm="1">
        <f t="array" ref="P428">+_xlfn.IFS(OR(Template!W889="",Template!X889="pa",Template!W913="",Template!X913="pa",Template!W937="",Template!X937="pa"),"",Template!W889&lt;(Template!W913+Template!W937),"Alert",Template!W889&gt;(Template!W913+Template!W937),"Error",Template!W889=(Template!W913+Template!W937),"Alert")</f>
        <v/>
      </c>
      <c r="Q428" s="141" t="str" cm="1">
        <f t="array" ref="Q428">+_xlfn.IFS(OR(Template!Y889="",Template!Z889="pa",Template!Y913="",Template!Z913="pa",Template!Y937="",Template!Z937="pa"),"",Template!Y889&lt;(Template!Y913+Template!Y937),"Alert",Template!Y889&gt;(Template!Y913+Template!Y937),"Error",Template!Y889=(Template!Y913+Template!Y937),"Alert")</f>
        <v/>
      </c>
      <c r="R428" s="155"/>
    </row>
    <row r="429" spans="1:18" ht="15.75" customHeight="1" x14ac:dyDescent="0.2">
      <c r="A429" s="491"/>
      <c r="B429" s="487"/>
      <c r="C429" s="487"/>
      <c r="D429" s="487"/>
      <c r="E429" s="452" t="s">
        <v>409</v>
      </c>
      <c r="F429" s="453" t="str" cm="1">
        <f t="array" ref="F429">IF(OR(G429:Q429="Error",G429:Q429="Alert"),1,"")</f>
        <v/>
      </c>
      <c r="G429" s="457" t="str" cm="1">
        <f t="array" ref="G429">+_xlfn.IFS(OR(Template!E890="",Template!F890="pa",Template!E914="",Template!F914="pa",Template!E938="",Template!F938="pa"),"",Template!E890&lt;(Template!E914+Template!E938),"Alert",Template!E890&gt;(Template!E914+Template!E938),"Error",Template!E890=(Template!E914+Template!E938),"Alert")</f>
        <v/>
      </c>
      <c r="H429" s="457" t="str" cm="1">
        <f t="array" ref="H429">+_xlfn.IFS(OR(Template!G890="",Template!H890="pa",Template!G914="",Template!H914="pa",Template!G938="",Template!H938="pa"),"",Template!G890&lt;(Template!G914+Template!G938),"Alert",Template!G890&gt;(Template!G914+Template!G938),"Error",Template!G890=(Template!G914+Template!G938),"Alert")</f>
        <v/>
      </c>
      <c r="I429" s="457" t="str" cm="1">
        <f t="array" ref="I429">+_xlfn.IFS(OR(Template!I890="",Template!J890="pa",Template!I914="",Template!J914="pa",Template!I938="",Template!J938="pa"),"",Template!I890&lt;(Template!I914+Template!I938),"Alert",Template!I890&gt;(Template!I914+Template!I938),"Error",Template!I890=(Template!I914+Template!I938),"Alert")</f>
        <v/>
      </c>
      <c r="J429" s="457" t="str" cm="1">
        <f t="array" ref="J429">+_xlfn.IFS(OR(Template!K890="",Template!L890="pa",Template!K914="",Template!L914="pa",Template!K938="",Template!L938="pa"),"",Template!K890&lt;(Template!K914+Template!K938),"Alert",Template!K890&gt;(Template!K914+Template!K938),"Error",Template!K890=(Template!K914+Template!K938),"Alert")</f>
        <v/>
      </c>
      <c r="K429" s="457" t="str" cm="1">
        <f t="array" ref="K429">+_xlfn.IFS(OR(Template!M890="",Template!N890="pa",Template!M914="",Template!N914="pa",Template!M938="",Template!N938="pa"),"",Template!M890&lt;(Template!M914+Template!M938),"Alert",Template!M890&gt;(Template!M914+Template!M938),"Error",Template!M890=(Template!M914+Template!M938),"Alert")</f>
        <v/>
      </c>
      <c r="L429" s="457" t="str" cm="1">
        <f t="array" ref="L429">+_xlfn.IFS(OR(Template!O890="",Template!P890="pa",Template!O914="",Template!P914="pa",Template!O938="",Template!P938="pa"),"",Template!O890&lt;(Template!O914+Template!O938),"Alert",Template!O890&gt;(Template!O914+Template!O938),"Error",Template!O890=(Template!O914+Template!O938),"Alert")</f>
        <v/>
      </c>
      <c r="M429" s="457" t="str" cm="1">
        <f t="array" ref="M429">+_xlfn.IFS(OR(Template!Q890="",Template!R890="pa",Template!Q914="",Template!R914="pa",Template!Q938="",Template!R938="pa"),"",Template!Q890&lt;(Template!Q914+Template!Q938),"Alert",Template!Q890&gt;(Template!Q914+Template!Q938),"Error",Template!Q890=(Template!Q914+Template!Q938),"Alert")</f>
        <v/>
      </c>
      <c r="N429" s="457" t="str" cm="1">
        <f t="array" ref="N429">+_xlfn.IFS(OR(Template!S890="",Template!T890="pa",Template!S914="",Template!T914="pa",Template!S938="",Template!T938="pa"),"",Template!S890&lt;(Template!S914+Template!S938),"Alert",Template!S890&gt;(Template!S914+Template!S938),"Error",Template!S890=(Template!S914+Template!S938),"Alert")</f>
        <v/>
      </c>
      <c r="O429" s="457" t="str" cm="1">
        <f t="array" ref="O429">+_xlfn.IFS(OR(Template!U890="",Template!V890="pa",Template!U914="",Template!V914="pa",Template!U938="",Template!V938="pa"),"",Template!U890&lt;(Template!U914+Template!U938),"Alert",Template!U890&gt;(Template!U914+Template!U938),"Error",Template!U890=(Template!U914+Template!U938),"Alert")</f>
        <v/>
      </c>
      <c r="P429" s="457" t="str" cm="1">
        <f t="array" ref="P429">+_xlfn.IFS(OR(Template!W890="",Template!X890="pa",Template!W914="",Template!X914="pa",Template!W938="",Template!X938="pa"),"",Template!W890&lt;(Template!W914+Template!W938),"Alert",Template!W890&gt;(Template!W914+Template!W938),"Error",Template!W890=(Template!W914+Template!W938),"Alert")</f>
        <v/>
      </c>
      <c r="Q429" s="457" t="str" cm="1">
        <f t="array" ref="Q429">+_xlfn.IFS(OR(Template!Y890="",Template!Z890="pa",Template!Y914="",Template!Z914="pa",Template!Y938="",Template!Z938="pa"),"",Template!Y890&lt;(Template!Y914+Template!Y938),"Alert",Template!Y890&gt;(Template!Y914+Template!Y938),"Error",Template!Y890=(Template!Y914+Template!Y938),"Alert")</f>
        <v/>
      </c>
      <c r="R429" s="454"/>
    </row>
    <row r="430" spans="1:18" ht="15.75" customHeight="1" x14ac:dyDescent="0.2">
      <c r="A430" s="491"/>
      <c r="B430" s="487"/>
      <c r="C430" s="487"/>
      <c r="D430" s="487"/>
      <c r="E430" s="69" t="s">
        <v>654</v>
      </c>
      <c r="F430" s="58" t="str" cm="1">
        <f t="array" ref="F430">IF(OR(G430:Q430="Error",G430:Q430="Alert"),1,"")</f>
        <v/>
      </c>
      <c r="G430" s="141" t="str" cm="1">
        <f t="array" ref="G430">+_xlfn.IFS(OR(Template!E892="",Template!F892="pa",Template!E916="",Template!F916="pa",Template!E940="",Template!F940="pa"),"",Template!E892&lt;(Template!E916+Template!E940),"Alert",Template!E892&gt;(Template!E916+Template!E940),"Error",Template!E892=(Template!E916+Template!E940),"Alert")</f>
        <v/>
      </c>
      <c r="H430" s="141" t="str" cm="1">
        <f t="array" ref="H430">+_xlfn.IFS(OR(Template!G892="",Template!H892="pa",Template!G916="",Template!H916="pa",Template!G940="",Template!H940="pa"),"",Template!G892&lt;(Template!G916+Template!G940),"Alert",Template!G892&gt;(Template!G916+Template!G940),"Error",Template!G892=(Template!G916+Template!G940),"Alert")</f>
        <v/>
      </c>
      <c r="I430" s="141" t="str" cm="1">
        <f t="array" ref="I430">+_xlfn.IFS(OR(Template!I892="",Template!J892="pa",Template!I916="",Template!J916="pa",Template!I940="",Template!J940="pa"),"",Template!I892&lt;(Template!I916+Template!I940),"Alert",Template!I892&gt;(Template!I916+Template!I940),"Error",Template!I892=(Template!I916+Template!I940),"Alert")</f>
        <v/>
      </c>
      <c r="J430" s="141" t="str" cm="1">
        <f t="array" ref="J430">+_xlfn.IFS(OR(Template!K892="",Template!L892="pa",Template!K916="",Template!L916="pa",Template!K940="",Template!L940="pa"),"",Template!K892&lt;(Template!K916+Template!K940),"Alert",Template!K892&gt;(Template!K916+Template!K940),"Error",Template!K892=(Template!K916+Template!K940),"Alert")</f>
        <v/>
      </c>
      <c r="K430" s="141" t="str" cm="1">
        <f t="array" ref="K430">+_xlfn.IFS(OR(Template!M892="",Template!N892="pa",Template!M916="",Template!N916="pa",Template!M940="",Template!N940="pa"),"",Template!M892&lt;(Template!M916+Template!M940),"Alert",Template!M892&gt;(Template!M916+Template!M940),"Error",Template!M892=(Template!M916+Template!M940),"Alert")</f>
        <v/>
      </c>
      <c r="L430" s="141" t="str" cm="1">
        <f t="array" ref="L430">+_xlfn.IFS(OR(Template!O892="",Template!P892="pa",Template!O916="",Template!P916="pa",Template!O940="",Template!P940="pa"),"",Template!O892&lt;(Template!O916+Template!O940),"Alert",Template!O892&gt;(Template!O916+Template!O940),"Error",Template!O892=(Template!O916+Template!O940),"Alert")</f>
        <v/>
      </c>
      <c r="M430" s="141" t="str" cm="1">
        <f t="array" ref="M430">+_xlfn.IFS(OR(Template!Q892="",Template!R892="pa",Template!Q916="",Template!R916="pa",Template!Q940="",Template!R940="pa"),"",Template!Q892&lt;(Template!Q916+Template!Q940),"Alert",Template!Q892&gt;(Template!Q916+Template!Q940),"Error",Template!Q892=(Template!Q916+Template!Q940),"Alert")</f>
        <v/>
      </c>
      <c r="N430" s="141" t="str" cm="1">
        <f t="array" ref="N430">+_xlfn.IFS(OR(Template!S892="",Template!T892="pa",Template!S916="",Template!T916="pa",Template!S940="",Template!T940="pa"),"",Template!S892&lt;(Template!S916+Template!S940),"Alert",Template!S892&gt;(Template!S916+Template!S940),"Error",Template!S892=(Template!S916+Template!S940),"Alert")</f>
        <v/>
      </c>
      <c r="O430" s="141" t="str" cm="1">
        <f t="array" ref="O430">+_xlfn.IFS(OR(Template!U892="",Template!V892="pa",Template!U916="",Template!V916="pa",Template!U940="",Template!V940="pa"),"",Template!U892&lt;(Template!U916+Template!U940),"Alert",Template!U892&gt;(Template!U916+Template!U940),"Error",Template!U892=(Template!U916+Template!U940),"Alert")</f>
        <v/>
      </c>
      <c r="P430" s="141" t="str" cm="1">
        <f t="array" ref="P430">+_xlfn.IFS(OR(Template!W892="",Template!X892="pa",Template!W916="",Template!X916="pa",Template!W940="",Template!X940="pa"),"",Template!W892&lt;(Template!W916+Template!W940),"Alert",Template!W892&gt;(Template!W916+Template!W940),"Error",Template!W892=(Template!W916+Template!W940),"Alert")</f>
        <v/>
      </c>
      <c r="Q430" s="141" t="str" cm="1">
        <f t="array" ref="Q430">+_xlfn.IFS(OR(Template!Y892="",Template!Z892="pa",Template!Y916="",Template!Z916="pa",Template!Y940="",Template!Z940="pa"),"",Template!Y892&lt;(Template!Y916+Template!Y940),"Alert",Template!Y892&gt;(Template!Y916+Template!Y940),"Error",Template!Y892=(Template!Y916+Template!Y940),"Alert")</f>
        <v/>
      </c>
      <c r="R430" s="155"/>
    </row>
    <row r="431" spans="1:18" ht="15.75" customHeight="1" x14ac:dyDescent="0.2">
      <c r="A431" s="491"/>
      <c r="B431" s="487"/>
      <c r="C431" s="487"/>
      <c r="D431" s="487"/>
      <c r="E431" s="69" t="s">
        <v>655</v>
      </c>
      <c r="F431" s="58" t="str" cm="1">
        <f t="array" ref="F431">IF(OR(G431:Q431="Error",G431:Q431="Alert"),1,"")</f>
        <v/>
      </c>
      <c r="G431" s="141" t="str" cm="1">
        <f t="array" ref="G431">+_xlfn.IFS(OR(Template!E893="",Template!F893="pa",Template!E917="",Template!F917="pa",Template!E941="",Template!F941="pa"),"",Template!E893&lt;(Template!E917+Template!E941),"Alert",Template!E893&gt;(Template!E917+Template!E941),"Error",Template!E893=(Template!E917+Template!E941),"Alert")</f>
        <v/>
      </c>
      <c r="H431" s="141" t="str" cm="1">
        <f t="array" ref="H431">+_xlfn.IFS(OR(Template!G893="",Template!H893="pa",Template!G917="",Template!H917="pa",Template!G941="",Template!H941="pa"),"",Template!G893&lt;(Template!G917+Template!G941),"Alert",Template!G893&gt;(Template!G917+Template!G941),"Error",Template!G893=(Template!G917+Template!G941),"Alert")</f>
        <v/>
      </c>
      <c r="I431" s="141" t="str" cm="1">
        <f t="array" ref="I431">+_xlfn.IFS(OR(Template!I893="",Template!J893="pa",Template!I917="",Template!J917="pa",Template!I941="",Template!J941="pa"),"",Template!I893&lt;(Template!I917+Template!I941),"Alert",Template!I893&gt;(Template!I917+Template!I941),"Error",Template!I893=(Template!I917+Template!I941),"Alert")</f>
        <v/>
      </c>
      <c r="J431" s="141" t="str" cm="1">
        <f t="array" ref="J431">+_xlfn.IFS(OR(Template!K893="",Template!L893="pa",Template!K917="",Template!L917="pa",Template!K941="",Template!L941="pa"),"",Template!K893&lt;(Template!K917+Template!K941),"Alert",Template!K893&gt;(Template!K917+Template!K941),"Error",Template!K893=(Template!K917+Template!K941),"Alert")</f>
        <v/>
      </c>
      <c r="K431" s="141" t="str" cm="1">
        <f t="array" ref="K431">+_xlfn.IFS(OR(Template!M893="",Template!N893="pa",Template!M917="",Template!N917="pa",Template!M941="",Template!N941="pa"),"",Template!M893&lt;(Template!M917+Template!M941),"Alert",Template!M893&gt;(Template!M917+Template!M941),"Error",Template!M893=(Template!M917+Template!M941),"Alert")</f>
        <v/>
      </c>
      <c r="L431" s="141" t="str" cm="1">
        <f t="array" ref="L431">+_xlfn.IFS(OR(Template!O893="",Template!P893="pa",Template!O917="",Template!P917="pa",Template!O941="",Template!P941="pa"),"",Template!O893&lt;(Template!O917+Template!O941),"Alert",Template!O893&gt;(Template!O917+Template!O941),"Error",Template!O893=(Template!O917+Template!O941),"Alert")</f>
        <v/>
      </c>
      <c r="M431" s="141" t="str" cm="1">
        <f t="array" ref="M431">+_xlfn.IFS(OR(Template!Q893="",Template!R893="pa",Template!Q917="",Template!R917="pa",Template!Q941="",Template!R941="pa"),"",Template!Q893&lt;(Template!Q917+Template!Q941),"Alert",Template!Q893&gt;(Template!Q917+Template!Q941),"Error",Template!Q893=(Template!Q917+Template!Q941),"Alert")</f>
        <v/>
      </c>
      <c r="N431" s="141" t="str" cm="1">
        <f t="array" ref="N431">+_xlfn.IFS(OR(Template!S893="",Template!T893="pa",Template!S917="",Template!T917="pa",Template!S941="",Template!T941="pa"),"",Template!S893&lt;(Template!S917+Template!S941),"Alert",Template!S893&gt;(Template!S917+Template!S941),"Error",Template!S893=(Template!S917+Template!S941),"Alert")</f>
        <v/>
      </c>
      <c r="O431" s="141" t="str" cm="1">
        <f t="array" ref="O431">+_xlfn.IFS(OR(Template!U893="",Template!V893="pa",Template!U917="",Template!V917="pa",Template!U941="",Template!V941="pa"),"",Template!U893&lt;(Template!U917+Template!U941),"Alert",Template!U893&gt;(Template!U917+Template!U941),"Error",Template!U893=(Template!U917+Template!U941),"Alert")</f>
        <v/>
      </c>
      <c r="P431" s="141" t="str" cm="1">
        <f t="array" ref="P431">+_xlfn.IFS(OR(Template!W893="",Template!X893="pa",Template!W917="",Template!X917="pa",Template!W941="",Template!X941="pa"),"",Template!W893&lt;(Template!W917+Template!W941),"Alert",Template!W893&gt;(Template!W917+Template!W941),"Error",Template!W893=(Template!W917+Template!W941),"Alert")</f>
        <v/>
      </c>
      <c r="Q431" s="141" t="str" cm="1">
        <f t="array" ref="Q431">+_xlfn.IFS(OR(Template!Y893="",Template!Z893="pa",Template!Y917="",Template!Z917="pa",Template!Y941="",Template!Z941="pa"),"",Template!Y893&lt;(Template!Y917+Template!Y941),"Alert",Template!Y893&gt;(Template!Y917+Template!Y941),"Error",Template!Y893=(Template!Y917+Template!Y941),"Alert")</f>
        <v/>
      </c>
      <c r="R431" s="155"/>
    </row>
    <row r="432" spans="1:18" ht="15.75" customHeight="1" x14ac:dyDescent="0.2">
      <c r="A432" s="491"/>
      <c r="B432" s="487"/>
      <c r="C432" s="487"/>
      <c r="D432" s="487"/>
      <c r="E432" s="69" t="s">
        <v>656</v>
      </c>
      <c r="F432" s="58" t="str" cm="1">
        <f t="array" ref="F432">IF(OR(G432:Q432="Error",G432:Q432="Alert"),1,"")</f>
        <v/>
      </c>
      <c r="G432" s="141" t="str" cm="1">
        <f t="array" ref="G432">+_xlfn.IFS(OR(Template!E894="",Template!F894="pa",Template!E918="",Template!F918="pa",Template!E942="",Template!F942="pa"),"",Template!E894&lt;(Template!E918+Template!E942),"Alert",Template!E894&gt;(Template!E918+Template!E942),"Error",Template!E894=(Template!E918+Template!E942),"Alert")</f>
        <v/>
      </c>
      <c r="H432" s="141" t="str" cm="1">
        <f t="array" ref="H432">+_xlfn.IFS(OR(Template!G894="",Template!H894="pa",Template!G918="",Template!H918="pa",Template!G942="",Template!H942="pa"),"",Template!G894&lt;(Template!G918+Template!G942),"Alert",Template!G894&gt;(Template!G918+Template!G942),"Error",Template!G894=(Template!G918+Template!G942),"Alert")</f>
        <v/>
      </c>
      <c r="I432" s="141" t="str" cm="1">
        <f t="array" ref="I432">+_xlfn.IFS(OR(Template!I894="",Template!J894="pa",Template!I918="",Template!J918="pa",Template!I942="",Template!J942="pa"),"",Template!I894&lt;(Template!I918+Template!I942),"Alert",Template!I894&gt;(Template!I918+Template!I942),"Error",Template!I894=(Template!I918+Template!I942),"Alert")</f>
        <v/>
      </c>
      <c r="J432" s="141" t="str" cm="1">
        <f t="array" ref="J432">+_xlfn.IFS(OR(Template!K894="",Template!L894="pa",Template!K918="",Template!L918="pa",Template!K942="",Template!L942="pa"),"",Template!K894&lt;(Template!K918+Template!K942),"Alert",Template!K894&gt;(Template!K918+Template!K942),"Error",Template!K894=(Template!K918+Template!K942),"Alert")</f>
        <v/>
      </c>
      <c r="K432" s="141" t="str" cm="1">
        <f t="array" ref="K432">+_xlfn.IFS(OR(Template!M894="",Template!N894="pa",Template!M918="",Template!N918="pa",Template!M942="",Template!N942="pa"),"",Template!M894&lt;(Template!M918+Template!M942),"Alert",Template!M894&gt;(Template!M918+Template!M942),"Error",Template!M894=(Template!M918+Template!M942),"Alert")</f>
        <v/>
      </c>
      <c r="L432" s="141" t="str" cm="1">
        <f t="array" ref="L432">+_xlfn.IFS(OR(Template!O894="",Template!P894="pa",Template!O918="",Template!P918="pa",Template!O942="",Template!P942="pa"),"",Template!O894&lt;(Template!O918+Template!O942),"Alert",Template!O894&gt;(Template!O918+Template!O942),"Error",Template!O894=(Template!O918+Template!O942),"Alert")</f>
        <v/>
      </c>
      <c r="M432" s="141" t="str" cm="1">
        <f t="array" ref="M432">+_xlfn.IFS(OR(Template!Q894="",Template!R894="pa",Template!Q918="",Template!R918="pa",Template!Q942="",Template!R942="pa"),"",Template!Q894&lt;(Template!Q918+Template!Q942),"Alert",Template!Q894&gt;(Template!Q918+Template!Q942),"Error",Template!Q894=(Template!Q918+Template!Q942),"Alert")</f>
        <v/>
      </c>
      <c r="N432" s="141" t="str" cm="1">
        <f t="array" ref="N432">+_xlfn.IFS(OR(Template!S894="",Template!T894="pa",Template!S918="",Template!T918="pa",Template!S942="",Template!T942="pa"),"",Template!S894&lt;(Template!S918+Template!S942),"Alert",Template!S894&gt;(Template!S918+Template!S942),"Error",Template!S894=(Template!S918+Template!S942),"Alert")</f>
        <v/>
      </c>
      <c r="O432" s="141" t="str" cm="1">
        <f t="array" ref="O432">+_xlfn.IFS(OR(Template!U894="",Template!V894="pa",Template!U918="",Template!V918="pa",Template!U942="",Template!V942="pa"),"",Template!U894&lt;(Template!U918+Template!U942),"Alert",Template!U894&gt;(Template!U918+Template!U942),"Error",Template!U894=(Template!U918+Template!U942),"Alert")</f>
        <v/>
      </c>
      <c r="P432" s="141" t="str" cm="1">
        <f t="array" ref="P432">+_xlfn.IFS(OR(Template!W894="",Template!X894="pa",Template!W918="",Template!X918="pa",Template!W942="",Template!X942="pa"),"",Template!W894&lt;(Template!W918+Template!W942),"Alert",Template!W894&gt;(Template!W918+Template!W942),"Error",Template!W894=(Template!W918+Template!W942),"Alert")</f>
        <v/>
      </c>
      <c r="Q432" s="141" t="str" cm="1">
        <f t="array" ref="Q432">+_xlfn.IFS(OR(Template!Y894="",Template!Z894="pa",Template!Y918="",Template!Z918="pa",Template!Y942="",Template!Z942="pa"),"",Template!Y894&lt;(Template!Y918+Template!Y942),"Alert",Template!Y894&gt;(Template!Y918+Template!Y942),"Error",Template!Y894=(Template!Y918+Template!Y942),"Alert")</f>
        <v/>
      </c>
      <c r="R432" s="155"/>
    </row>
    <row r="433" spans="1:18" ht="15.75" customHeight="1" x14ac:dyDescent="0.2">
      <c r="A433" s="491"/>
      <c r="B433" s="487"/>
      <c r="C433" s="487"/>
      <c r="D433" s="487"/>
      <c r="E433" s="69" t="s">
        <v>657</v>
      </c>
      <c r="F433" s="58" t="str" cm="1">
        <f t="array" ref="F433">IF(OR(G433:Q433="Error",G433:Q433="Alert"),1,"")</f>
        <v/>
      </c>
      <c r="G433" s="141" t="str" cm="1">
        <f t="array" ref="G433">+_xlfn.IFS(OR(Template!E895="",Template!F895="pa",Template!E919="",Template!F919="pa",Template!E943="",Template!F943="pa"),"",Template!E895&lt;(Template!E919+Template!E943),"Alert",Template!E895&gt;(Template!E919+Template!E943),"Error",Template!E895=(Template!E919+Template!E943),"Alert")</f>
        <v/>
      </c>
      <c r="H433" s="141" t="str" cm="1">
        <f t="array" ref="H433">+_xlfn.IFS(OR(Template!G895="",Template!H895="pa",Template!G919="",Template!H919="pa",Template!G943="",Template!H943="pa"),"",Template!G895&lt;(Template!G919+Template!G943),"Alert",Template!G895&gt;(Template!G919+Template!G943),"Error",Template!G895=(Template!G919+Template!G943),"Alert")</f>
        <v/>
      </c>
      <c r="I433" s="141" t="str" cm="1">
        <f t="array" ref="I433">+_xlfn.IFS(OR(Template!I895="",Template!J895="pa",Template!I919="",Template!J919="pa",Template!I943="",Template!J943="pa"),"",Template!I895&lt;(Template!I919+Template!I943),"Alert",Template!I895&gt;(Template!I919+Template!I943),"Error",Template!I895=(Template!I919+Template!I943),"Alert")</f>
        <v/>
      </c>
      <c r="J433" s="141" t="str" cm="1">
        <f t="array" ref="J433">+_xlfn.IFS(OR(Template!K895="",Template!L895="pa",Template!K919="",Template!L919="pa",Template!K943="",Template!L943="pa"),"",Template!K895&lt;(Template!K919+Template!K943),"Alert",Template!K895&gt;(Template!K919+Template!K943),"Error",Template!K895=(Template!K919+Template!K943),"Alert")</f>
        <v/>
      </c>
      <c r="K433" s="141" t="str" cm="1">
        <f t="array" ref="K433">+_xlfn.IFS(OR(Template!M895="",Template!N895="pa",Template!M919="",Template!N919="pa",Template!M943="",Template!N943="pa"),"",Template!M895&lt;(Template!M919+Template!M943),"Alert",Template!M895&gt;(Template!M919+Template!M943),"Error",Template!M895=(Template!M919+Template!M943),"Alert")</f>
        <v/>
      </c>
      <c r="L433" s="141" t="str" cm="1">
        <f t="array" ref="L433">+_xlfn.IFS(OR(Template!O895="",Template!P895="pa",Template!O919="",Template!P919="pa",Template!O943="",Template!P943="pa"),"",Template!O895&lt;(Template!O919+Template!O943),"Alert",Template!O895&gt;(Template!O919+Template!O943),"Error",Template!O895=(Template!O919+Template!O943),"Alert")</f>
        <v/>
      </c>
      <c r="M433" s="141" t="str" cm="1">
        <f t="array" ref="M433">+_xlfn.IFS(OR(Template!Q895="",Template!R895="pa",Template!Q919="",Template!R919="pa",Template!Q943="",Template!R943="pa"),"",Template!Q895&lt;(Template!Q919+Template!Q943),"Alert",Template!Q895&gt;(Template!Q919+Template!Q943),"Error",Template!Q895=(Template!Q919+Template!Q943),"Alert")</f>
        <v/>
      </c>
      <c r="N433" s="141" t="str" cm="1">
        <f t="array" ref="N433">+_xlfn.IFS(OR(Template!S895="",Template!T895="pa",Template!S919="",Template!T919="pa",Template!S943="",Template!T943="pa"),"",Template!S895&lt;(Template!S919+Template!S943),"Alert",Template!S895&gt;(Template!S919+Template!S943),"Error",Template!S895=(Template!S919+Template!S943),"Alert")</f>
        <v/>
      </c>
      <c r="O433" s="141" t="str" cm="1">
        <f t="array" ref="O433">+_xlfn.IFS(OR(Template!U895="",Template!V895="pa",Template!U919="",Template!V919="pa",Template!U943="",Template!V943="pa"),"",Template!U895&lt;(Template!U919+Template!U943),"Alert",Template!U895&gt;(Template!U919+Template!U943),"Error",Template!U895=(Template!U919+Template!U943),"Alert")</f>
        <v/>
      </c>
      <c r="P433" s="141" t="str" cm="1">
        <f t="array" ref="P433">+_xlfn.IFS(OR(Template!W895="",Template!X895="pa",Template!W919="",Template!X919="pa",Template!W943="",Template!X943="pa"),"",Template!W895&lt;(Template!W919+Template!W943),"Alert",Template!W895&gt;(Template!W919+Template!W943),"Error",Template!W895=(Template!W919+Template!W943),"Alert")</f>
        <v/>
      </c>
      <c r="Q433" s="141" t="str" cm="1">
        <f t="array" ref="Q433">+_xlfn.IFS(OR(Template!Y895="",Template!Z895="pa",Template!Y919="",Template!Z919="pa",Template!Y943="",Template!Z943="pa"),"",Template!Y895&lt;(Template!Y919+Template!Y943),"Alert",Template!Y895&gt;(Template!Y919+Template!Y943),"Error",Template!Y895=(Template!Y919+Template!Y943),"Alert")</f>
        <v/>
      </c>
      <c r="R433" s="155"/>
    </row>
    <row r="434" spans="1:18" ht="15.75" customHeight="1" x14ac:dyDescent="0.2">
      <c r="A434" s="491"/>
      <c r="B434" s="487"/>
      <c r="C434" s="487"/>
      <c r="D434" s="487"/>
      <c r="E434" s="69" t="s">
        <v>658</v>
      </c>
      <c r="F434" s="58" t="str" cm="1">
        <f t="array" ref="F434">IF(OR(G434:Q434="Error",G434:Q434="Alert"),1,"")</f>
        <v/>
      </c>
      <c r="G434" s="141" t="str" cm="1">
        <f t="array" ref="G434">+_xlfn.IFS(OR(Template!E896="",Template!F896="pa",Template!E920="",Template!F920="pa",Template!E944="",Template!F944="pa"),"",Template!E896&lt;(Template!E920+Template!E944),"Alert",Template!E896&gt;(Template!E920+Template!E944),"Error",Template!E896=(Template!E920+Template!E944),"Alert")</f>
        <v/>
      </c>
      <c r="H434" s="141" t="str" cm="1">
        <f t="array" ref="H434">+_xlfn.IFS(OR(Template!G896="",Template!H896="pa",Template!G920="",Template!H920="pa",Template!G944="",Template!H944="pa"),"",Template!G896&lt;(Template!G920+Template!G944),"Alert",Template!G896&gt;(Template!G920+Template!G944),"Error",Template!G896=(Template!G920+Template!G944),"Alert")</f>
        <v/>
      </c>
      <c r="I434" s="141" t="str" cm="1">
        <f t="array" ref="I434">+_xlfn.IFS(OR(Template!I896="",Template!J896="pa",Template!I920="",Template!J920="pa",Template!I944="",Template!J944="pa"),"",Template!I896&lt;(Template!I920+Template!I944),"Alert",Template!I896&gt;(Template!I920+Template!I944),"Error",Template!I896=(Template!I920+Template!I944),"Alert")</f>
        <v/>
      </c>
      <c r="J434" s="141" t="str" cm="1">
        <f t="array" ref="J434">+_xlfn.IFS(OR(Template!K896="",Template!L896="pa",Template!K920="",Template!L920="pa",Template!K944="",Template!L944="pa"),"",Template!K896&lt;(Template!K920+Template!K944),"Alert",Template!K896&gt;(Template!K920+Template!K944),"Error",Template!K896=(Template!K920+Template!K944),"Alert")</f>
        <v/>
      </c>
      <c r="K434" s="141" t="str" cm="1">
        <f t="array" ref="K434">+_xlfn.IFS(OR(Template!M896="",Template!N896="pa",Template!M920="",Template!N920="pa",Template!M944="",Template!N944="pa"),"",Template!M896&lt;(Template!M920+Template!M944),"Alert",Template!M896&gt;(Template!M920+Template!M944),"Error",Template!M896=(Template!M920+Template!M944),"Alert")</f>
        <v/>
      </c>
      <c r="L434" s="141" t="str" cm="1">
        <f t="array" ref="L434">+_xlfn.IFS(OR(Template!O896="",Template!P896="pa",Template!O920="",Template!P920="pa",Template!O944="",Template!P944="pa"),"",Template!O896&lt;(Template!O920+Template!O944),"Alert",Template!O896&gt;(Template!O920+Template!O944),"Error",Template!O896=(Template!O920+Template!O944),"Alert")</f>
        <v/>
      </c>
      <c r="M434" s="141" t="str" cm="1">
        <f t="array" ref="M434">+_xlfn.IFS(OR(Template!Q896="",Template!R896="pa",Template!Q920="",Template!R920="pa",Template!Q944="",Template!R944="pa"),"",Template!Q896&lt;(Template!Q920+Template!Q944),"Alert",Template!Q896&gt;(Template!Q920+Template!Q944),"Error",Template!Q896=(Template!Q920+Template!Q944),"Alert")</f>
        <v/>
      </c>
      <c r="N434" s="141" t="str" cm="1">
        <f t="array" ref="N434">+_xlfn.IFS(OR(Template!S896="",Template!T896="pa",Template!S920="",Template!T920="pa",Template!S944="",Template!T944="pa"),"",Template!S896&lt;(Template!S920+Template!S944),"Alert",Template!S896&gt;(Template!S920+Template!S944),"Error",Template!S896=(Template!S920+Template!S944),"Alert")</f>
        <v/>
      </c>
      <c r="O434" s="141" t="str" cm="1">
        <f t="array" ref="O434">+_xlfn.IFS(OR(Template!U896="",Template!V896="pa",Template!U920="",Template!V920="pa",Template!U944="",Template!V944="pa"),"",Template!U896&lt;(Template!U920+Template!U944),"Alert",Template!U896&gt;(Template!U920+Template!U944),"Error",Template!U896=(Template!U920+Template!U944),"Alert")</f>
        <v/>
      </c>
      <c r="P434" s="141" t="str" cm="1">
        <f t="array" ref="P434">+_xlfn.IFS(OR(Template!W896="",Template!X896="pa",Template!W920="",Template!X920="pa",Template!W944="",Template!X944="pa"),"",Template!W896&lt;(Template!W920+Template!W944),"Alert",Template!W896&gt;(Template!W920+Template!W944),"Error",Template!W896=(Template!W920+Template!W944),"Alert")</f>
        <v/>
      </c>
      <c r="Q434" s="141" t="str" cm="1">
        <f t="array" ref="Q434">+_xlfn.IFS(OR(Template!Y896="",Template!Z896="pa",Template!Y920="",Template!Z920="pa",Template!Y944="",Template!Z944="pa"),"",Template!Y896&lt;(Template!Y920+Template!Y944),"Alert",Template!Y896&gt;(Template!Y920+Template!Y944),"Error",Template!Y896=(Template!Y920+Template!Y944),"Alert")</f>
        <v/>
      </c>
      <c r="R434" s="155"/>
    </row>
    <row r="435" spans="1:18" ht="15.75" customHeight="1" x14ac:dyDescent="0.2">
      <c r="A435" s="491"/>
      <c r="B435" s="487"/>
      <c r="C435" s="487"/>
      <c r="D435" s="487"/>
      <c r="E435" s="69" t="s">
        <v>659</v>
      </c>
      <c r="F435" s="58" t="str" cm="1">
        <f t="array" ref="F435">IF(OR(G435:Q435="Error",G435:Q435="Alert"),1,"")</f>
        <v/>
      </c>
      <c r="G435" s="141" t="str" cm="1">
        <f t="array" ref="G435">+_xlfn.IFS(OR(Template!E897="",Template!F897="pa",Template!E921="",Template!F921="pa",Template!E945="",Template!F945="pa"),"",Template!E897&lt;(Template!E921+Template!E945),"Alert",Template!E897&gt;(Template!E921+Template!E945),"Error",Template!E897=(Template!E921+Template!E945),"Alert")</f>
        <v/>
      </c>
      <c r="H435" s="141" t="str" cm="1">
        <f t="array" ref="H435">+_xlfn.IFS(OR(Template!G897="",Template!H897="pa",Template!G921="",Template!H921="pa",Template!G945="",Template!H945="pa"),"",Template!G897&lt;(Template!G921+Template!G945),"Alert",Template!G897&gt;(Template!G921+Template!G945),"Error",Template!G897=(Template!G921+Template!G945),"Alert")</f>
        <v/>
      </c>
      <c r="I435" s="141" t="str" cm="1">
        <f t="array" ref="I435">+_xlfn.IFS(OR(Template!I897="",Template!J897="pa",Template!I921="",Template!J921="pa",Template!I945="",Template!J945="pa"),"",Template!I897&lt;(Template!I921+Template!I945),"Alert",Template!I897&gt;(Template!I921+Template!I945),"Error",Template!I897=(Template!I921+Template!I945),"Alert")</f>
        <v/>
      </c>
      <c r="J435" s="141" t="str" cm="1">
        <f t="array" ref="J435">+_xlfn.IFS(OR(Template!K897="",Template!L897="pa",Template!K921="",Template!L921="pa",Template!K945="",Template!L945="pa"),"",Template!K897&lt;(Template!K921+Template!K945),"Alert",Template!K897&gt;(Template!K921+Template!K945),"Error",Template!K897=(Template!K921+Template!K945),"Alert")</f>
        <v/>
      </c>
      <c r="K435" s="141" t="str" cm="1">
        <f t="array" ref="K435">+_xlfn.IFS(OR(Template!M897="",Template!N897="pa",Template!M921="",Template!N921="pa",Template!M945="",Template!N945="pa"),"",Template!M897&lt;(Template!M921+Template!M945),"Alert",Template!M897&gt;(Template!M921+Template!M945),"Error",Template!M897=(Template!M921+Template!M945),"Alert")</f>
        <v/>
      </c>
      <c r="L435" s="141" t="str" cm="1">
        <f t="array" ref="L435">+_xlfn.IFS(OR(Template!O897="",Template!P897="pa",Template!O921="",Template!P921="pa",Template!O945="",Template!P945="pa"),"",Template!O897&lt;(Template!O921+Template!O945),"Alert",Template!O897&gt;(Template!O921+Template!O945),"Error",Template!O897=(Template!O921+Template!O945),"Alert")</f>
        <v/>
      </c>
      <c r="M435" s="141" t="str" cm="1">
        <f t="array" ref="M435">+_xlfn.IFS(OR(Template!Q897="",Template!R897="pa",Template!Q921="",Template!R921="pa",Template!Q945="",Template!R945="pa"),"",Template!Q897&lt;(Template!Q921+Template!Q945),"Alert",Template!Q897&gt;(Template!Q921+Template!Q945),"Error",Template!Q897=(Template!Q921+Template!Q945),"Alert")</f>
        <v/>
      </c>
      <c r="N435" s="141" t="str" cm="1">
        <f t="array" ref="N435">+_xlfn.IFS(OR(Template!S897="",Template!T897="pa",Template!S921="",Template!T921="pa",Template!S945="",Template!T945="pa"),"",Template!S897&lt;(Template!S921+Template!S945),"Alert",Template!S897&gt;(Template!S921+Template!S945),"Error",Template!S897=(Template!S921+Template!S945),"Alert")</f>
        <v/>
      </c>
      <c r="O435" s="141" t="str" cm="1">
        <f t="array" ref="O435">+_xlfn.IFS(OR(Template!U897="",Template!V897="pa",Template!U921="",Template!V921="pa",Template!U945="",Template!V945="pa"),"",Template!U897&lt;(Template!U921+Template!U945),"Alert",Template!U897&gt;(Template!U921+Template!U945),"Error",Template!U897=(Template!U921+Template!U945),"Alert")</f>
        <v/>
      </c>
      <c r="P435" s="141" t="str" cm="1">
        <f t="array" ref="P435">+_xlfn.IFS(OR(Template!W897="",Template!X897="pa",Template!W921="",Template!X921="pa",Template!W945="",Template!X945="pa"),"",Template!W897&lt;(Template!W921+Template!W945),"Alert",Template!W897&gt;(Template!W921+Template!W945),"Error",Template!W897=(Template!W921+Template!W945),"Alert")</f>
        <v/>
      </c>
      <c r="Q435" s="141" t="str" cm="1">
        <f t="array" ref="Q435">+_xlfn.IFS(OR(Template!Y897="",Template!Z897="pa",Template!Y921="",Template!Z921="pa",Template!Y945="",Template!Z945="pa"),"",Template!Y897&lt;(Template!Y921+Template!Y945),"Alert",Template!Y897&gt;(Template!Y921+Template!Y945),"Error",Template!Y897=(Template!Y921+Template!Y945),"Alert")</f>
        <v/>
      </c>
      <c r="R435" s="155"/>
    </row>
    <row r="436" spans="1:18" ht="15.75" customHeight="1" x14ac:dyDescent="0.2">
      <c r="A436" s="491"/>
      <c r="B436" s="487"/>
      <c r="C436" s="487"/>
      <c r="D436" s="487"/>
      <c r="E436" s="69" t="s">
        <v>660</v>
      </c>
      <c r="F436" s="58" t="str" cm="1">
        <f t="array" ref="F436">IF(OR(G436:Q436="Error",G436:Q436="Alert"),1,"")</f>
        <v/>
      </c>
      <c r="G436" s="141" t="str" cm="1">
        <f t="array" ref="G436">+_xlfn.IFS(OR(Template!E898="",Template!F898="pa",Template!E922="",Template!F922="pa",Template!E946="",Template!F946="pa"),"",Template!E898&lt;(Template!E922+Template!E946),"Alert",Template!E898&gt;(Template!E922+Template!E946),"Error",Template!E898=(Template!E922+Template!E946),"Alert")</f>
        <v/>
      </c>
      <c r="H436" s="141" t="str" cm="1">
        <f t="array" ref="H436">+_xlfn.IFS(OR(Template!G898="",Template!H898="pa",Template!G922="",Template!H922="pa",Template!G946="",Template!H946="pa"),"",Template!G898&lt;(Template!G922+Template!G946),"Alert",Template!G898&gt;(Template!G922+Template!G946),"Error",Template!G898=(Template!G922+Template!G946),"Alert")</f>
        <v/>
      </c>
      <c r="I436" s="141" t="str" cm="1">
        <f t="array" ref="I436">+_xlfn.IFS(OR(Template!I898="",Template!J898="pa",Template!I922="",Template!J922="pa",Template!I946="",Template!J946="pa"),"",Template!I898&lt;(Template!I922+Template!I946),"Alert",Template!I898&gt;(Template!I922+Template!I946),"Error",Template!I898=(Template!I922+Template!I946),"Alert")</f>
        <v/>
      </c>
      <c r="J436" s="141" t="str" cm="1">
        <f t="array" ref="J436">+_xlfn.IFS(OR(Template!K898="",Template!L898="pa",Template!K922="",Template!L922="pa",Template!K946="",Template!L946="pa"),"",Template!K898&lt;(Template!K922+Template!K946),"Alert",Template!K898&gt;(Template!K922+Template!K946),"Error",Template!K898=(Template!K922+Template!K946),"Alert")</f>
        <v/>
      </c>
      <c r="K436" s="141" t="str" cm="1">
        <f t="array" ref="K436">+_xlfn.IFS(OR(Template!M898="",Template!N898="pa",Template!M922="",Template!N922="pa",Template!M946="",Template!N946="pa"),"",Template!M898&lt;(Template!M922+Template!M946),"Alert",Template!M898&gt;(Template!M922+Template!M946),"Error",Template!M898=(Template!M922+Template!M946),"Alert")</f>
        <v/>
      </c>
      <c r="L436" s="141" t="str" cm="1">
        <f t="array" ref="L436">+_xlfn.IFS(OR(Template!O898="",Template!P898="pa",Template!O922="",Template!P922="pa",Template!O946="",Template!P946="pa"),"",Template!O898&lt;(Template!O922+Template!O946),"Alert",Template!O898&gt;(Template!O922+Template!O946),"Error",Template!O898=(Template!O922+Template!O946),"Alert")</f>
        <v/>
      </c>
      <c r="M436" s="141" t="str" cm="1">
        <f t="array" ref="M436">+_xlfn.IFS(OR(Template!Q898="",Template!R898="pa",Template!Q922="",Template!R922="pa",Template!Q946="",Template!R946="pa"),"",Template!Q898&lt;(Template!Q922+Template!Q946),"Alert",Template!Q898&gt;(Template!Q922+Template!Q946),"Error",Template!Q898=(Template!Q922+Template!Q946),"Alert")</f>
        <v/>
      </c>
      <c r="N436" s="141" t="str" cm="1">
        <f t="array" ref="N436">+_xlfn.IFS(OR(Template!S898="",Template!T898="pa",Template!S922="",Template!T922="pa",Template!S946="",Template!T946="pa"),"",Template!S898&lt;(Template!S922+Template!S946),"Alert",Template!S898&gt;(Template!S922+Template!S946),"Error",Template!S898=(Template!S922+Template!S946),"Alert")</f>
        <v/>
      </c>
      <c r="O436" s="141" t="str" cm="1">
        <f t="array" ref="O436">+_xlfn.IFS(OR(Template!U898="",Template!V898="pa",Template!U922="",Template!V922="pa",Template!U946="",Template!V946="pa"),"",Template!U898&lt;(Template!U922+Template!U946),"Alert",Template!U898&gt;(Template!U922+Template!U946),"Error",Template!U898=(Template!U922+Template!U946),"Alert")</f>
        <v/>
      </c>
      <c r="P436" s="141" t="str" cm="1">
        <f t="array" ref="P436">+_xlfn.IFS(OR(Template!W898="",Template!X898="pa",Template!W922="",Template!X922="pa",Template!W946="",Template!X946="pa"),"",Template!W898&lt;(Template!W922+Template!W946),"Alert",Template!W898&gt;(Template!W922+Template!W946),"Error",Template!W898=(Template!W922+Template!W946),"Alert")</f>
        <v/>
      </c>
      <c r="Q436" s="141" t="str" cm="1">
        <f t="array" ref="Q436">+_xlfn.IFS(OR(Template!Y898="",Template!Z898="pa",Template!Y922="",Template!Z922="pa",Template!Y946="",Template!Z946="pa"),"",Template!Y898&lt;(Template!Y922+Template!Y946),"Alert",Template!Y898&gt;(Template!Y922+Template!Y946),"Error",Template!Y898=(Template!Y922+Template!Y946),"Alert")</f>
        <v/>
      </c>
      <c r="R436" s="155"/>
    </row>
    <row r="437" spans="1:18" ht="15.75" customHeight="1" x14ac:dyDescent="0.2">
      <c r="A437" s="491"/>
      <c r="B437" s="487"/>
      <c r="C437" s="487"/>
      <c r="D437" s="487"/>
      <c r="E437" s="69" t="s">
        <v>661</v>
      </c>
      <c r="F437" s="58" t="str" cm="1">
        <f t="array" ref="F437">IF(OR(G437:Q437="Error",G437:Q437="Alert"),1,"")</f>
        <v/>
      </c>
      <c r="G437" s="141" t="str" cm="1">
        <f t="array" ref="G437">+_xlfn.IFS(OR(Template!E899="",Template!F899="pa",Template!E923="",Template!F923="pa",Template!E947="",Template!F947="pa"),"",Template!E899&lt;(Template!E923+Template!E947),"Alert",Template!E899&gt;(Template!E923+Template!E947),"Error",Template!E899=(Template!E923+Template!E947),"Alert")</f>
        <v/>
      </c>
      <c r="H437" s="141" t="str" cm="1">
        <f t="array" ref="H437">+_xlfn.IFS(OR(Template!G899="",Template!H899="pa",Template!G923="",Template!H923="pa",Template!G947="",Template!H947="pa"),"",Template!G899&lt;(Template!G923+Template!G947),"Alert",Template!G899&gt;(Template!G923+Template!G947),"Error",Template!G899=(Template!G923+Template!G947),"Alert")</f>
        <v/>
      </c>
      <c r="I437" s="141" t="str" cm="1">
        <f t="array" ref="I437">+_xlfn.IFS(OR(Template!I899="",Template!J899="pa",Template!I923="",Template!J923="pa",Template!I947="",Template!J947="pa"),"",Template!I899&lt;(Template!I923+Template!I947),"Alert",Template!I899&gt;(Template!I923+Template!I947),"Error",Template!I899=(Template!I923+Template!I947),"Alert")</f>
        <v/>
      </c>
      <c r="J437" s="141" t="str" cm="1">
        <f t="array" ref="J437">+_xlfn.IFS(OR(Template!K899="",Template!L899="pa",Template!K923="",Template!L923="pa",Template!K947="",Template!L947="pa"),"",Template!K899&lt;(Template!K923+Template!K947),"Alert",Template!K899&gt;(Template!K923+Template!K947),"Error",Template!K899=(Template!K923+Template!K947),"Alert")</f>
        <v/>
      </c>
      <c r="K437" s="141" t="str" cm="1">
        <f t="array" ref="K437">+_xlfn.IFS(OR(Template!M899="",Template!N899="pa",Template!M923="",Template!N923="pa",Template!M947="",Template!N947="pa"),"",Template!M899&lt;(Template!M923+Template!M947),"Alert",Template!M899&gt;(Template!M923+Template!M947),"Error",Template!M899=(Template!M923+Template!M947),"Alert")</f>
        <v/>
      </c>
      <c r="L437" s="141" t="str" cm="1">
        <f t="array" ref="L437">+_xlfn.IFS(OR(Template!O899="",Template!P899="pa",Template!O923="",Template!P923="pa",Template!O947="",Template!P947="pa"),"",Template!O899&lt;(Template!O923+Template!O947),"Alert",Template!O899&gt;(Template!O923+Template!O947),"Error",Template!O899=(Template!O923+Template!O947),"Alert")</f>
        <v/>
      </c>
      <c r="M437" s="141" t="str" cm="1">
        <f t="array" ref="M437">+_xlfn.IFS(OR(Template!Q899="",Template!R899="pa",Template!Q923="",Template!R923="pa",Template!Q947="",Template!R947="pa"),"",Template!Q899&lt;(Template!Q923+Template!Q947),"Alert",Template!Q899&gt;(Template!Q923+Template!Q947),"Error",Template!Q899=(Template!Q923+Template!Q947),"Alert")</f>
        <v/>
      </c>
      <c r="N437" s="141" t="str" cm="1">
        <f t="array" ref="N437">+_xlfn.IFS(OR(Template!S899="",Template!T899="pa",Template!S923="",Template!T923="pa",Template!S947="",Template!T947="pa"),"",Template!S899&lt;(Template!S923+Template!S947),"Alert",Template!S899&gt;(Template!S923+Template!S947),"Error",Template!S899=(Template!S923+Template!S947),"Alert")</f>
        <v/>
      </c>
      <c r="O437" s="141" t="str" cm="1">
        <f t="array" ref="O437">+_xlfn.IFS(OR(Template!U899="",Template!V899="pa",Template!U923="",Template!V923="pa",Template!U947="",Template!V947="pa"),"",Template!U899&lt;(Template!U923+Template!U947),"Alert",Template!U899&gt;(Template!U923+Template!U947),"Error",Template!U899=(Template!U923+Template!U947),"Alert")</f>
        <v/>
      </c>
      <c r="P437" s="141" t="str" cm="1">
        <f t="array" ref="P437">+_xlfn.IFS(OR(Template!W899="",Template!X899="pa",Template!W923="",Template!X923="pa",Template!W947="",Template!X947="pa"),"",Template!W899&lt;(Template!W923+Template!W947),"Alert",Template!W899&gt;(Template!W923+Template!W947),"Error",Template!W899=(Template!W923+Template!W947),"Alert")</f>
        <v/>
      </c>
      <c r="Q437" s="141" t="str" cm="1">
        <f t="array" ref="Q437">+_xlfn.IFS(OR(Template!Y899="",Template!Z899="pa",Template!Y923="",Template!Z923="pa",Template!Y947="",Template!Z947="pa"),"",Template!Y899&lt;(Template!Y923+Template!Y947),"Alert",Template!Y899&gt;(Template!Y923+Template!Y947),"Error",Template!Y899=(Template!Y923+Template!Y947),"Alert")</f>
        <v/>
      </c>
      <c r="R437" s="155"/>
    </row>
    <row r="438" spans="1:18" ht="15.75" customHeight="1" x14ac:dyDescent="0.2">
      <c r="A438" s="491"/>
      <c r="B438" s="487"/>
      <c r="C438" s="487"/>
      <c r="D438" s="487"/>
      <c r="E438" s="69" t="s">
        <v>662</v>
      </c>
      <c r="F438" s="58" t="str" cm="1">
        <f t="array" ref="F438">IF(OR(G438:Q438="Error",G438:Q438="Alert"),1,"")</f>
        <v/>
      </c>
      <c r="G438" s="141" t="str" cm="1">
        <f t="array" ref="G438">+_xlfn.IFS(OR(Template!E900="",Template!F900="pa",Template!E924="",Template!F924="pa",Template!E948="",Template!F948="pa"),"",Template!E900&lt;(Template!E924+Template!E948),"Alert",Template!E900&gt;(Template!E924+Template!E948),"Error",Template!E900=(Template!E924+Template!E948),"Alert")</f>
        <v/>
      </c>
      <c r="H438" s="141" t="str" cm="1">
        <f t="array" ref="H438">+_xlfn.IFS(OR(Template!G900="",Template!H900="pa",Template!G924="",Template!H924="pa",Template!G948="",Template!H948="pa"),"",Template!G900&lt;(Template!G924+Template!G948),"Alert",Template!G900&gt;(Template!G924+Template!G948),"Error",Template!G900=(Template!G924+Template!G948),"Alert")</f>
        <v/>
      </c>
      <c r="I438" s="141" t="str" cm="1">
        <f t="array" ref="I438">+_xlfn.IFS(OR(Template!I900="",Template!J900="pa",Template!I924="",Template!J924="pa",Template!I948="",Template!J948="pa"),"",Template!I900&lt;(Template!I924+Template!I948),"Alert",Template!I900&gt;(Template!I924+Template!I948),"Error",Template!I900=(Template!I924+Template!I948),"Alert")</f>
        <v/>
      </c>
      <c r="J438" s="141" t="str" cm="1">
        <f t="array" ref="J438">+_xlfn.IFS(OR(Template!K900="",Template!L900="pa",Template!K924="",Template!L924="pa",Template!K948="",Template!L948="pa"),"",Template!K900&lt;(Template!K924+Template!K948),"Alert",Template!K900&gt;(Template!K924+Template!K948),"Error",Template!K900=(Template!K924+Template!K948),"Alert")</f>
        <v/>
      </c>
      <c r="K438" s="141" t="str" cm="1">
        <f t="array" ref="K438">+_xlfn.IFS(OR(Template!M900="",Template!N900="pa",Template!M924="",Template!N924="pa",Template!M948="",Template!N948="pa"),"",Template!M900&lt;(Template!M924+Template!M948),"Alert",Template!M900&gt;(Template!M924+Template!M948),"Error",Template!M900=(Template!M924+Template!M948),"Alert")</f>
        <v/>
      </c>
      <c r="L438" s="141" t="str" cm="1">
        <f t="array" ref="L438">+_xlfn.IFS(OR(Template!O900="",Template!P900="pa",Template!O924="",Template!P924="pa",Template!O948="",Template!P948="pa"),"",Template!O900&lt;(Template!O924+Template!O948),"Alert",Template!O900&gt;(Template!O924+Template!O948),"Error",Template!O900=(Template!O924+Template!O948),"Alert")</f>
        <v/>
      </c>
      <c r="M438" s="141" t="str" cm="1">
        <f t="array" ref="M438">+_xlfn.IFS(OR(Template!Q900="",Template!R900="pa",Template!Q924="",Template!R924="pa",Template!Q948="",Template!R948="pa"),"",Template!Q900&lt;(Template!Q924+Template!Q948),"Alert",Template!Q900&gt;(Template!Q924+Template!Q948),"Error",Template!Q900=(Template!Q924+Template!Q948),"Alert")</f>
        <v/>
      </c>
      <c r="N438" s="141" t="str" cm="1">
        <f t="array" ref="N438">+_xlfn.IFS(OR(Template!S900="",Template!T900="pa",Template!S924="",Template!T924="pa",Template!S948="",Template!T948="pa"),"",Template!S900&lt;(Template!S924+Template!S948),"Alert",Template!S900&gt;(Template!S924+Template!S948),"Error",Template!S900=(Template!S924+Template!S948),"Alert")</f>
        <v/>
      </c>
      <c r="O438" s="141" t="str" cm="1">
        <f t="array" ref="O438">+_xlfn.IFS(OR(Template!U900="",Template!V900="pa",Template!U924="",Template!V924="pa",Template!U948="",Template!V948="pa"),"",Template!U900&lt;(Template!U924+Template!U948),"Alert",Template!U900&gt;(Template!U924+Template!U948),"Error",Template!U900=(Template!U924+Template!U948),"Alert")</f>
        <v/>
      </c>
      <c r="P438" s="141" t="str" cm="1">
        <f t="array" ref="P438">+_xlfn.IFS(OR(Template!W900="",Template!X900="pa",Template!W924="",Template!X924="pa",Template!W948="",Template!X948="pa"),"",Template!W900&lt;(Template!W924+Template!W948),"Alert",Template!W900&gt;(Template!W924+Template!W948),"Error",Template!W900=(Template!W924+Template!W948),"Alert")</f>
        <v/>
      </c>
      <c r="Q438" s="141" t="str" cm="1">
        <f t="array" ref="Q438">+_xlfn.IFS(OR(Template!Y900="",Template!Z900="pa",Template!Y924="",Template!Z924="pa",Template!Y948="",Template!Z948="pa"),"",Template!Y900&lt;(Template!Y924+Template!Y948),"Alert",Template!Y900&gt;(Template!Y924+Template!Y948),"Error",Template!Y900=(Template!Y924+Template!Y948),"Alert")</f>
        <v/>
      </c>
      <c r="R438" s="155"/>
    </row>
    <row r="439" spans="1:18" ht="15.75" customHeight="1" x14ac:dyDescent="0.2">
      <c r="A439" s="491"/>
      <c r="B439" s="487"/>
      <c r="C439" s="487"/>
      <c r="D439" s="487"/>
      <c r="E439" s="69" t="s">
        <v>663</v>
      </c>
      <c r="F439" s="58" t="str" cm="1">
        <f t="array" ref="F439">IF(OR(G439:Q439="Error",G439:Q439="Alert"),1,"")</f>
        <v/>
      </c>
      <c r="G439" s="141" t="str" cm="1">
        <f t="array" ref="G439">+_xlfn.IFS(OR(Template!E901="",Template!F901="pa",Template!E925="",Template!F925="pa",Template!E949="",Template!F949="pa"),"",Template!E901&lt;(Template!E925+Template!E949),"Alert",Template!E901&gt;(Template!E925+Template!E949),"Error",Template!E901=(Template!E925+Template!E949),"Alert")</f>
        <v/>
      </c>
      <c r="H439" s="141" t="str" cm="1">
        <f t="array" ref="H439">+_xlfn.IFS(OR(Template!G901="",Template!H901="pa",Template!G925="",Template!H925="pa",Template!G949="",Template!H949="pa"),"",Template!G901&lt;(Template!G925+Template!G949),"Alert",Template!G901&gt;(Template!G925+Template!G949),"Error",Template!G901=(Template!G925+Template!G949),"Alert")</f>
        <v/>
      </c>
      <c r="I439" s="141" t="str" cm="1">
        <f t="array" ref="I439">+_xlfn.IFS(OR(Template!I901="",Template!J901="pa",Template!I925="",Template!J925="pa",Template!I949="",Template!J949="pa"),"",Template!I901&lt;(Template!I925+Template!I949),"Alert",Template!I901&gt;(Template!I925+Template!I949),"Error",Template!I901=(Template!I925+Template!I949),"Alert")</f>
        <v/>
      </c>
      <c r="J439" s="141" t="str" cm="1">
        <f t="array" ref="J439">+_xlfn.IFS(OR(Template!K901="",Template!L901="pa",Template!K925="",Template!L925="pa",Template!K949="",Template!L949="pa"),"",Template!K901&lt;(Template!K925+Template!K949),"Alert",Template!K901&gt;(Template!K925+Template!K949),"Error",Template!K901=(Template!K925+Template!K949),"Alert")</f>
        <v/>
      </c>
      <c r="K439" s="141" t="str" cm="1">
        <f t="array" ref="K439">+_xlfn.IFS(OR(Template!M901="",Template!N901="pa",Template!M925="",Template!N925="pa",Template!M949="",Template!N949="pa"),"",Template!M901&lt;(Template!M925+Template!M949),"Alert",Template!M901&gt;(Template!M925+Template!M949),"Error",Template!M901=(Template!M925+Template!M949),"Alert")</f>
        <v/>
      </c>
      <c r="L439" s="141" t="str" cm="1">
        <f t="array" ref="L439">+_xlfn.IFS(OR(Template!O901="",Template!P901="pa",Template!O925="",Template!P925="pa",Template!O949="",Template!P949="pa"),"",Template!O901&lt;(Template!O925+Template!O949),"Alert",Template!O901&gt;(Template!O925+Template!O949),"Error",Template!O901=(Template!O925+Template!O949),"Alert")</f>
        <v/>
      </c>
      <c r="M439" s="141" t="str" cm="1">
        <f t="array" ref="M439">+_xlfn.IFS(OR(Template!Q901="",Template!R901="pa",Template!Q925="",Template!R925="pa",Template!Q949="",Template!R949="pa"),"",Template!Q901&lt;(Template!Q925+Template!Q949),"Alert",Template!Q901&gt;(Template!Q925+Template!Q949),"Error",Template!Q901=(Template!Q925+Template!Q949),"Alert")</f>
        <v/>
      </c>
      <c r="N439" s="141" t="str" cm="1">
        <f t="array" ref="N439">+_xlfn.IFS(OR(Template!S901="",Template!T901="pa",Template!S925="",Template!T925="pa",Template!S949="",Template!T949="pa"),"",Template!S901&lt;(Template!S925+Template!S949),"Alert",Template!S901&gt;(Template!S925+Template!S949),"Error",Template!S901=(Template!S925+Template!S949),"Alert")</f>
        <v/>
      </c>
      <c r="O439" s="141" t="str" cm="1">
        <f t="array" ref="O439">+_xlfn.IFS(OR(Template!U901="",Template!V901="pa",Template!U925="",Template!V925="pa",Template!U949="",Template!V949="pa"),"",Template!U901&lt;(Template!U925+Template!U949),"Alert",Template!U901&gt;(Template!U925+Template!U949),"Error",Template!U901=(Template!U925+Template!U949),"Alert")</f>
        <v/>
      </c>
      <c r="P439" s="141" t="str" cm="1">
        <f t="array" ref="P439">+_xlfn.IFS(OR(Template!W901="",Template!X901="pa",Template!W925="",Template!X925="pa",Template!W949="",Template!X949="pa"),"",Template!W901&lt;(Template!W925+Template!W949),"Alert",Template!W901&gt;(Template!W925+Template!W949),"Error",Template!W901=(Template!W925+Template!W949),"Alert")</f>
        <v/>
      </c>
      <c r="Q439" s="141" t="str" cm="1">
        <f t="array" ref="Q439">+_xlfn.IFS(OR(Template!Y901="",Template!Z901="pa",Template!Y925="",Template!Z925="pa",Template!Y949="",Template!Z949="pa"),"",Template!Y901&lt;(Template!Y925+Template!Y949),"Alert",Template!Y901&gt;(Template!Y925+Template!Y949),"Error",Template!Y901=(Template!Y925+Template!Y949),"Alert")</f>
        <v/>
      </c>
      <c r="R439" s="155"/>
    </row>
    <row r="440" spans="1:18" ht="15.75" customHeight="1" x14ac:dyDescent="0.2">
      <c r="A440" s="491"/>
      <c r="B440" s="487"/>
      <c r="C440" s="487"/>
      <c r="D440" s="487"/>
      <c r="E440" s="69" t="s">
        <v>664</v>
      </c>
      <c r="F440" s="58" t="str" cm="1">
        <f t="array" ref="F440">IF(OR(G440:Q440="Error",G440:Q440="Alert"),1,"")</f>
        <v/>
      </c>
      <c r="G440" s="141" t="str" cm="1">
        <f t="array" ref="G440">+_xlfn.IFS(OR(Template!E902="",Template!F902="pa",Template!E926="",Template!F926="pa",Template!E950="",Template!F950="pa"),"",Template!E902&lt;(Template!E926+Template!E950),"Alert",Template!E902&gt;(Template!E926+Template!E950),"Error",Template!E902=(Template!E926+Template!E950),"Alert")</f>
        <v/>
      </c>
      <c r="H440" s="141" t="str" cm="1">
        <f t="array" ref="H440">+_xlfn.IFS(OR(Template!G902="",Template!H902="pa",Template!G926="",Template!H926="pa",Template!G950="",Template!H950="pa"),"",Template!G902&lt;(Template!G926+Template!G950),"Alert",Template!G902&gt;(Template!G926+Template!G950),"Error",Template!G902=(Template!G926+Template!G950),"Alert")</f>
        <v/>
      </c>
      <c r="I440" s="141" t="str" cm="1">
        <f t="array" ref="I440">+_xlfn.IFS(OR(Template!I902="",Template!J902="pa",Template!I926="",Template!J926="pa",Template!I950="",Template!J950="pa"),"",Template!I902&lt;(Template!I926+Template!I950),"Alert",Template!I902&gt;(Template!I926+Template!I950),"Error",Template!I902=(Template!I926+Template!I950),"Alert")</f>
        <v/>
      </c>
      <c r="J440" s="141" t="str" cm="1">
        <f t="array" ref="J440">+_xlfn.IFS(OR(Template!K902="",Template!L902="pa",Template!K926="",Template!L926="pa",Template!K950="",Template!L950="pa"),"",Template!K902&lt;(Template!K926+Template!K950),"Alert",Template!K902&gt;(Template!K926+Template!K950),"Error",Template!K902=(Template!K926+Template!K950),"Alert")</f>
        <v/>
      </c>
      <c r="K440" s="141" t="str" cm="1">
        <f t="array" ref="K440">+_xlfn.IFS(OR(Template!M902="",Template!N902="pa",Template!M926="",Template!N926="pa",Template!M950="",Template!N950="pa"),"",Template!M902&lt;(Template!M926+Template!M950),"Alert",Template!M902&gt;(Template!M926+Template!M950),"Error",Template!M902=(Template!M926+Template!M950),"Alert")</f>
        <v/>
      </c>
      <c r="L440" s="141" t="str" cm="1">
        <f t="array" ref="L440">+_xlfn.IFS(OR(Template!O902="",Template!P902="pa",Template!O926="",Template!P926="pa",Template!O950="",Template!P950="pa"),"",Template!O902&lt;(Template!O926+Template!O950),"Alert",Template!O902&gt;(Template!O926+Template!O950),"Error",Template!O902=(Template!O926+Template!O950),"Alert")</f>
        <v/>
      </c>
      <c r="M440" s="141" t="str" cm="1">
        <f t="array" ref="M440">+_xlfn.IFS(OR(Template!Q902="",Template!R902="pa",Template!Q926="",Template!R926="pa",Template!Q950="",Template!R950="pa"),"",Template!Q902&lt;(Template!Q926+Template!Q950),"Alert",Template!Q902&gt;(Template!Q926+Template!Q950),"Error",Template!Q902=(Template!Q926+Template!Q950),"Alert")</f>
        <v/>
      </c>
      <c r="N440" s="141" t="str" cm="1">
        <f t="array" ref="N440">+_xlfn.IFS(OR(Template!S902="",Template!T902="pa",Template!S926="",Template!T926="pa",Template!S950="",Template!T950="pa"),"",Template!S902&lt;(Template!S926+Template!S950),"Alert",Template!S902&gt;(Template!S926+Template!S950),"Error",Template!S902=(Template!S926+Template!S950),"Alert")</f>
        <v/>
      </c>
      <c r="O440" s="141" t="str" cm="1">
        <f t="array" ref="O440">+_xlfn.IFS(OR(Template!U902="",Template!V902="pa",Template!U926="",Template!V926="pa",Template!U950="",Template!V950="pa"),"",Template!U902&lt;(Template!U926+Template!U950),"Alert",Template!U902&gt;(Template!U926+Template!U950),"Error",Template!U902=(Template!U926+Template!U950),"Alert")</f>
        <v/>
      </c>
      <c r="P440" s="141" t="str" cm="1">
        <f t="array" ref="P440">+_xlfn.IFS(OR(Template!W902="",Template!X902="pa",Template!W926="",Template!X926="pa",Template!W950="",Template!X950="pa"),"",Template!W902&lt;(Template!W926+Template!W950),"Alert",Template!W902&gt;(Template!W926+Template!W950),"Error",Template!W902=(Template!W926+Template!W950),"Alert")</f>
        <v/>
      </c>
      <c r="Q440" s="141" t="str" cm="1">
        <f t="array" ref="Q440">+_xlfn.IFS(OR(Template!Y902="",Template!Z902="pa",Template!Y926="",Template!Z926="pa",Template!Y950="",Template!Z950="pa"),"",Template!Y902&lt;(Template!Y926+Template!Y950),"Alert",Template!Y902&gt;(Template!Y926+Template!Y950),"Error",Template!Y902=(Template!Y926+Template!Y950),"Alert")</f>
        <v/>
      </c>
      <c r="R440" s="155"/>
    </row>
    <row r="441" spans="1:18" ht="15.75" customHeight="1" x14ac:dyDescent="0.2">
      <c r="A441" s="491"/>
      <c r="B441" s="487"/>
      <c r="C441" s="487"/>
      <c r="D441" s="487"/>
      <c r="E441" s="69" t="s">
        <v>665</v>
      </c>
      <c r="F441" s="58" t="str" cm="1">
        <f t="array" ref="F441">IF(OR(G441:Q441="Error",G441:Q441="Alert"),1,"")</f>
        <v/>
      </c>
      <c r="G441" s="141" t="str" cm="1">
        <f t="array" ref="G441">+_xlfn.IFS(OR(Template!E903="",Template!F903="pa",Template!E927="",Template!F927="pa",Template!E951="",Template!F951="pa"),"",Template!E903&lt;(Template!E927+Template!E951),"Alert",Template!E903&gt;(Template!E927+Template!E951),"Error",Template!E903=(Template!E927+Template!E951),"Alert")</f>
        <v/>
      </c>
      <c r="H441" s="141" t="str" cm="1">
        <f t="array" ref="H441">+_xlfn.IFS(OR(Template!G903="",Template!H903="pa",Template!G927="",Template!H927="pa",Template!G951="",Template!H951="pa"),"",Template!G903&lt;(Template!G927+Template!G951),"Alert",Template!G903&gt;(Template!G927+Template!G951),"Error",Template!G903=(Template!G927+Template!G951),"Alert")</f>
        <v/>
      </c>
      <c r="I441" s="141" t="str" cm="1">
        <f t="array" ref="I441">+_xlfn.IFS(OR(Template!I903="",Template!J903="pa",Template!I927="",Template!J927="pa",Template!I951="",Template!J951="pa"),"",Template!I903&lt;(Template!I927+Template!I951),"Alert",Template!I903&gt;(Template!I927+Template!I951),"Error",Template!I903=(Template!I927+Template!I951),"Alert")</f>
        <v/>
      </c>
      <c r="J441" s="141" t="str" cm="1">
        <f t="array" ref="J441">+_xlfn.IFS(OR(Template!K903="",Template!L903="pa",Template!K927="",Template!L927="pa",Template!K951="",Template!L951="pa"),"",Template!K903&lt;(Template!K927+Template!K951),"Alert",Template!K903&gt;(Template!K927+Template!K951),"Error",Template!K903=(Template!K927+Template!K951),"Alert")</f>
        <v/>
      </c>
      <c r="K441" s="141" t="str" cm="1">
        <f t="array" ref="K441">+_xlfn.IFS(OR(Template!M903="",Template!N903="pa",Template!M927="",Template!N927="pa",Template!M951="",Template!N951="pa"),"",Template!M903&lt;(Template!M927+Template!M951),"Alert",Template!M903&gt;(Template!M927+Template!M951),"Error",Template!M903=(Template!M927+Template!M951),"Alert")</f>
        <v/>
      </c>
      <c r="L441" s="141" t="str" cm="1">
        <f t="array" ref="L441">+_xlfn.IFS(OR(Template!O903="",Template!P903="pa",Template!O927="",Template!P927="pa",Template!O951="",Template!P951="pa"),"",Template!O903&lt;(Template!O927+Template!O951),"Alert",Template!O903&gt;(Template!O927+Template!O951),"Error",Template!O903=(Template!O927+Template!O951),"Alert")</f>
        <v/>
      </c>
      <c r="M441" s="141" t="str" cm="1">
        <f t="array" ref="M441">+_xlfn.IFS(OR(Template!Q903="",Template!R903="pa",Template!Q927="",Template!R927="pa",Template!Q951="",Template!R951="pa"),"",Template!Q903&lt;(Template!Q927+Template!Q951),"Alert",Template!Q903&gt;(Template!Q927+Template!Q951),"Error",Template!Q903=(Template!Q927+Template!Q951),"Alert")</f>
        <v/>
      </c>
      <c r="N441" s="141" t="str" cm="1">
        <f t="array" ref="N441">+_xlfn.IFS(OR(Template!S903="",Template!T903="pa",Template!S927="",Template!T927="pa",Template!S951="",Template!T951="pa"),"",Template!S903&lt;(Template!S927+Template!S951),"Alert",Template!S903&gt;(Template!S927+Template!S951),"Error",Template!S903=(Template!S927+Template!S951),"Alert")</f>
        <v/>
      </c>
      <c r="O441" s="141" t="str" cm="1">
        <f t="array" ref="O441">+_xlfn.IFS(OR(Template!U903="",Template!V903="pa",Template!U927="",Template!V927="pa",Template!U951="",Template!V951="pa"),"",Template!U903&lt;(Template!U927+Template!U951),"Alert",Template!U903&gt;(Template!U927+Template!U951),"Error",Template!U903=(Template!U927+Template!U951),"Alert")</f>
        <v/>
      </c>
      <c r="P441" s="141" t="str" cm="1">
        <f t="array" ref="P441">+_xlfn.IFS(OR(Template!W903="",Template!X903="pa",Template!W927="",Template!X927="pa",Template!W951="",Template!X951="pa"),"",Template!W903&lt;(Template!W927+Template!W951),"Alert",Template!W903&gt;(Template!W927+Template!W951),"Error",Template!W903=(Template!W927+Template!W951),"Alert")</f>
        <v/>
      </c>
      <c r="Q441" s="141" t="str" cm="1">
        <f t="array" ref="Q441">+_xlfn.IFS(OR(Template!Y903="",Template!Z903="pa",Template!Y927="",Template!Z927="pa",Template!Y951="",Template!Z951="pa"),"",Template!Y903&lt;(Template!Y927+Template!Y951),"Alert",Template!Y903&gt;(Template!Y927+Template!Y951),"Error",Template!Y903=(Template!Y927+Template!Y951),"Alert")</f>
        <v/>
      </c>
      <c r="R441" s="155"/>
    </row>
    <row r="442" spans="1:18" ht="15.75" customHeight="1" x14ac:dyDescent="0.2">
      <c r="A442" s="491"/>
      <c r="B442" s="487"/>
      <c r="C442" s="487"/>
      <c r="D442" s="487"/>
      <c r="E442" s="69" t="s">
        <v>666</v>
      </c>
      <c r="F442" s="58" t="str" cm="1">
        <f t="array" ref="F442">IF(OR(G442:Q442="Error",G442:Q442="Alert"),1,"")</f>
        <v/>
      </c>
      <c r="G442" s="141" t="str" cm="1">
        <f t="array" ref="G442">+_xlfn.IFS(OR(Template!E904="",Template!F904="pa",Template!E928="",Template!F928="pa",Template!E952="",Template!F952="pa"),"",Template!E904&lt;(Template!E928+Template!E952),"Alert",Template!E904&gt;(Template!E928+Template!E952),"Error",Template!E904=(Template!E928+Template!E952),"Alert")</f>
        <v/>
      </c>
      <c r="H442" s="141" t="str" cm="1">
        <f t="array" ref="H442">+_xlfn.IFS(OR(Template!G904="",Template!H904="pa",Template!G928="",Template!H928="pa",Template!G952="",Template!H952="pa"),"",Template!G904&lt;(Template!G928+Template!G952),"Alert",Template!G904&gt;(Template!G928+Template!G952),"Error",Template!G904=(Template!G928+Template!G952),"Alert")</f>
        <v/>
      </c>
      <c r="I442" s="141" t="str" cm="1">
        <f t="array" ref="I442">+_xlfn.IFS(OR(Template!I904="",Template!J904="pa",Template!I928="",Template!J928="pa",Template!I952="",Template!J952="pa"),"",Template!I904&lt;(Template!I928+Template!I952),"Alert",Template!I904&gt;(Template!I928+Template!I952),"Error",Template!I904=(Template!I928+Template!I952),"Alert")</f>
        <v/>
      </c>
      <c r="J442" s="141" t="str" cm="1">
        <f t="array" ref="J442">+_xlfn.IFS(OR(Template!K904="",Template!L904="pa",Template!K928="",Template!L928="pa",Template!K952="",Template!L952="pa"),"",Template!K904&lt;(Template!K928+Template!K952),"Alert",Template!K904&gt;(Template!K928+Template!K952),"Error",Template!K904=(Template!K928+Template!K952),"Alert")</f>
        <v/>
      </c>
      <c r="K442" s="141" t="str" cm="1">
        <f t="array" ref="K442">+_xlfn.IFS(OR(Template!M904="",Template!N904="pa",Template!M928="",Template!N928="pa",Template!M952="",Template!N952="pa"),"",Template!M904&lt;(Template!M928+Template!M952),"Alert",Template!M904&gt;(Template!M928+Template!M952),"Error",Template!M904=(Template!M928+Template!M952),"Alert")</f>
        <v/>
      </c>
      <c r="L442" s="141" t="str" cm="1">
        <f t="array" ref="L442">+_xlfn.IFS(OR(Template!O904="",Template!P904="pa",Template!O928="",Template!P928="pa",Template!O952="",Template!P952="pa"),"",Template!O904&lt;(Template!O928+Template!O952),"Alert",Template!O904&gt;(Template!O928+Template!O952),"Error",Template!O904=(Template!O928+Template!O952),"Alert")</f>
        <v/>
      </c>
      <c r="M442" s="141" t="str" cm="1">
        <f t="array" ref="M442">+_xlfn.IFS(OR(Template!Q904="",Template!R904="pa",Template!Q928="",Template!R928="pa",Template!Q952="",Template!R952="pa"),"",Template!Q904&lt;(Template!Q928+Template!Q952),"Alert",Template!Q904&gt;(Template!Q928+Template!Q952),"Error",Template!Q904=(Template!Q928+Template!Q952),"Alert")</f>
        <v/>
      </c>
      <c r="N442" s="141" t="str" cm="1">
        <f t="array" ref="N442">+_xlfn.IFS(OR(Template!S904="",Template!T904="pa",Template!S928="",Template!T928="pa",Template!S952="",Template!T952="pa"),"",Template!S904&lt;(Template!S928+Template!S952),"Alert",Template!S904&gt;(Template!S928+Template!S952),"Error",Template!S904=(Template!S928+Template!S952),"Alert")</f>
        <v/>
      </c>
      <c r="O442" s="141" t="str" cm="1">
        <f t="array" ref="O442">+_xlfn.IFS(OR(Template!U904="",Template!V904="pa",Template!U928="",Template!V928="pa",Template!U952="",Template!V952="pa"),"",Template!U904&lt;(Template!U928+Template!U952),"Alert",Template!U904&gt;(Template!U928+Template!U952),"Error",Template!U904=(Template!U928+Template!U952),"Alert")</f>
        <v/>
      </c>
      <c r="P442" s="141" t="str" cm="1">
        <f t="array" ref="P442">+_xlfn.IFS(OR(Template!W904="",Template!X904="pa",Template!W928="",Template!X928="pa",Template!W952="",Template!X952="pa"),"",Template!W904&lt;(Template!W928+Template!W952),"Alert",Template!W904&gt;(Template!W928+Template!W952),"Error",Template!W904=(Template!W928+Template!W952),"Alert")</f>
        <v/>
      </c>
      <c r="Q442" s="141" t="str" cm="1">
        <f t="array" ref="Q442">+_xlfn.IFS(OR(Template!Y904="",Template!Z904="pa",Template!Y928="",Template!Z928="pa",Template!Y952="",Template!Z952="pa"),"",Template!Y904&lt;(Template!Y928+Template!Y952),"Alert",Template!Y904&gt;(Template!Y928+Template!Y952),"Error",Template!Y904=(Template!Y928+Template!Y952),"Alert")</f>
        <v/>
      </c>
      <c r="R442" s="155"/>
    </row>
    <row r="443" spans="1:18" ht="15.75" customHeight="1" x14ac:dyDescent="0.2">
      <c r="A443" s="491"/>
      <c r="B443" s="487"/>
      <c r="C443" s="487"/>
      <c r="D443" s="487"/>
      <c r="E443" s="69" t="s">
        <v>667</v>
      </c>
      <c r="F443" s="58" t="str" cm="1">
        <f t="array" ref="F443">IF(OR(G443:Q443="Error",G443:Q443="Alert"),1,"")</f>
        <v/>
      </c>
      <c r="G443" s="141" t="str" cm="1">
        <f t="array" ref="G443">+_xlfn.IFS(OR(Template!E905="",Template!F905="pa",Template!E929="",Template!F929="pa",Template!E953="",Template!F953="pa"),"",Template!E905&lt;(Template!E929+Template!E953),"Alert",Template!E905&gt;(Template!E929+Template!E953),"Error",Template!E905=(Template!E929+Template!E953),"Alert")</f>
        <v/>
      </c>
      <c r="H443" s="141" t="str" cm="1">
        <f t="array" ref="H443">+_xlfn.IFS(OR(Template!G905="",Template!H905="pa",Template!G929="",Template!H929="pa",Template!G953="",Template!H953="pa"),"",Template!G905&lt;(Template!G929+Template!G953),"Alert",Template!G905&gt;(Template!G929+Template!G953),"Error",Template!G905=(Template!G929+Template!G953),"Alert")</f>
        <v/>
      </c>
      <c r="I443" s="141" t="str" cm="1">
        <f t="array" ref="I443">+_xlfn.IFS(OR(Template!I905="",Template!J905="pa",Template!I929="",Template!J929="pa",Template!I953="",Template!J953="pa"),"",Template!I905&lt;(Template!I929+Template!I953),"Alert",Template!I905&gt;(Template!I929+Template!I953),"Error",Template!I905=(Template!I929+Template!I953),"Alert")</f>
        <v/>
      </c>
      <c r="J443" s="141" t="str" cm="1">
        <f t="array" ref="J443">+_xlfn.IFS(OR(Template!K905="",Template!L905="pa",Template!K929="",Template!L929="pa",Template!K953="",Template!L953="pa"),"",Template!K905&lt;(Template!K929+Template!K953),"Alert",Template!K905&gt;(Template!K929+Template!K953),"Error",Template!K905=(Template!K929+Template!K953),"Alert")</f>
        <v/>
      </c>
      <c r="K443" s="141" t="str" cm="1">
        <f t="array" ref="K443">+_xlfn.IFS(OR(Template!M905="",Template!N905="pa",Template!M929="",Template!N929="pa",Template!M953="",Template!N953="pa"),"",Template!M905&lt;(Template!M929+Template!M953),"Alert",Template!M905&gt;(Template!M929+Template!M953),"Error",Template!M905=(Template!M929+Template!M953),"Alert")</f>
        <v/>
      </c>
      <c r="L443" s="141" t="str" cm="1">
        <f t="array" ref="L443">+_xlfn.IFS(OR(Template!O905="",Template!P905="pa",Template!O929="",Template!P929="pa",Template!O953="",Template!P953="pa"),"",Template!O905&lt;(Template!O929+Template!O953),"Alert",Template!O905&gt;(Template!O929+Template!O953),"Error",Template!O905=(Template!O929+Template!O953),"Alert")</f>
        <v/>
      </c>
      <c r="M443" s="141" t="str" cm="1">
        <f t="array" ref="M443">+_xlfn.IFS(OR(Template!Q905="",Template!R905="pa",Template!Q929="",Template!R929="pa",Template!Q953="",Template!R953="pa"),"",Template!Q905&lt;(Template!Q929+Template!Q953),"Alert",Template!Q905&gt;(Template!Q929+Template!Q953),"Error",Template!Q905=(Template!Q929+Template!Q953),"Alert")</f>
        <v/>
      </c>
      <c r="N443" s="141" t="str" cm="1">
        <f t="array" ref="N443">+_xlfn.IFS(OR(Template!S905="",Template!T905="pa",Template!S929="",Template!T929="pa",Template!S953="",Template!T953="pa"),"",Template!S905&lt;(Template!S929+Template!S953),"Alert",Template!S905&gt;(Template!S929+Template!S953),"Error",Template!S905=(Template!S929+Template!S953),"Alert")</f>
        <v/>
      </c>
      <c r="O443" s="141" t="str" cm="1">
        <f t="array" ref="O443">+_xlfn.IFS(OR(Template!U905="",Template!V905="pa",Template!U929="",Template!V929="pa",Template!U953="",Template!V953="pa"),"",Template!U905&lt;(Template!U929+Template!U953),"Alert",Template!U905&gt;(Template!U929+Template!U953),"Error",Template!U905=(Template!U929+Template!U953),"Alert")</f>
        <v/>
      </c>
      <c r="P443" s="141" t="str" cm="1">
        <f t="array" ref="P443">+_xlfn.IFS(OR(Template!W905="",Template!X905="pa",Template!W929="",Template!X929="pa",Template!W953="",Template!X953="pa"),"",Template!W905&lt;(Template!W929+Template!W953),"Alert",Template!W905&gt;(Template!W929+Template!W953),"Error",Template!W905=(Template!W929+Template!W953),"Alert")</f>
        <v/>
      </c>
      <c r="Q443" s="141" t="str" cm="1">
        <f t="array" ref="Q443">+_xlfn.IFS(OR(Template!Y905="",Template!Z905="pa",Template!Y929="",Template!Z929="pa",Template!Y953="",Template!Z953="pa"),"",Template!Y905&lt;(Template!Y929+Template!Y953),"Alert",Template!Y905&gt;(Template!Y929+Template!Y953),"Error",Template!Y905=(Template!Y929+Template!Y953),"Alert")</f>
        <v/>
      </c>
      <c r="R443" s="155"/>
    </row>
    <row r="444" spans="1:18" ht="15.75" customHeight="1" x14ac:dyDescent="0.2">
      <c r="A444" s="491"/>
      <c r="B444" s="487"/>
      <c r="C444" s="487"/>
      <c r="D444" s="487"/>
      <c r="E444" s="69" t="s">
        <v>668</v>
      </c>
      <c r="F444" s="58" t="str" cm="1">
        <f t="array" ref="F444">IF(OR(G444:Q444="Error",G444:Q444="Alert"),1,"")</f>
        <v/>
      </c>
      <c r="G444" s="141" t="str" cm="1">
        <f t="array" ref="G444">+_xlfn.IFS(OR(Template!E906="",Template!F906="pa",Template!E930="",Template!F930="pa",Template!E954="",Template!F954="pa"),"",Template!E906&lt;(Template!E930+Template!E954),"Alert",Template!E906&gt;(Template!E930+Template!E954),"Error",Template!E906=(Template!E930+Template!E954),"Alert")</f>
        <v/>
      </c>
      <c r="H444" s="141" t="str" cm="1">
        <f t="array" ref="H444">+_xlfn.IFS(OR(Template!G906="",Template!H906="pa",Template!G930="",Template!H930="pa",Template!G954="",Template!H954="pa"),"",Template!G906&lt;(Template!G930+Template!G954),"Alert",Template!G906&gt;(Template!G930+Template!G954),"Error",Template!G906=(Template!G930+Template!G954),"Alert")</f>
        <v/>
      </c>
      <c r="I444" s="141" t="str" cm="1">
        <f t="array" ref="I444">+_xlfn.IFS(OR(Template!I906="",Template!J906="pa",Template!I930="",Template!J930="pa",Template!I954="",Template!J954="pa"),"",Template!I906&lt;(Template!I930+Template!I954),"Alert",Template!I906&gt;(Template!I930+Template!I954),"Error",Template!I906=(Template!I930+Template!I954),"Alert")</f>
        <v/>
      </c>
      <c r="J444" s="141" t="str" cm="1">
        <f t="array" ref="J444">+_xlfn.IFS(OR(Template!K906="",Template!L906="pa",Template!K930="",Template!L930="pa",Template!K954="",Template!L954="pa"),"",Template!K906&lt;(Template!K930+Template!K954),"Alert",Template!K906&gt;(Template!K930+Template!K954),"Error",Template!K906=(Template!K930+Template!K954),"Alert")</f>
        <v/>
      </c>
      <c r="K444" s="141" t="str" cm="1">
        <f t="array" ref="K444">+_xlfn.IFS(OR(Template!M906="",Template!N906="pa",Template!M930="",Template!N930="pa",Template!M954="",Template!N954="pa"),"",Template!M906&lt;(Template!M930+Template!M954),"Alert",Template!M906&gt;(Template!M930+Template!M954),"Error",Template!M906=(Template!M930+Template!M954),"Alert")</f>
        <v/>
      </c>
      <c r="L444" s="141" t="str" cm="1">
        <f t="array" ref="L444">+_xlfn.IFS(OR(Template!O906="",Template!P906="pa",Template!O930="",Template!P930="pa",Template!O954="",Template!P954="pa"),"",Template!O906&lt;(Template!O930+Template!O954),"Alert",Template!O906&gt;(Template!O930+Template!O954),"Error",Template!O906=(Template!O930+Template!O954),"Alert")</f>
        <v/>
      </c>
      <c r="M444" s="141" t="str" cm="1">
        <f t="array" ref="M444">+_xlfn.IFS(OR(Template!Q906="",Template!R906="pa",Template!Q930="",Template!R930="pa",Template!Q954="",Template!R954="pa"),"",Template!Q906&lt;(Template!Q930+Template!Q954),"Alert",Template!Q906&gt;(Template!Q930+Template!Q954),"Error",Template!Q906=(Template!Q930+Template!Q954),"Alert")</f>
        <v/>
      </c>
      <c r="N444" s="141" t="str" cm="1">
        <f t="array" ref="N444">+_xlfn.IFS(OR(Template!S906="",Template!T906="pa",Template!S930="",Template!T930="pa",Template!S954="",Template!T954="pa"),"",Template!S906&lt;(Template!S930+Template!S954),"Alert",Template!S906&gt;(Template!S930+Template!S954),"Error",Template!S906=(Template!S930+Template!S954),"Alert")</f>
        <v/>
      </c>
      <c r="O444" s="141" t="str" cm="1">
        <f t="array" ref="O444">+_xlfn.IFS(OR(Template!U906="",Template!V906="pa",Template!U930="",Template!V930="pa",Template!U954="",Template!V954="pa"),"",Template!U906&lt;(Template!U930+Template!U954),"Alert",Template!U906&gt;(Template!U930+Template!U954),"Error",Template!U906=(Template!U930+Template!U954),"Alert")</f>
        <v/>
      </c>
      <c r="P444" s="141" t="str" cm="1">
        <f t="array" ref="P444">+_xlfn.IFS(OR(Template!W906="",Template!X906="pa",Template!W930="",Template!X930="pa",Template!W954="",Template!X954="pa"),"",Template!W906&lt;(Template!W930+Template!W954),"Alert",Template!W906&gt;(Template!W930+Template!W954),"Error",Template!W906=(Template!W930+Template!W954),"Alert")</f>
        <v/>
      </c>
      <c r="Q444" s="141" t="str" cm="1">
        <f t="array" ref="Q444">+_xlfn.IFS(OR(Template!Y906="",Template!Z906="pa",Template!Y930="",Template!Z930="pa",Template!Y954="",Template!Z954="pa"),"",Template!Y906&lt;(Template!Y930+Template!Y954),"Alert",Template!Y906&gt;(Template!Y930+Template!Y954),"Error",Template!Y906=(Template!Y930+Template!Y954),"Alert")</f>
        <v/>
      </c>
      <c r="R444" s="155"/>
    </row>
    <row r="445" spans="1:18" ht="15.75" customHeight="1" x14ac:dyDescent="0.2">
      <c r="A445" s="491"/>
      <c r="B445" s="487"/>
      <c r="C445" s="487"/>
      <c r="D445" s="487"/>
      <c r="E445" s="69" t="s">
        <v>669</v>
      </c>
      <c r="F445" s="58" t="str" cm="1">
        <f t="array" ref="F445">IF(OR(G445:Q445="Error",G445:Q445="Alert"),1,"")</f>
        <v/>
      </c>
      <c r="G445" s="141" t="str" cm="1">
        <f t="array" ref="G445">+_xlfn.IFS(OR(Template!E907="",Template!F907="pa",Template!E931="",Template!F931="pa",Template!E955="",Template!F955="pa"),"",Template!E907&lt;(Template!E931+Template!E955),"Alert",Template!E907&gt;(Template!E931+Template!E955),"Error",Template!E907=(Template!E931+Template!E955),"Alert")</f>
        <v/>
      </c>
      <c r="H445" s="141" t="str" cm="1">
        <f t="array" ref="H445">+_xlfn.IFS(OR(Template!G907="",Template!H907="pa",Template!G931="",Template!H931="pa",Template!G955="",Template!H955="pa"),"",Template!G907&lt;(Template!G931+Template!G955),"Alert",Template!G907&gt;(Template!G931+Template!G955),"Error",Template!G907=(Template!G931+Template!G955),"Alert")</f>
        <v/>
      </c>
      <c r="I445" s="141" t="str" cm="1">
        <f t="array" ref="I445">+_xlfn.IFS(OR(Template!I907="",Template!J907="pa",Template!I931="",Template!J931="pa",Template!I955="",Template!J955="pa"),"",Template!I907&lt;(Template!I931+Template!I955),"Alert",Template!I907&gt;(Template!I931+Template!I955),"Error",Template!I907=(Template!I931+Template!I955),"Alert")</f>
        <v/>
      </c>
      <c r="J445" s="141" t="str" cm="1">
        <f t="array" ref="J445">+_xlfn.IFS(OR(Template!K907="",Template!L907="pa",Template!K931="",Template!L931="pa",Template!K955="",Template!L955="pa"),"",Template!K907&lt;(Template!K931+Template!K955),"Alert",Template!K907&gt;(Template!K931+Template!K955),"Error",Template!K907=(Template!K931+Template!K955),"Alert")</f>
        <v/>
      </c>
      <c r="K445" s="141" t="str" cm="1">
        <f t="array" ref="K445">+_xlfn.IFS(OR(Template!M907="",Template!N907="pa",Template!M931="",Template!N931="pa",Template!M955="",Template!N955="pa"),"",Template!M907&lt;(Template!M931+Template!M955),"Alert",Template!M907&gt;(Template!M931+Template!M955),"Error",Template!M907=(Template!M931+Template!M955),"Alert")</f>
        <v/>
      </c>
      <c r="L445" s="141" t="str" cm="1">
        <f t="array" ref="L445">+_xlfn.IFS(OR(Template!O907="",Template!P907="pa",Template!O931="",Template!P931="pa",Template!O955="",Template!P955="pa"),"",Template!O907&lt;(Template!O931+Template!O955),"Alert",Template!O907&gt;(Template!O931+Template!O955),"Error",Template!O907=(Template!O931+Template!O955),"Alert")</f>
        <v/>
      </c>
      <c r="M445" s="141" t="str" cm="1">
        <f t="array" ref="M445">+_xlfn.IFS(OR(Template!Q907="",Template!R907="pa",Template!Q931="",Template!R931="pa",Template!Q955="",Template!R955="pa"),"",Template!Q907&lt;(Template!Q931+Template!Q955),"Alert",Template!Q907&gt;(Template!Q931+Template!Q955),"Error",Template!Q907=(Template!Q931+Template!Q955),"Alert")</f>
        <v/>
      </c>
      <c r="N445" s="141" t="str" cm="1">
        <f t="array" ref="N445">+_xlfn.IFS(OR(Template!S907="",Template!T907="pa",Template!S931="",Template!T931="pa",Template!S955="",Template!T955="pa"),"",Template!S907&lt;(Template!S931+Template!S955),"Alert",Template!S907&gt;(Template!S931+Template!S955),"Error",Template!S907=(Template!S931+Template!S955),"Alert")</f>
        <v/>
      </c>
      <c r="O445" s="141" t="str" cm="1">
        <f t="array" ref="O445">+_xlfn.IFS(OR(Template!U907="",Template!V907="pa",Template!U931="",Template!V931="pa",Template!U955="",Template!V955="pa"),"",Template!U907&lt;(Template!U931+Template!U955),"Alert",Template!U907&gt;(Template!U931+Template!U955),"Error",Template!U907=(Template!U931+Template!U955),"Alert")</f>
        <v/>
      </c>
      <c r="P445" s="141" t="str" cm="1">
        <f t="array" ref="P445">+_xlfn.IFS(OR(Template!W907="",Template!X907="pa",Template!W931="",Template!X931="pa",Template!W955="",Template!X955="pa"),"",Template!W907&lt;(Template!W931+Template!W955),"Alert",Template!W907&gt;(Template!W931+Template!W955),"Error",Template!W907=(Template!W931+Template!W955),"Alert")</f>
        <v/>
      </c>
      <c r="Q445" s="141" t="str" cm="1">
        <f t="array" ref="Q445">+_xlfn.IFS(OR(Template!Y907="",Template!Z907="pa",Template!Y931="",Template!Z931="pa",Template!Y955="",Template!Z955="pa"),"",Template!Y907&lt;(Template!Y931+Template!Y955),"Alert",Template!Y907&gt;(Template!Y931+Template!Y955),"Error",Template!Y907=(Template!Y931+Template!Y955),"Alert")</f>
        <v/>
      </c>
      <c r="R445" s="155"/>
    </row>
    <row r="446" spans="1:18" ht="15.75" customHeight="1" x14ac:dyDescent="0.2">
      <c r="A446" s="491"/>
      <c r="B446" s="487"/>
      <c r="C446" s="487"/>
      <c r="D446" s="487"/>
      <c r="E446" s="69" t="s">
        <v>670</v>
      </c>
      <c r="F446" s="58" t="str" cm="1">
        <f t="array" ref="F446">IF(OR(G446:Q446="Error",G446:Q446="Alert"),1,"")</f>
        <v/>
      </c>
      <c r="G446" s="141" t="str" cm="1">
        <f t="array" ref="G446">+_xlfn.IFS(OR(Template!E908="",Template!F908="pa",Template!E932="",Template!F932="pa",Template!E956="",Template!F956="pa"),"",Template!E908&lt;(Template!E932+Template!E956),"Alert",Template!E908&gt;(Template!E932+Template!E956),"Error",Template!E908=(Template!E932+Template!E956),"Alert")</f>
        <v/>
      </c>
      <c r="H446" s="141" t="str" cm="1">
        <f t="array" ref="H446">+_xlfn.IFS(OR(Template!G908="",Template!H908="pa",Template!G932="",Template!H932="pa",Template!G956="",Template!H956="pa"),"",Template!G908&lt;(Template!G932+Template!G956),"Alert",Template!G908&gt;(Template!G932+Template!G956),"Error",Template!G908=(Template!G932+Template!G956),"Alert")</f>
        <v/>
      </c>
      <c r="I446" s="141" t="str" cm="1">
        <f t="array" ref="I446">+_xlfn.IFS(OR(Template!I908="",Template!J908="pa",Template!I932="",Template!J932="pa",Template!I956="",Template!J956="pa"),"",Template!I908&lt;(Template!I932+Template!I956),"Alert",Template!I908&gt;(Template!I932+Template!I956),"Error",Template!I908=(Template!I932+Template!I956),"Alert")</f>
        <v/>
      </c>
      <c r="J446" s="141" t="str" cm="1">
        <f t="array" ref="J446">+_xlfn.IFS(OR(Template!K908="",Template!L908="pa",Template!K932="",Template!L932="pa",Template!K956="",Template!L956="pa"),"",Template!K908&lt;(Template!K932+Template!K956),"Alert",Template!K908&gt;(Template!K932+Template!K956),"Error",Template!K908=(Template!K932+Template!K956),"Alert")</f>
        <v/>
      </c>
      <c r="K446" s="141" t="str" cm="1">
        <f t="array" ref="K446">+_xlfn.IFS(OR(Template!M908="",Template!N908="pa",Template!M932="",Template!N932="pa",Template!M956="",Template!N956="pa"),"",Template!M908&lt;(Template!M932+Template!M956),"Alert",Template!M908&gt;(Template!M932+Template!M956),"Error",Template!M908=(Template!M932+Template!M956),"Alert")</f>
        <v/>
      </c>
      <c r="L446" s="141" t="str" cm="1">
        <f t="array" ref="L446">+_xlfn.IFS(OR(Template!O908="",Template!P908="pa",Template!O932="",Template!P932="pa",Template!O956="",Template!P956="pa"),"",Template!O908&lt;(Template!O932+Template!O956),"Alert",Template!O908&gt;(Template!O932+Template!O956),"Error",Template!O908=(Template!O932+Template!O956),"Alert")</f>
        <v/>
      </c>
      <c r="M446" s="141" t="str" cm="1">
        <f t="array" ref="M446">+_xlfn.IFS(OR(Template!Q908="",Template!R908="pa",Template!Q932="",Template!R932="pa",Template!Q956="",Template!R956="pa"),"",Template!Q908&lt;(Template!Q932+Template!Q956),"Alert",Template!Q908&gt;(Template!Q932+Template!Q956),"Error",Template!Q908=(Template!Q932+Template!Q956),"Alert")</f>
        <v/>
      </c>
      <c r="N446" s="141" t="str" cm="1">
        <f t="array" ref="N446">+_xlfn.IFS(OR(Template!S908="",Template!T908="pa",Template!S932="",Template!T932="pa",Template!S956="",Template!T956="pa"),"",Template!S908&lt;(Template!S932+Template!S956),"Alert",Template!S908&gt;(Template!S932+Template!S956),"Error",Template!S908=(Template!S932+Template!S956),"Alert")</f>
        <v/>
      </c>
      <c r="O446" s="141" t="str" cm="1">
        <f t="array" ref="O446">+_xlfn.IFS(OR(Template!U908="",Template!V908="pa",Template!U932="",Template!V932="pa",Template!U956="",Template!V956="pa"),"",Template!U908&lt;(Template!U932+Template!U956),"Alert",Template!U908&gt;(Template!U932+Template!U956),"Error",Template!U908=(Template!U932+Template!U956),"Alert")</f>
        <v/>
      </c>
      <c r="P446" s="141" t="str" cm="1">
        <f t="array" ref="P446">+_xlfn.IFS(OR(Template!W908="",Template!X908="pa",Template!W932="",Template!X932="pa",Template!W956="",Template!X956="pa"),"",Template!W908&lt;(Template!W932+Template!W956),"Alert",Template!W908&gt;(Template!W932+Template!W956),"Error",Template!W908=(Template!W932+Template!W956),"Alert")</f>
        <v/>
      </c>
      <c r="Q446" s="141" t="str" cm="1">
        <f t="array" ref="Q446">+_xlfn.IFS(OR(Template!Y908="",Template!Z908="pa",Template!Y932="",Template!Z932="pa",Template!Y956="",Template!Z956="pa"),"",Template!Y908&lt;(Template!Y932+Template!Y956),"Alert",Template!Y908&gt;(Template!Y932+Template!Y956),"Error",Template!Y908=(Template!Y932+Template!Y956),"Alert")</f>
        <v/>
      </c>
      <c r="R446" s="155"/>
    </row>
    <row r="447" spans="1:18" ht="15.75" customHeight="1" thickBot="1" x14ac:dyDescent="0.25">
      <c r="A447" s="492"/>
      <c r="B447" s="488"/>
      <c r="C447" s="488"/>
      <c r="D447" s="488"/>
      <c r="E447" s="70" t="s">
        <v>671</v>
      </c>
      <c r="F447" s="443" t="str" cm="1">
        <f t="array" ref="F447">IF(OR(G447:Q447="Error",G447:Q447="Alert"),1,"")</f>
        <v/>
      </c>
      <c r="G447" s="142" t="str" cm="1">
        <f t="array" ref="G447">+_xlfn.IFS(OR(Template!E909="",Template!F909="pa",Template!E933="",Template!F933="pa",Template!E957="",Template!F957="pa"),"",Template!E909&lt;(Template!E933+Template!E957),"Alert",Template!E909&gt;(Template!E933+Template!E957),"Error",Template!E909=(Template!E933+Template!E957),"Alert")</f>
        <v/>
      </c>
      <c r="H447" s="142" t="str" cm="1">
        <f t="array" ref="H447">+_xlfn.IFS(OR(Template!G909="",Template!H909="pa",Template!G933="",Template!H933="pa",Template!G957="",Template!H957="pa"),"",Template!G909&lt;(Template!G933+Template!G957),"Alert",Template!G909&gt;(Template!G933+Template!G957),"Error",Template!G909=(Template!G933+Template!G957),"Alert")</f>
        <v/>
      </c>
      <c r="I447" s="142" t="str" cm="1">
        <f t="array" ref="I447">+_xlfn.IFS(OR(Template!I909="",Template!J909="pa",Template!I933="",Template!J933="pa",Template!I957="",Template!J957="pa"),"",Template!I909&lt;(Template!I933+Template!I957),"Alert",Template!I909&gt;(Template!I933+Template!I957),"Error",Template!I909=(Template!I933+Template!I957),"Alert")</f>
        <v/>
      </c>
      <c r="J447" s="142" t="str" cm="1">
        <f t="array" ref="J447">+_xlfn.IFS(OR(Template!K909="",Template!L909="pa",Template!K933="",Template!L933="pa",Template!K957="",Template!L957="pa"),"",Template!K909&lt;(Template!K933+Template!K957),"Alert",Template!K909&gt;(Template!K933+Template!K957),"Error",Template!K909=(Template!K933+Template!K957),"Alert")</f>
        <v/>
      </c>
      <c r="K447" s="142" t="str" cm="1">
        <f t="array" ref="K447">+_xlfn.IFS(OR(Template!M909="",Template!N909="pa",Template!M933="",Template!N933="pa",Template!M957="",Template!N957="pa"),"",Template!M909&lt;(Template!M933+Template!M957),"Alert",Template!M909&gt;(Template!M933+Template!M957),"Error",Template!M909=(Template!M933+Template!M957),"Alert")</f>
        <v/>
      </c>
      <c r="L447" s="142" t="str" cm="1">
        <f t="array" ref="L447">+_xlfn.IFS(OR(Template!O909="",Template!P909="pa",Template!O933="",Template!P933="pa",Template!O957="",Template!P957="pa"),"",Template!O909&lt;(Template!O933+Template!O957),"Alert",Template!O909&gt;(Template!O933+Template!O957),"Error",Template!O909=(Template!O933+Template!O957),"Alert")</f>
        <v/>
      </c>
      <c r="M447" s="142" t="str" cm="1">
        <f t="array" ref="M447">+_xlfn.IFS(OR(Template!Q909="",Template!R909="pa",Template!Q933="",Template!R933="pa",Template!Q957="",Template!R957="pa"),"",Template!Q909&lt;(Template!Q933+Template!Q957),"Alert",Template!Q909&gt;(Template!Q933+Template!Q957),"Error",Template!Q909=(Template!Q933+Template!Q957),"Alert")</f>
        <v/>
      </c>
      <c r="N447" s="142" t="str" cm="1">
        <f t="array" ref="N447">+_xlfn.IFS(OR(Template!S909="",Template!T909="pa",Template!S933="",Template!T933="pa",Template!S957="",Template!T957="pa"),"",Template!S909&lt;(Template!S933+Template!S957),"Alert",Template!S909&gt;(Template!S933+Template!S957),"Error",Template!S909=(Template!S933+Template!S957),"Alert")</f>
        <v/>
      </c>
      <c r="O447" s="142" t="str" cm="1">
        <f t="array" ref="O447">+_xlfn.IFS(OR(Template!U909="",Template!V909="pa",Template!U933="",Template!V933="pa",Template!U957="",Template!V957="pa"),"",Template!U909&lt;(Template!U933+Template!U957),"Alert",Template!U909&gt;(Template!U933+Template!U957),"Error",Template!U909=(Template!U933+Template!U957),"Alert")</f>
        <v/>
      </c>
      <c r="P447" s="142" t="str" cm="1">
        <f t="array" ref="P447">+_xlfn.IFS(OR(Template!W909="",Template!X909="pa",Template!W933="",Template!X933="pa",Template!W957="",Template!X957="pa"),"",Template!W909&lt;(Template!W933+Template!W957),"Alert",Template!W909&gt;(Template!W933+Template!W957),"Error",Template!W909=(Template!W933+Template!W957),"Alert")</f>
        <v/>
      </c>
      <c r="Q447" s="142" t="str" cm="1">
        <f t="array" ref="Q447">+_xlfn.IFS(OR(Template!Y909="",Template!Z909="pa",Template!Y933="",Template!Z933="pa",Template!Y957="",Template!Z957="pa"),"",Template!Y909&lt;(Template!Y933+Template!Y957),"Alert",Template!Y909&gt;(Template!Y933+Template!Y957),"Error",Template!Y909=(Template!Y933+Template!Y957),"Alert")</f>
        <v/>
      </c>
      <c r="R447" s="156"/>
    </row>
    <row r="448" spans="1:18" ht="15.75" customHeight="1" thickBot="1" x14ac:dyDescent="0.25">
      <c r="A448" s="441"/>
      <c r="B448" s="444"/>
      <c r="C448" s="444"/>
      <c r="D448" s="444"/>
      <c r="E448" s="83"/>
      <c r="F448" s="445"/>
      <c r="G448" s="445"/>
      <c r="H448" s="445"/>
      <c r="I448" s="445"/>
      <c r="J448" s="445"/>
      <c r="K448" s="445"/>
      <c r="L448" s="445"/>
      <c r="M448" s="445"/>
      <c r="N448" s="445"/>
      <c r="O448" s="445"/>
      <c r="P448" s="445"/>
      <c r="Q448" s="445"/>
      <c r="R448" s="442"/>
    </row>
    <row r="449" spans="1:18" ht="18.75" thickBot="1" x14ac:dyDescent="0.3">
      <c r="A449" s="75"/>
      <c r="B449" s="76" t="s">
        <v>713</v>
      </c>
      <c r="C449" s="76"/>
      <c r="D449" s="76"/>
      <c r="E449" s="77"/>
      <c r="F449" s="77"/>
      <c r="G449" s="77"/>
      <c r="H449" s="77"/>
      <c r="I449" s="77"/>
      <c r="J449" s="77"/>
      <c r="K449" s="78"/>
      <c r="L449" s="77"/>
      <c r="M449" s="77"/>
      <c r="N449" s="77"/>
      <c r="O449" s="77"/>
      <c r="P449" s="77"/>
      <c r="Q449" s="77"/>
      <c r="R449" s="159"/>
    </row>
    <row r="450" spans="1:18" ht="147.75" customHeight="1" thickBot="1" x14ac:dyDescent="0.25">
      <c r="A450" s="79" t="s">
        <v>714</v>
      </c>
      <c r="B450" s="80" t="s">
        <v>715</v>
      </c>
      <c r="C450" s="80" t="s">
        <v>716</v>
      </c>
      <c r="D450" s="80" t="s">
        <v>717</v>
      </c>
      <c r="E450" s="81"/>
      <c r="F450" s="86"/>
      <c r="G450" s="86"/>
      <c r="H450" s="86"/>
      <c r="I450" s="86"/>
      <c r="J450" s="86"/>
      <c r="K450" s="86"/>
      <c r="L450" s="86"/>
      <c r="M450" s="123"/>
      <c r="N450" s="123"/>
      <c r="O450" s="123"/>
      <c r="P450" s="123"/>
      <c r="Q450" s="123"/>
      <c r="R450" s="160"/>
    </row>
    <row r="451" spans="1:18" ht="120.75" thickBot="1" x14ac:dyDescent="0.25">
      <c r="A451" s="79" t="s">
        <v>718</v>
      </c>
      <c r="B451" s="80" t="s">
        <v>719</v>
      </c>
      <c r="C451" s="80" t="s">
        <v>720</v>
      </c>
      <c r="D451" s="80" t="s">
        <v>717</v>
      </c>
      <c r="E451" s="81"/>
      <c r="F451" s="86"/>
      <c r="G451" s="86"/>
      <c r="H451" s="86"/>
      <c r="I451" s="86"/>
      <c r="J451" s="86"/>
      <c r="K451" s="86"/>
      <c r="L451" s="86"/>
      <c r="M451" s="123"/>
      <c r="N451" s="123"/>
      <c r="O451" s="123"/>
      <c r="P451" s="123"/>
      <c r="Q451" s="123"/>
      <c r="R451" s="160"/>
    </row>
    <row r="452" spans="1:18" ht="150.75" thickBot="1" x14ac:dyDescent="0.25">
      <c r="A452" s="79" t="s">
        <v>721</v>
      </c>
      <c r="B452" s="80" t="s">
        <v>722</v>
      </c>
      <c r="C452" s="80" t="s">
        <v>723</v>
      </c>
      <c r="D452" s="80" t="s">
        <v>717</v>
      </c>
      <c r="E452" s="81"/>
      <c r="F452" s="86"/>
      <c r="G452" s="86"/>
      <c r="H452" s="86"/>
      <c r="I452" s="86"/>
      <c r="J452" s="86"/>
      <c r="K452" s="86"/>
      <c r="L452" s="86"/>
      <c r="M452" s="123"/>
      <c r="N452" s="123"/>
      <c r="O452" s="123"/>
      <c r="P452" s="123"/>
      <c r="Q452" s="123"/>
      <c r="R452" s="160"/>
    </row>
    <row r="453" spans="1:18" ht="195.75" thickBot="1" x14ac:dyDescent="0.25">
      <c r="A453" s="79" t="s">
        <v>724</v>
      </c>
      <c r="B453" s="80" t="s">
        <v>725</v>
      </c>
      <c r="C453" s="80" t="s">
        <v>726</v>
      </c>
      <c r="D453" s="80" t="s">
        <v>717</v>
      </c>
      <c r="E453" s="81"/>
      <c r="F453" s="86"/>
      <c r="G453" s="86"/>
      <c r="H453" s="86"/>
      <c r="I453" s="86"/>
      <c r="J453" s="86"/>
      <c r="K453" s="86"/>
      <c r="L453" s="86"/>
      <c r="M453" s="123"/>
      <c r="N453" s="123"/>
      <c r="O453" s="123"/>
      <c r="P453" s="123"/>
      <c r="Q453" s="123"/>
      <c r="R453" s="160"/>
    </row>
    <row r="454" spans="1:18" ht="135.75" thickBot="1" x14ac:dyDescent="0.25">
      <c r="A454" s="79" t="s">
        <v>727</v>
      </c>
      <c r="B454" s="80" t="s">
        <v>728</v>
      </c>
      <c r="C454" s="80" t="s">
        <v>729</v>
      </c>
      <c r="D454" s="80" t="s">
        <v>717</v>
      </c>
      <c r="E454" s="81"/>
      <c r="F454" s="86"/>
      <c r="G454" s="86"/>
      <c r="H454" s="86"/>
      <c r="I454" s="86"/>
      <c r="J454" s="86"/>
      <c r="K454" s="86"/>
      <c r="L454" s="86"/>
      <c r="M454" s="123"/>
      <c r="N454" s="123"/>
      <c r="O454" s="123"/>
      <c r="P454" s="123"/>
      <c r="Q454" s="123"/>
      <c r="R454" s="160"/>
    </row>
    <row r="455" spans="1:18" ht="409.6" thickBot="1" x14ac:dyDescent="0.25">
      <c r="A455" s="79" t="s">
        <v>730</v>
      </c>
      <c r="B455" s="80" t="s">
        <v>731</v>
      </c>
      <c r="C455" s="80" t="s">
        <v>732</v>
      </c>
      <c r="D455" s="80" t="s">
        <v>733</v>
      </c>
      <c r="E455" s="81"/>
      <c r="F455" s="86"/>
      <c r="G455" s="86"/>
      <c r="H455" s="86"/>
      <c r="I455" s="86"/>
      <c r="J455" s="86"/>
      <c r="K455" s="86"/>
      <c r="L455" s="86"/>
      <c r="M455" s="123"/>
      <c r="N455" s="123"/>
      <c r="O455" s="123"/>
      <c r="P455" s="123"/>
      <c r="Q455" s="123"/>
      <c r="R455" s="160"/>
    </row>
    <row r="456" spans="1:18" ht="180.75" thickBot="1" x14ac:dyDescent="0.25">
      <c r="A456" s="82" t="s">
        <v>734</v>
      </c>
      <c r="B456" s="80" t="s">
        <v>735</v>
      </c>
      <c r="C456" s="80" t="s">
        <v>736</v>
      </c>
      <c r="D456" s="80" t="s">
        <v>737</v>
      </c>
      <c r="E456" s="81"/>
      <c r="F456" s="86"/>
      <c r="G456" s="86"/>
      <c r="H456" s="86"/>
      <c r="I456" s="86"/>
      <c r="J456" s="86"/>
      <c r="K456" s="86"/>
      <c r="L456" s="86"/>
      <c r="M456" s="123"/>
      <c r="N456" s="123"/>
      <c r="O456" s="123"/>
      <c r="P456" s="123"/>
      <c r="Q456" s="123"/>
      <c r="R456" s="160"/>
    </row>
    <row r="457" spans="1:18" ht="195.75" thickBot="1" x14ac:dyDescent="0.25">
      <c r="A457" s="79" t="s">
        <v>738</v>
      </c>
      <c r="B457" s="80" t="s">
        <v>739</v>
      </c>
      <c r="C457" s="80" t="s">
        <v>740</v>
      </c>
      <c r="D457" s="80" t="s">
        <v>96</v>
      </c>
      <c r="E457" s="81"/>
      <c r="F457" s="86"/>
      <c r="G457" s="86"/>
      <c r="H457" s="86"/>
      <c r="I457" s="86"/>
      <c r="J457" s="86"/>
      <c r="K457" s="86"/>
      <c r="L457" s="86"/>
      <c r="M457" s="123"/>
      <c r="N457" s="123"/>
      <c r="O457" s="123"/>
      <c r="P457" s="123"/>
      <c r="Q457" s="123"/>
      <c r="R457" s="160"/>
    </row>
    <row r="458" spans="1:18" x14ac:dyDescent="0.2">
      <c r="A458" s="83"/>
      <c r="B458" s="84"/>
      <c r="C458" s="84"/>
      <c r="D458" s="84"/>
      <c r="K458" s="47"/>
    </row>
    <row r="459" spans="1:18" x14ac:dyDescent="0.2">
      <c r="A459" s="83"/>
      <c r="B459" s="84"/>
      <c r="C459" s="84"/>
      <c r="D459" s="84"/>
      <c r="K459" s="47"/>
    </row>
    <row r="460" spans="1:18" x14ac:dyDescent="0.2">
      <c r="A460" s="83"/>
      <c r="B460" s="84"/>
      <c r="C460" s="84"/>
      <c r="D460" s="84"/>
      <c r="K460" s="47"/>
    </row>
    <row r="461" spans="1:18" x14ac:dyDescent="0.2">
      <c r="A461" s="83"/>
      <c r="B461" s="84"/>
      <c r="C461" s="84"/>
      <c r="D461" s="84"/>
      <c r="K461" s="47"/>
    </row>
    <row r="462" spans="1:18" x14ac:dyDescent="0.2">
      <c r="A462" s="83"/>
      <c r="B462" s="84"/>
      <c r="C462" s="84"/>
      <c r="D462" s="84"/>
      <c r="K462" s="47"/>
    </row>
    <row r="463" spans="1:18" x14ac:dyDescent="0.2">
      <c r="A463" s="83"/>
      <c r="B463" s="84"/>
      <c r="C463" s="84"/>
      <c r="D463" s="84"/>
      <c r="K463" s="47"/>
    </row>
    <row r="464" spans="1:18" x14ac:dyDescent="0.2">
      <c r="A464" s="83"/>
      <c r="B464" s="84"/>
      <c r="C464" s="84"/>
      <c r="D464" s="84"/>
      <c r="K464" s="47"/>
    </row>
    <row r="465" spans="1:11" x14ac:dyDescent="0.2">
      <c r="A465" s="83"/>
      <c r="B465" s="84"/>
      <c r="C465" s="84"/>
      <c r="D465" s="84"/>
      <c r="K465" s="47"/>
    </row>
    <row r="466" spans="1:11" x14ac:dyDescent="0.2">
      <c r="A466" s="83"/>
      <c r="B466" s="84"/>
      <c r="C466" s="84"/>
      <c r="D466" s="84"/>
      <c r="K466" s="47"/>
    </row>
    <row r="467" spans="1:11" x14ac:dyDescent="0.2">
      <c r="A467" s="83"/>
      <c r="B467" s="84"/>
      <c r="C467" s="84"/>
      <c r="D467" s="84"/>
      <c r="K467" s="47"/>
    </row>
    <row r="468" spans="1:11" x14ac:dyDescent="0.2">
      <c r="A468" s="83"/>
      <c r="B468" s="84"/>
      <c r="C468" s="84"/>
      <c r="D468" s="84"/>
      <c r="K468" s="47"/>
    </row>
    <row r="469" spans="1:11" x14ac:dyDescent="0.2">
      <c r="A469" s="83"/>
      <c r="B469" s="84"/>
      <c r="C469" s="84"/>
      <c r="D469" s="84"/>
      <c r="K469" s="47"/>
    </row>
  </sheetData>
  <sheetProtection algorithmName="SHA-512" hashValue="Jtd257u0ym9dIogscmh7xxrrMOM2rNdbTcvgKwStx5sEZ/5doo66v/ZS7uSEXuw8ORuIZuQIA7wTeuE0KTgmzA==" saltValue="tYo1QjZeeGWern9VaB1bKQ==" spinCount="100000" sheet="1" autoFilter="0"/>
  <autoFilter ref="A10:R457" xr:uid="{00000000-0009-0000-0000-000006000000}"/>
  <dataConsolidate/>
  <mergeCells count="83">
    <mergeCell ref="A427:A447"/>
    <mergeCell ref="B427:B447"/>
    <mergeCell ref="C427:C447"/>
    <mergeCell ref="D427:D447"/>
    <mergeCell ref="A385:A405"/>
    <mergeCell ref="B385:B405"/>
    <mergeCell ref="C385:C405"/>
    <mergeCell ref="D385:D405"/>
    <mergeCell ref="A406:A426"/>
    <mergeCell ref="B406:B426"/>
    <mergeCell ref="C406:C426"/>
    <mergeCell ref="D406:D426"/>
    <mergeCell ref="A343:A363"/>
    <mergeCell ref="B343:B363"/>
    <mergeCell ref="C343:C363"/>
    <mergeCell ref="D343:D363"/>
    <mergeCell ref="A364:A384"/>
    <mergeCell ref="B364:B384"/>
    <mergeCell ref="C364:C384"/>
    <mergeCell ref="D364:D384"/>
    <mergeCell ref="A337:A342"/>
    <mergeCell ref="B337:B342"/>
    <mergeCell ref="C337:C342"/>
    <mergeCell ref="D337:D339"/>
    <mergeCell ref="D340:D342"/>
    <mergeCell ref="A326:A332"/>
    <mergeCell ref="B326:B332"/>
    <mergeCell ref="C326:C332"/>
    <mergeCell ref="D326:D332"/>
    <mergeCell ref="A334:A336"/>
    <mergeCell ref="B334:B336"/>
    <mergeCell ref="C334:C336"/>
    <mergeCell ref="D334:D336"/>
    <mergeCell ref="A284:A325"/>
    <mergeCell ref="B284:B325"/>
    <mergeCell ref="C284:C325"/>
    <mergeCell ref="D284:D304"/>
    <mergeCell ref="D305:D325"/>
    <mergeCell ref="D244:D247"/>
    <mergeCell ref="D251:D253"/>
    <mergeCell ref="D254:D256"/>
    <mergeCell ref="D257:D259"/>
    <mergeCell ref="A260:A283"/>
    <mergeCell ref="B260:B283"/>
    <mergeCell ref="C260:C283"/>
    <mergeCell ref="D260:D262"/>
    <mergeCell ref="D263:D265"/>
    <mergeCell ref="D266:D268"/>
    <mergeCell ref="D269:D271"/>
    <mergeCell ref="D272:D275"/>
    <mergeCell ref="D276:D279"/>
    <mergeCell ref="D280:D283"/>
    <mergeCell ref="D226:D229"/>
    <mergeCell ref="D230:D232"/>
    <mergeCell ref="D233:D235"/>
    <mergeCell ref="D236:D239"/>
    <mergeCell ref="D240:D243"/>
    <mergeCell ref="D116:D136"/>
    <mergeCell ref="D137:D157"/>
    <mergeCell ref="D158:D178"/>
    <mergeCell ref="D179:D199"/>
    <mergeCell ref="A200:A259"/>
    <mergeCell ref="B200:B259"/>
    <mergeCell ref="C200:C259"/>
    <mergeCell ref="D200:D202"/>
    <mergeCell ref="D203:D205"/>
    <mergeCell ref="D206:D208"/>
    <mergeCell ref="D248:D250"/>
    <mergeCell ref="D209:D211"/>
    <mergeCell ref="D212:D214"/>
    <mergeCell ref="D215:D217"/>
    <mergeCell ref="D218:D221"/>
    <mergeCell ref="D222:D225"/>
    <mergeCell ref="B2:C2"/>
    <mergeCell ref="B3:C3"/>
    <mergeCell ref="A11:A199"/>
    <mergeCell ref="B11:B199"/>
    <mergeCell ref="C11:C199"/>
    <mergeCell ref="D11:D31"/>
    <mergeCell ref="D32:D52"/>
    <mergeCell ref="D53:D73"/>
    <mergeCell ref="D74:D94"/>
    <mergeCell ref="D95:D115"/>
  </mergeCells>
  <conditionalFormatting sqref="H7:H9">
    <cfRule type="expression" dxfId="2" priority="12">
      <formula>AR7="yes"</formula>
    </cfRule>
    <cfRule type="expression" dxfId="1" priority="19">
      <formula>$AQ7="yes"</formula>
    </cfRule>
  </conditionalFormatting>
  <conditionalFormatting sqref="H7:J9">
    <cfRule type="expression" dxfId="0" priority="11">
      <formula>#REF!="yes"</formula>
    </cfRule>
  </conditionalFormatting>
  <hyperlinks>
    <hyperlink ref="D5" location="Template!A15" display="GO BACK TO THE TEMPLATE" xr:uid="{00000000-0004-0000-0600-000000000000}"/>
  </hyperlinks>
  <pageMargins left="0.7" right="0.7" top="0.75" bottom="0.75" header="0.3" footer="0.3"/>
  <pageSetup paperSize="9" orientation="portrait" horizontalDpi="4294967293" verticalDpi="4294967293"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DF717410-97A4-4A5D-BBEC-E2BEE9070E84}">
            <xm:f>NOT(ISERROR(SEARCH($B$7,F11)))</xm:f>
            <xm:f>$B$7</xm:f>
            <x14:dxf>
              <fill>
                <patternFill>
                  <bgColor rgb="FFFF0000"/>
                </patternFill>
              </fill>
            </x14:dxf>
          </x14:cfRule>
          <x14:cfRule type="containsText" priority="2" operator="containsText" id="{8278BB67-8050-4CE1-8A9A-332D0EFE81BC}">
            <xm:f>NOT(ISERROR(SEARCH($B$6,F11)))</xm:f>
            <xm:f>$B$6</xm:f>
            <x14:dxf>
              <fill>
                <patternFill>
                  <bgColor rgb="FFFFFF00"/>
                </patternFill>
              </fill>
            </x14:dxf>
          </x14:cfRule>
          <xm:sqref>F11:Q448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252"/>
  <sheetViews>
    <sheetView showGridLines="0" zoomScale="70" zoomScaleNormal="70" workbookViewId="0">
      <pane xSplit="5" ySplit="6" topLeftCell="N7" activePane="bottomRight" state="frozen"/>
      <selection pane="topRight" activeCell="F1" sqref="F1"/>
      <selection pane="bottomLeft" activeCell="A7" sqref="A7"/>
      <selection pane="bottomRight" activeCell="B7" sqref="B7:B10"/>
    </sheetView>
  </sheetViews>
  <sheetFormatPr defaultColWidth="9.140625" defaultRowHeight="25.5" x14ac:dyDescent="0.35"/>
  <cols>
    <col min="1" max="1" width="9.140625" style="327"/>
    <col min="2" max="2" width="48.7109375" style="329" customWidth="1"/>
    <col min="3" max="3" width="27.42578125" style="328" bestFit="1" customWidth="1"/>
    <col min="4" max="4" width="74.42578125" style="328" customWidth="1"/>
    <col min="5" max="5" width="60.85546875" style="328" customWidth="1"/>
    <col min="6" max="15" width="11.85546875" style="329" customWidth="1"/>
    <col min="16" max="16" width="11.85546875" style="329" hidden="1" customWidth="1"/>
    <col min="17" max="17" width="44.5703125" style="330" customWidth="1"/>
    <col min="18" max="18" width="9.140625" style="329" customWidth="1"/>
    <col min="19" max="16384" width="9.140625" style="329"/>
  </cols>
  <sheetData>
    <row r="1" spans="1:17" x14ac:dyDescent="0.35">
      <c r="B1" s="54" t="s">
        <v>0</v>
      </c>
    </row>
    <row r="2" spans="1:17" ht="36" x14ac:dyDescent="0.35">
      <c r="B2" s="54" t="s">
        <v>1</v>
      </c>
    </row>
    <row r="3" spans="1:17" x14ac:dyDescent="0.35">
      <c r="B3" s="54"/>
    </row>
    <row r="4" spans="1:17" ht="38.25" customHeight="1" x14ac:dyDescent="0.35">
      <c r="B4" s="331" t="s">
        <v>20</v>
      </c>
      <c r="D4" s="397" t="s">
        <v>639</v>
      </c>
      <c r="F4" s="332"/>
      <c r="G4" s="332"/>
      <c r="H4" s="332"/>
      <c r="I4" s="332"/>
      <c r="J4" s="332"/>
      <c r="K4" s="332"/>
      <c r="L4" s="332"/>
      <c r="M4" s="332"/>
      <c r="N4" s="332"/>
      <c r="O4" s="332"/>
      <c r="P4" s="332"/>
    </row>
    <row r="5" spans="1:17" ht="26.25" thickBot="1" x14ac:dyDescent="0.4"/>
    <row r="6" spans="1:17" ht="26.25" thickBot="1" x14ac:dyDescent="0.4">
      <c r="B6" s="333" t="s">
        <v>741</v>
      </c>
      <c r="C6" s="334" t="s">
        <v>742</v>
      </c>
      <c r="D6" s="335" t="s">
        <v>743</v>
      </c>
      <c r="E6" s="335" t="s">
        <v>744</v>
      </c>
      <c r="F6" s="335">
        <v>2015</v>
      </c>
      <c r="G6" s="335">
        <v>2016</v>
      </c>
      <c r="H6" s="335">
        <v>2017</v>
      </c>
      <c r="I6" s="335">
        <v>2018</v>
      </c>
      <c r="J6" s="335">
        <v>2019</v>
      </c>
      <c r="K6" s="335">
        <v>2020</v>
      </c>
      <c r="L6" s="335">
        <v>2021</v>
      </c>
      <c r="M6" s="335">
        <v>2022</v>
      </c>
      <c r="N6" s="335">
        <v>2023</v>
      </c>
      <c r="O6" s="335">
        <v>2024</v>
      </c>
      <c r="P6" s="335">
        <v>2025</v>
      </c>
      <c r="Q6" s="336" t="s">
        <v>745</v>
      </c>
    </row>
    <row r="7" spans="1:17" ht="71.25" x14ac:dyDescent="0.2">
      <c r="A7" s="511"/>
      <c r="B7" s="506" t="s">
        <v>746</v>
      </c>
      <c r="C7" s="337" t="s">
        <v>653</v>
      </c>
      <c r="D7" s="338" t="s">
        <v>747</v>
      </c>
      <c r="E7" s="339" t="s">
        <v>748</v>
      </c>
      <c r="F7" s="340">
        <f>(Template!E23+Template!E192)/(Population!E11)*100000</f>
        <v>55.958909491821657</v>
      </c>
      <c r="G7" s="340">
        <f>(Template!G23+Template!G192)/(Population!F11)*100000</f>
        <v>48.678020075486906</v>
      </c>
      <c r="H7" s="340">
        <f>(Template!I23+Template!I192)/(Population!G11)*100000</f>
        <v>47.770470128980264</v>
      </c>
      <c r="I7" s="340">
        <f>(Template!K23+Template!K192)/(Population!H11)*100000</f>
        <v>38.034216166004725</v>
      </c>
      <c r="J7" s="340">
        <f>(Template!M23+Template!M192)/(Population!I11)*100000</f>
        <v>31.807400028602</v>
      </c>
      <c r="K7" s="340">
        <f>(Template!O23+Template!O192)/(Population!J11)*100000</f>
        <v>134.74907033104432</v>
      </c>
      <c r="L7" s="340">
        <f>(Template!Q23+Template!Q192)/(Population!K11)*100000</f>
        <v>138.24488171186971</v>
      </c>
      <c r="M7" s="340">
        <f>(Template!S23+Template!S192)/(Population!L11)*100000</f>
        <v>130.98980015241463</v>
      </c>
      <c r="N7" s="340">
        <f>(Template!U23+Template!U192)/(Population!M11)*100000</f>
        <v>170.53728826550164</v>
      </c>
      <c r="O7" s="340">
        <f>(Template!W23+Template!W192)/(Population!N11)*100000</f>
        <v>198.65898260002217</v>
      </c>
      <c r="P7" s="340" t="e">
        <f>(Template!Y23+Template!Y192)/(Population!O11)*100000</f>
        <v>#DIV/0!</v>
      </c>
      <c r="Q7" s="341" t="s">
        <v>749</v>
      </c>
    </row>
    <row r="8" spans="1:17" ht="85.5" x14ac:dyDescent="0.2">
      <c r="A8" s="511"/>
      <c r="B8" s="507"/>
      <c r="C8" s="342" t="s">
        <v>408</v>
      </c>
      <c r="D8" s="343" t="s">
        <v>750</v>
      </c>
      <c r="E8" s="344" t="s">
        <v>751</v>
      </c>
      <c r="F8" s="345">
        <f>(Template!E25+Template!E194)/(Population!E39)*100000</f>
        <v>61.747168385449783</v>
      </c>
      <c r="G8" s="345">
        <f>(Template!G25+Template!G194)/(Population!F39)*100000</f>
        <v>56.608063401031011</v>
      </c>
      <c r="H8" s="345">
        <f>(Template!I25+Template!I194)/(Population!G39)*100000</f>
        <v>54.647616289660391</v>
      </c>
      <c r="I8" s="345">
        <f>(Template!K25+Template!K194)/(Population!H39)*100000</f>
        <v>42.449426225255522</v>
      </c>
      <c r="J8" s="345">
        <f>(Template!M25+Template!M194)/(Population!I39)*100000</f>
        <v>31.950557704137836</v>
      </c>
      <c r="K8" s="345">
        <f>(Template!O25+Template!O194)/(Population!J39)*100000</f>
        <v>131.53710502731923</v>
      </c>
      <c r="L8" s="345">
        <f>(Template!Q25+Template!Q194)/(Population!K39)*100000</f>
        <v>131.39028650381917</v>
      </c>
      <c r="M8" s="345">
        <f>(Template!S25+Template!S194)/(Population!L39)*100000</f>
        <v>127.28267272574264</v>
      </c>
      <c r="N8" s="345">
        <f>(Template!U25+Template!U194)/(Population!M39)*100000</f>
        <v>165.09709407880069</v>
      </c>
      <c r="O8" s="345">
        <f>(Template!W25+Template!W194)/(Population!N39)*100000</f>
        <v>198.78472688590293</v>
      </c>
      <c r="P8" s="345" t="e">
        <f>(Template!Y25+Template!Y194)/(Population!O39)*100000</f>
        <v>#DIV/0!</v>
      </c>
      <c r="Q8" s="346" t="s">
        <v>749</v>
      </c>
    </row>
    <row r="9" spans="1:17" ht="85.5" x14ac:dyDescent="0.2">
      <c r="A9" s="511"/>
      <c r="B9" s="507"/>
      <c r="C9" s="342" t="s">
        <v>409</v>
      </c>
      <c r="D9" s="343" t="s">
        <v>752</v>
      </c>
      <c r="E9" s="344" t="s">
        <v>753</v>
      </c>
      <c r="F9" s="345">
        <f>(Template!E26+Template!E195)/(Population!E67)*100000</f>
        <v>49.769140176507982</v>
      </c>
      <c r="G9" s="345">
        <f>(Template!G26+Template!G195)/(Population!F67)*100000</f>
        <v>40.196715779444098</v>
      </c>
      <c r="H9" s="345">
        <f>(Template!I26+Template!I195)/(Population!G67)*100000</f>
        <v>40.422590738735323</v>
      </c>
      <c r="I9" s="345">
        <f>(Template!K26+Template!K195)/(Population!H67)*100000</f>
        <v>33.309780962955486</v>
      </c>
      <c r="J9" s="345">
        <f>(Template!M26+Template!M195)/(Population!I67)*100000</f>
        <v>31.654132651237834</v>
      </c>
      <c r="K9" s="345">
        <f>(Template!O26+Template!O195)/(Population!J67)*100000</f>
        <v>138.18635564424233</v>
      </c>
      <c r="L9" s="345">
        <f>(Template!Q26+Template!Q195)/(Population!K67)*100000</f>
        <v>145.5482781416485</v>
      </c>
      <c r="M9" s="345">
        <f>(Template!S26+Template!S195)/(Population!L67)*100000</f>
        <v>134.93614328986635</v>
      </c>
      <c r="N9" s="345">
        <f>(Template!U26+Template!U195)/(Population!M67)*100000</f>
        <v>176.32896655401206</v>
      </c>
      <c r="O9" s="345">
        <f>(Template!W26+Template!W195)/(Population!N67)*100000</f>
        <v>198.52507880930722</v>
      </c>
      <c r="P9" s="345" t="e">
        <f>(Template!Y26+Template!Y195)/(Population!O67)*100000</f>
        <v>#DIV/0!</v>
      </c>
      <c r="Q9" s="346" t="s">
        <v>749</v>
      </c>
    </row>
    <row r="10" spans="1:17" ht="72" thickBot="1" x14ac:dyDescent="0.25">
      <c r="A10" s="511"/>
      <c r="B10" s="508"/>
      <c r="C10" s="347" t="s">
        <v>754</v>
      </c>
      <c r="D10" s="348" t="s">
        <v>755</v>
      </c>
      <c r="E10" s="349" t="s">
        <v>756</v>
      </c>
      <c r="F10" s="350">
        <f>+(SUM(Template!E28:E30)+SUM(Template!E197:E199))/(SUM(Population!E13:E15))*100000</f>
        <v>99.826388888888886</v>
      </c>
      <c r="G10" s="350">
        <f>+(SUM(Template!G28:G30)+SUM(Template!G197:G199))/(SUM(Population!F13:F15))*100000</f>
        <v>87.014531426748277</v>
      </c>
      <c r="H10" s="350">
        <f>+(SUM(Template!I28:I30)+SUM(Template!I197:I199))/(SUM(Population!G13:G15))*100000</f>
        <v>92.32097919799871</v>
      </c>
      <c r="I10" s="350">
        <f>+(SUM(Template!K28:K30)+SUM(Template!K197:K199))/(SUM(Population!H13:H15))*100000</f>
        <v>62.601154304211072</v>
      </c>
      <c r="J10" s="350">
        <f>+(SUM(Template!M28:M30)+SUM(Template!M197:M199))/(SUM(Population!I13:I15))*100000</f>
        <v>36.807655992446428</v>
      </c>
      <c r="K10" s="350">
        <f>+(SUM(Template!O28:O30)+SUM(Template!O197:O199))/(SUM(Population!J13:J15))*100000</f>
        <v>36.775153369105524</v>
      </c>
      <c r="L10" s="350">
        <f>+(SUM(Template!Q28:Q30)+SUM(Template!Q197:Q199))/(SUM(Population!K13:K15))*100000</f>
        <v>38.933590418628796</v>
      </c>
      <c r="M10" s="350">
        <f>+(SUM(Template!S28:S30)+SUM(Template!S197:S199))/(SUM(Population!L13:L15))*100000</f>
        <v>98.623070212039593</v>
      </c>
      <c r="N10" s="350">
        <f>+(SUM(Template!U28:U30)+SUM(Template!U197:U199))/(SUM(Population!M13:M15))*100000</f>
        <v>93.771977807298583</v>
      </c>
      <c r="O10" s="350">
        <f>+(SUM(Template!W28:W30)+SUM(Template!W197:W199))/(SUM(Population!N13:N15))*100000</f>
        <v>112.35512102814791</v>
      </c>
      <c r="P10" s="350" t="e">
        <f>+(SUM(Template!Y28:Y30)+SUM(Template!Y197:Y199))/(SUM(Population!O13:O15))*100000</f>
        <v>#DIV/0!</v>
      </c>
      <c r="Q10" s="351" t="s">
        <v>749</v>
      </c>
    </row>
    <row r="11" spans="1:17" ht="57" x14ac:dyDescent="0.2">
      <c r="A11" s="511"/>
      <c r="B11" s="502" t="s">
        <v>757</v>
      </c>
      <c r="C11" s="337" t="s">
        <v>653</v>
      </c>
      <c r="D11" s="338" t="s">
        <v>86</v>
      </c>
      <c r="E11" s="339" t="s">
        <v>748</v>
      </c>
      <c r="F11" s="340">
        <f>+Template!E23/(Population!E11)*100000</f>
        <v>55.958909491821657</v>
      </c>
      <c r="G11" s="340">
        <f>+Template!G23/(Population!F11)*100000</f>
        <v>48.678020075486906</v>
      </c>
      <c r="H11" s="340">
        <f>+Template!I23/(Population!G11)*100000</f>
        <v>47.770470128980264</v>
      </c>
      <c r="I11" s="340">
        <f>+Template!K23/(Population!H11)*100000</f>
        <v>38.034216166004725</v>
      </c>
      <c r="J11" s="340">
        <f>+Template!M23/(Population!I11)*100000</f>
        <v>31.807400028602</v>
      </c>
      <c r="K11" s="340">
        <f>+Template!O23/(Population!J11)*100000</f>
        <v>26.152777051311752</v>
      </c>
      <c r="L11" s="340">
        <f>+Template!Q23/(Population!K11)*100000</f>
        <v>24.475261159105333</v>
      </c>
      <c r="M11" s="340">
        <f>+Template!S23/(Population!L11)*100000</f>
        <v>30.916847240942584</v>
      </c>
      <c r="N11" s="340">
        <f>+Template!U23/(Population!M11)*100000</f>
        <v>27.099825904148737</v>
      </c>
      <c r="O11" s="340">
        <f>+Template!W23/(Population!N11)*100000</f>
        <v>26.598692230965309</v>
      </c>
      <c r="P11" s="340" t="e">
        <f>+Template!Y23/(Population!O11)*100000</f>
        <v>#DIV/0!</v>
      </c>
      <c r="Q11" s="341" t="s">
        <v>203</v>
      </c>
    </row>
    <row r="12" spans="1:17" ht="57" x14ac:dyDescent="0.2">
      <c r="A12" s="511"/>
      <c r="B12" s="503"/>
      <c r="C12" s="342" t="s">
        <v>408</v>
      </c>
      <c r="D12" s="343" t="s">
        <v>758</v>
      </c>
      <c r="E12" s="344" t="s">
        <v>751</v>
      </c>
      <c r="F12" s="345">
        <f>+Template!E25/(Population!E39)*100000</f>
        <v>61.747168385449783</v>
      </c>
      <c r="G12" s="345">
        <f>+Template!G25/(Population!F39)*100000</f>
        <v>56.608063401031011</v>
      </c>
      <c r="H12" s="345">
        <f>+Template!I25/(Population!G39)*100000</f>
        <v>54.647616289660391</v>
      </c>
      <c r="I12" s="345">
        <f>+Template!K25/(Population!H39)*100000</f>
        <v>42.449426225255522</v>
      </c>
      <c r="J12" s="345">
        <f>+Template!M25/(Population!I39)*100000</f>
        <v>31.950557704137836</v>
      </c>
      <c r="K12" s="345">
        <f>+Template!O25/(Population!J39)*100000</f>
        <v>25.5365075694063</v>
      </c>
      <c r="L12" s="345">
        <f>+Template!Q25/(Population!K39)*100000</f>
        <v>26.590891316249117</v>
      </c>
      <c r="M12" s="345">
        <f>+Template!S25/(Population!L39)*100000</f>
        <v>30.505764537574684</v>
      </c>
      <c r="N12" s="345">
        <f>+Template!U25/(Population!M39)*100000</f>
        <v>23.357788229798167</v>
      </c>
      <c r="O12" s="345">
        <f>+Template!W25/(Population!N39)*100000</f>
        <v>23.639264818864135</v>
      </c>
      <c r="P12" s="345" t="e">
        <f>+Template!Y25/(Population!O39)*100000</f>
        <v>#DIV/0!</v>
      </c>
      <c r="Q12" s="346" t="s">
        <v>203</v>
      </c>
    </row>
    <row r="13" spans="1:17" ht="57" x14ac:dyDescent="0.2">
      <c r="A13" s="511"/>
      <c r="B13" s="503"/>
      <c r="C13" s="342" t="s">
        <v>409</v>
      </c>
      <c r="D13" s="343" t="s">
        <v>759</v>
      </c>
      <c r="E13" s="344" t="s">
        <v>753</v>
      </c>
      <c r="F13" s="345">
        <f>+Template!E26/(Population!E67)*100000</f>
        <v>49.769140176507982</v>
      </c>
      <c r="G13" s="345">
        <f>+Template!G26/(Population!F67)*100000</f>
        <v>40.196715779444098</v>
      </c>
      <c r="H13" s="345">
        <f>+Template!I26/(Population!G67)*100000</f>
        <v>40.422590738735323</v>
      </c>
      <c r="I13" s="345">
        <f>+Template!K26/(Population!H67)*100000</f>
        <v>33.309780962955486</v>
      </c>
      <c r="J13" s="345">
        <f>+Template!M26/(Population!I67)*100000</f>
        <v>31.654132651237834</v>
      </c>
      <c r="K13" s="345">
        <f>+Template!O26/(Population!J67)*100000</f>
        <v>26.812277960823135</v>
      </c>
      <c r="L13" s="345">
        <f>+Template!Q26/(Population!K67)*100000</f>
        <v>22.221111166663889</v>
      </c>
      <c r="M13" s="345">
        <f>+Template!S26/(Population!L67)*100000</f>
        <v>31.354456532085131</v>
      </c>
      <c r="N13" s="345">
        <f>+Template!U26/(Population!M67)*100000</f>
        <v>31.083631924585458</v>
      </c>
      <c r="O13" s="345">
        <f>+Template!W26/(Population!N67)*100000</f>
        <v>29.750155902259294</v>
      </c>
      <c r="P13" s="345" t="e">
        <f>+Template!Y26/(Population!O67)*100000</f>
        <v>#DIV/0!</v>
      </c>
      <c r="Q13" s="346" t="s">
        <v>203</v>
      </c>
    </row>
    <row r="14" spans="1:17" ht="57.75" thickBot="1" x14ac:dyDescent="0.25">
      <c r="A14" s="511"/>
      <c r="B14" s="509"/>
      <c r="C14" s="347" t="s">
        <v>754</v>
      </c>
      <c r="D14" s="348" t="s">
        <v>760</v>
      </c>
      <c r="E14" s="349" t="s">
        <v>756</v>
      </c>
      <c r="F14" s="350">
        <f>SUM(Template!E28:E30)/(SUM(Population!E13:E15))*100000</f>
        <v>99.826388888888886</v>
      </c>
      <c r="G14" s="350">
        <f>SUM(Template!G28:G30)/(SUM(Population!F13:F15))*100000</f>
        <v>87.014531426748277</v>
      </c>
      <c r="H14" s="350">
        <f>SUM(Template!I28:I30)/(SUM(Population!G13:G15))*100000</f>
        <v>92.32097919799871</v>
      </c>
      <c r="I14" s="350">
        <f>SUM(Template!K28:K30)/(SUM(Population!H13:H15))*100000</f>
        <v>62.601154304211072</v>
      </c>
      <c r="J14" s="350">
        <f>SUM(Template!M28:M30)/(SUM(Population!I13:I15))*100000</f>
        <v>36.807655992446428</v>
      </c>
      <c r="K14" s="350">
        <f>SUM(Template!O28:O30)/(SUM(Population!J13:J15))*100000</f>
        <v>36.775153369105524</v>
      </c>
      <c r="L14" s="350">
        <f>SUM(Template!Q28:Q30)/(SUM(Population!K13:K15))*100000</f>
        <v>38.933590418628796</v>
      </c>
      <c r="M14" s="350">
        <f>SUM(Template!S28:S30)/(SUM(Population!L13:L15))*100000</f>
        <v>37.931950081553694</v>
      </c>
      <c r="N14" s="350">
        <f>SUM(Template!U28:U30)/(SUM(Population!M13:M15))*100000</f>
        <v>33.210908806751583</v>
      </c>
      <c r="O14" s="350">
        <f>SUM(Template!W28:W30)/(SUM(Population!N13:N15))*100000</f>
        <v>37.451707009382638</v>
      </c>
      <c r="P14" s="350" t="e">
        <f>SUM(Template!Y28:Y30)/(SUM(Population!O13:O15))*100000</f>
        <v>#DIV/0!</v>
      </c>
      <c r="Q14" s="351" t="s">
        <v>203</v>
      </c>
    </row>
    <row r="15" spans="1:17" ht="28.5" x14ac:dyDescent="0.2">
      <c r="A15" s="511"/>
      <c r="B15" s="502" t="s">
        <v>761</v>
      </c>
      <c r="C15" s="337" t="s">
        <v>653</v>
      </c>
      <c r="D15" s="339" t="s">
        <v>87</v>
      </c>
      <c r="E15" s="338" t="s">
        <v>86</v>
      </c>
      <c r="F15" s="352">
        <f>+Template!E47/Template!E23</f>
        <v>0.22127659574468084</v>
      </c>
      <c r="G15" s="352">
        <f>+Template!G47/Template!G23</f>
        <v>0.27586206896551724</v>
      </c>
      <c r="H15" s="352">
        <f>+Template!I47/Template!I23</f>
        <v>0.22222222222222221</v>
      </c>
      <c r="I15" s="352">
        <f>+Template!K47/Template!K23</f>
        <v>0.19230769230769232</v>
      </c>
      <c r="J15" s="352">
        <f>+Template!M47/Template!M23</f>
        <v>0.24031007751937986</v>
      </c>
      <c r="K15" s="352">
        <f>+Template!O47/Template!O23</f>
        <v>0.24761904761904763</v>
      </c>
      <c r="L15" s="352">
        <f>+Template!Q47/Template!Q23</f>
        <v>0.36263736263736263</v>
      </c>
      <c r="M15" s="352">
        <f>+Template!S47/Template!S23</f>
        <v>0.24561403508771928</v>
      </c>
      <c r="N15" s="352">
        <f>+Template!U47/Template!U23</f>
        <v>0.32323232323232326</v>
      </c>
      <c r="O15" s="352">
        <f>+Template!W47/Template!W23</f>
        <v>0.36458333333333331</v>
      </c>
      <c r="P15" s="352" t="e">
        <f>+Template!Y47/Template!Y23</f>
        <v>#DIV/0!</v>
      </c>
      <c r="Q15" s="341"/>
    </row>
    <row r="16" spans="1:17" ht="28.5" x14ac:dyDescent="0.2">
      <c r="A16" s="511"/>
      <c r="B16" s="503"/>
      <c r="C16" s="342" t="s">
        <v>408</v>
      </c>
      <c r="D16" s="344" t="s">
        <v>762</v>
      </c>
      <c r="E16" s="343" t="s">
        <v>758</v>
      </c>
      <c r="F16" s="353">
        <f>+Template!E49/Template!E25</f>
        <v>0.26865671641791045</v>
      </c>
      <c r="G16" s="353">
        <f>+Template!G49/Template!G25</f>
        <v>0.31967213114754101</v>
      </c>
      <c r="H16" s="353">
        <f>+Template!I49/Template!I25</f>
        <v>0.23076923076923078</v>
      </c>
      <c r="I16" s="353">
        <f>+Template!K49/Template!K25</f>
        <v>0.2</v>
      </c>
      <c r="J16" s="353">
        <f>+Template!M49/Template!M25</f>
        <v>0.29850746268656714</v>
      </c>
      <c r="K16" s="353">
        <f>+Template!O49/Template!O25</f>
        <v>0.26415094339622641</v>
      </c>
      <c r="L16" s="353">
        <f>+Template!Q49/Template!Q25</f>
        <v>0.35294117647058826</v>
      </c>
      <c r="M16" s="353">
        <f>+Template!S49/Template!S25</f>
        <v>0.31034482758620691</v>
      </c>
      <c r="N16" s="353">
        <f>+Template!U49/Template!U25</f>
        <v>0.31818181818181818</v>
      </c>
      <c r="O16" s="353">
        <f>+Template!W49/Template!W25</f>
        <v>0.38636363636363635</v>
      </c>
      <c r="P16" s="353" t="e">
        <f>+Template!Y49/Template!Y25</f>
        <v>#DIV/0!</v>
      </c>
      <c r="Q16" s="346"/>
    </row>
    <row r="17" spans="1:17" ht="28.5" x14ac:dyDescent="0.2">
      <c r="A17" s="511"/>
      <c r="B17" s="503"/>
      <c r="C17" s="342" t="s">
        <v>409</v>
      </c>
      <c r="D17" s="344" t="s">
        <v>763</v>
      </c>
      <c r="E17" s="343" t="s">
        <v>759</v>
      </c>
      <c r="F17" s="353">
        <f>+Template!E50/Template!E26</f>
        <v>0.15841584158415842</v>
      </c>
      <c r="G17" s="353">
        <f>+Template!G50/Template!G26</f>
        <v>0.20987654320987653</v>
      </c>
      <c r="H17" s="353">
        <f>+Template!I50/Template!I26</f>
        <v>0.20987654320987653</v>
      </c>
      <c r="I17" s="353">
        <f>+Template!K50/Template!K26</f>
        <v>0.18181818181818182</v>
      </c>
      <c r="J17" s="353">
        <f>+Template!M50/Template!M26</f>
        <v>0.17741935483870969</v>
      </c>
      <c r="K17" s="353">
        <f>+Template!O50/Template!O26</f>
        <v>0.23076923076923078</v>
      </c>
      <c r="L17" s="353">
        <f>+Template!Q50/Template!Q26</f>
        <v>0.375</v>
      </c>
      <c r="M17" s="353">
        <f>+Template!S50/Template!S26</f>
        <v>0.17857142857142858</v>
      </c>
      <c r="N17" s="353">
        <f>+Template!U50/Template!U26</f>
        <v>0.32727272727272727</v>
      </c>
      <c r="O17" s="353">
        <f>+Template!W50/Template!W26</f>
        <v>0.34615384615384615</v>
      </c>
      <c r="P17" s="353" t="e">
        <f>+Template!Y50/Template!Y26</f>
        <v>#DIV/0!</v>
      </c>
      <c r="Q17" s="346"/>
    </row>
    <row r="18" spans="1:17" ht="29.25" thickBot="1" x14ac:dyDescent="0.25">
      <c r="A18" s="511"/>
      <c r="B18" s="509"/>
      <c r="C18" s="347" t="s">
        <v>754</v>
      </c>
      <c r="D18" s="349" t="s">
        <v>764</v>
      </c>
      <c r="E18" s="348" t="s">
        <v>760</v>
      </c>
      <c r="F18" s="354">
        <f>SUM(Template!E52:E54)/SUM(Template!E28:E30)</f>
        <v>0.20289855072463769</v>
      </c>
      <c r="G18" s="354">
        <f>SUM(Template!G52:G54)/SUM(Template!G28:G30)</f>
        <v>0.28333333333333333</v>
      </c>
      <c r="H18" s="354">
        <f>SUM(Template!I52:I54)/SUM(Template!I28:I30)</f>
        <v>0.30645161290322581</v>
      </c>
      <c r="I18" s="354">
        <f>SUM(Template!K52:K54)/SUM(Template!K28:K30)</f>
        <v>0.29268292682926828</v>
      </c>
      <c r="J18" s="354">
        <f>SUM(Template!M52:M54)/SUM(Template!M28:M30)</f>
        <v>0.39130434782608697</v>
      </c>
      <c r="K18" s="354">
        <f>SUM(Template!O52:O54)/SUM(Template!O28:O30)</f>
        <v>0.45454545454545453</v>
      </c>
      <c r="L18" s="354">
        <f>SUM(Template!Q52:Q54)/SUM(Template!Q28:Q30)</f>
        <v>0.33333333333333331</v>
      </c>
      <c r="M18" s="354">
        <f>SUM(Template!S52:S54)/SUM(Template!S28:S30)</f>
        <v>0.15</v>
      </c>
      <c r="N18" s="354">
        <f>SUM(Template!U52:U54)/SUM(Template!U28:U30)</f>
        <v>5.8823529411764705E-2</v>
      </c>
      <c r="O18" s="354">
        <f>SUM(Template!W52:W54)/SUM(Template!W28:W30)</f>
        <v>0.31578947368421051</v>
      </c>
      <c r="P18" s="354" t="e">
        <f>SUM(Template!Y52:Y54)/SUM(Template!Y28:Y30)</f>
        <v>#DIV/0!</v>
      </c>
      <c r="Q18" s="351"/>
    </row>
    <row r="19" spans="1:17" ht="28.5" x14ac:dyDescent="0.2">
      <c r="A19" s="511"/>
      <c r="B19" s="502" t="s">
        <v>765</v>
      </c>
      <c r="C19" s="337" t="s">
        <v>653</v>
      </c>
      <c r="D19" s="339" t="s">
        <v>88</v>
      </c>
      <c r="E19" s="339" t="s">
        <v>766</v>
      </c>
      <c r="F19" s="355">
        <f>+Template!E70</f>
        <v>37</v>
      </c>
      <c r="G19" s="355">
        <f>+Template!G70</f>
        <v>31</v>
      </c>
      <c r="H19" s="355">
        <f>+Template!I70</f>
        <v>32</v>
      </c>
      <c r="I19" s="355">
        <f>+Template!K70</f>
        <v>35</v>
      </c>
      <c r="J19" s="355">
        <f>+Template!M70</f>
        <v>42</v>
      </c>
      <c r="K19" s="355">
        <f>+Template!O70</f>
        <v>41</v>
      </c>
      <c r="L19" s="355">
        <f>+Template!Q70</f>
        <v>44</v>
      </c>
      <c r="M19" s="355">
        <f>+Template!S70</f>
        <v>19</v>
      </c>
      <c r="N19" s="355">
        <f>+Template!U70</f>
        <v>9</v>
      </c>
      <c r="O19" s="355">
        <f>+Template!W70</f>
        <v>30</v>
      </c>
      <c r="P19" s="355">
        <f>+Template!Y70</f>
        <v>0</v>
      </c>
      <c r="Q19" s="341"/>
    </row>
    <row r="20" spans="1:17" ht="28.5" x14ac:dyDescent="0.2">
      <c r="A20" s="511"/>
      <c r="B20" s="503"/>
      <c r="C20" s="342" t="s">
        <v>408</v>
      </c>
      <c r="D20" s="344" t="s">
        <v>767</v>
      </c>
      <c r="E20" s="344" t="s">
        <v>766</v>
      </c>
      <c r="F20" s="356">
        <f>+Template!E74</f>
        <v>25</v>
      </c>
      <c r="G20" s="356">
        <f>+Template!G74</f>
        <v>17</v>
      </c>
      <c r="H20" s="356">
        <f>+Template!I74</f>
        <v>23</v>
      </c>
      <c r="I20" s="356">
        <f>+Template!K74</f>
        <v>29</v>
      </c>
      <c r="J20" s="356">
        <f>+Template!M74</f>
        <v>33</v>
      </c>
      <c r="K20" s="356">
        <f>+Template!O74</f>
        <v>29</v>
      </c>
      <c r="L20" s="356">
        <f>+Template!Q74</f>
        <v>31</v>
      </c>
      <c r="M20" s="356">
        <f>+Template!S74</f>
        <v>13</v>
      </c>
      <c r="N20" s="356">
        <f>+Template!U74</f>
        <v>4</v>
      </c>
      <c r="O20" s="356">
        <f>+Template!W74</f>
        <v>15</v>
      </c>
      <c r="P20" s="356">
        <f>+Template!Y74</f>
        <v>0</v>
      </c>
      <c r="Q20" s="346"/>
    </row>
    <row r="21" spans="1:17" ht="28.5" x14ac:dyDescent="0.2">
      <c r="A21" s="511"/>
      <c r="B21" s="503"/>
      <c r="C21" s="342" t="s">
        <v>409</v>
      </c>
      <c r="D21" s="344" t="s">
        <v>768</v>
      </c>
      <c r="E21" s="344" t="s">
        <v>766</v>
      </c>
      <c r="F21" s="356">
        <f>+Template!E75</f>
        <v>12</v>
      </c>
      <c r="G21" s="356">
        <f>+Template!G75</f>
        <v>14</v>
      </c>
      <c r="H21" s="356">
        <f>+Template!I75</f>
        <v>9</v>
      </c>
      <c r="I21" s="356">
        <f>+Template!K75</f>
        <v>6</v>
      </c>
      <c r="J21" s="356">
        <f>+Template!M75</f>
        <v>9</v>
      </c>
      <c r="K21" s="356">
        <f>+Template!O75</f>
        <v>12</v>
      </c>
      <c r="L21" s="356">
        <f>+Template!Q75</f>
        <v>13</v>
      </c>
      <c r="M21" s="356">
        <f>+Template!S75</f>
        <v>6</v>
      </c>
      <c r="N21" s="356">
        <f>+Template!U75</f>
        <v>5</v>
      </c>
      <c r="O21" s="356">
        <f>+Template!W75</f>
        <v>15</v>
      </c>
      <c r="P21" s="356">
        <f>+Template!Y75</f>
        <v>0</v>
      </c>
      <c r="Q21" s="346"/>
    </row>
    <row r="22" spans="1:17" ht="29.25" thickBot="1" x14ac:dyDescent="0.25">
      <c r="A22" s="511"/>
      <c r="B22" s="504"/>
      <c r="C22" s="357" t="s">
        <v>769</v>
      </c>
      <c r="D22" s="358" t="s">
        <v>770</v>
      </c>
      <c r="E22" s="358" t="s">
        <v>766</v>
      </c>
      <c r="F22" s="359">
        <f>+Template!E72</f>
        <v>23</v>
      </c>
      <c r="G22" s="359">
        <f>+Template!G72</f>
        <v>21</v>
      </c>
      <c r="H22" s="359">
        <f>+Template!I72</f>
        <v>18</v>
      </c>
      <c r="I22" s="359">
        <f>+Template!K72</f>
        <v>19</v>
      </c>
      <c r="J22" s="359">
        <f>+Template!M72</f>
        <v>26</v>
      </c>
      <c r="K22" s="359">
        <f>+Template!O72</f>
        <v>32</v>
      </c>
      <c r="L22" s="359">
        <f>+Template!Q72</f>
        <v>28</v>
      </c>
      <c r="M22" s="359">
        <f>+Template!S72</f>
        <v>0</v>
      </c>
      <c r="N22" s="359">
        <f>+Template!U72</f>
        <v>0</v>
      </c>
      <c r="O22" s="359">
        <f>+Template!W72</f>
        <v>3</v>
      </c>
      <c r="P22" s="359">
        <f>+Template!Y72</f>
        <v>0</v>
      </c>
      <c r="Q22" s="360"/>
    </row>
    <row r="23" spans="1:17" ht="28.5" x14ac:dyDescent="0.2">
      <c r="A23" s="511"/>
      <c r="B23" s="502" t="s">
        <v>771</v>
      </c>
      <c r="C23" s="337" t="s">
        <v>653</v>
      </c>
      <c r="D23" s="339" t="s">
        <v>89</v>
      </c>
      <c r="E23" s="339" t="s">
        <v>772</v>
      </c>
      <c r="F23" s="361">
        <f>+Template!E77/((Population!D11+Population!E11)/2)*100000</f>
        <v>28.233842649710546</v>
      </c>
      <c r="G23" s="361">
        <f>+Template!G77/((Population!E11+Population!F11)/2)*100000</f>
        <v>23.656564039394155</v>
      </c>
      <c r="H23" s="361">
        <f>+Template!I77/((Population!F11+Population!G11)/2)*100000</f>
        <v>21.166362801079487</v>
      </c>
      <c r="I23" s="361">
        <f>+Template!K77/((Population!G11+Population!H11)/2)*100000</f>
        <v>19.644959794528273</v>
      </c>
      <c r="J23" s="361">
        <f>+Template!M77/((Population!H11+Population!I11)/2)*100000</f>
        <v>19.859682759956506</v>
      </c>
      <c r="K23" s="361">
        <f>+Template!O77/((Population!I11+Population!J11)/2)*100000</f>
        <v>11.647314364731931</v>
      </c>
      <c r="L23" s="361">
        <f>+Template!Q77/((Population!J11+Population!K11)/2)*100000</f>
        <v>8.5349499735545873</v>
      </c>
      <c r="M23" s="361">
        <f>+Template!S77/((Population!K11+Population!L11)/2)*100000</f>
        <v>1.080300053339815</v>
      </c>
      <c r="N23" s="361">
        <f>+Template!U77/((Population!L11+Population!M11)/2)*100000</f>
        <v>7.6289392913532783</v>
      </c>
      <c r="O23" s="361">
        <f>+Template!W77/((Population!M11+Population!N11)/2)*100000</f>
        <v>9.3633474517925315</v>
      </c>
      <c r="P23" s="361">
        <f>+Template!Y77/((Population!N11+Population!O11)/2)*100000</f>
        <v>0</v>
      </c>
      <c r="Q23" s="341"/>
    </row>
    <row r="24" spans="1:17" ht="28.5" x14ac:dyDescent="0.2">
      <c r="A24" s="511"/>
      <c r="B24" s="503"/>
      <c r="C24" s="342" t="s">
        <v>408</v>
      </c>
      <c r="D24" s="344" t="s">
        <v>773</v>
      </c>
      <c r="E24" s="344" t="s">
        <v>774</v>
      </c>
      <c r="F24" s="362">
        <f>+Template!E79/((Population!D39+Population!E39)/2)*100000</f>
        <v>30.303865120251249</v>
      </c>
      <c r="G24" s="362">
        <f>+Template!G79/((Population!E39+Population!F39)/2)*100000</f>
        <v>24.506913955300316</v>
      </c>
      <c r="H24" s="362">
        <f>+Template!I79/((Population!F39+Population!G39)/2)*100000</f>
        <v>20.948940449145283</v>
      </c>
      <c r="I24" s="362">
        <f>+Template!K79/((Population!G39+Population!H39)/2)*100000</f>
        <v>17.366163204385661</v>
      </c>
      <c r="J24" s="362">
        <f>+Template!M79/((Population!H39+Population!I39)/2)*100000</f>
        <v>14.701837255404111</v>
      </c>
      <c r="K24" s="362">
        <f>+Template!O79/((Population!I39+Population!J39)/2)*100000</f>
        <v>11.504032403024603</v>
      </c>
      <c r="L24" s="362">
        <f>+Template!Q79/((Population!J39+Population!K39)/2)*100000</f>
        <v>8.514026859250615</v>
      </c>
      <c r="M24" s="362">
        <f>+Template!S79/((Population!K39+Population!L39)/2)*100000</f>
        <v>0</v>
      </c>
      <c r="N24" s="362">
        <f>+Template!U79/((Population!L39+Population!M39)/2)*100000</f>
        <v>7.3975831039201898</v>
      </c>
      <c r="O24" s="362">
        <f>+Template!W79/((Population!M39+Population!N39)/2)*100000</f>
        <v>9.0786504853072731</v>
      </c>
      <c r="P24" s="362">
        <f>+Template!Y79/((Population!N39+Population!O39)/2)*100000</f>
        <v>0</v>
      </c>
      <c r="Q24" s="346"/>
    </row>
    <row r="25" spans="1:17" ht="28.5" x14ac:dyDescent="0.2">
      <c r="A25" s="511"/>
      <c r="B25" s="503"/>
      <c r="C25" s="342" t="s">
        <v>409</v>
      </c>
      <c r="D25" s="344" t="s">
        <v>775</v>
      </c>
      <c r="E25" s="344" t="s">
        <v>776</v>
      </c>
      <c r="F25" s="362">
        <f>+Template!E80/((Population!D67+Population!E67)/2)*100000</f>
        <v>26.020443231248098</v>
      </c>
      <c r="G25" s="362">
        <f>+Template!G80/((Population!E67+Population!F67)/2)*100000</f>
        <v>22.747165258155601</v>
      </c>
      <c r="H25" s="362">
        <f>+Template!I80/((Population!F67+Population!G67)/2)*100000</f>
        <v>21.398783752849024</v>
      </c>
      <c r="I25" s="362">
        <f>+Template!K80/((Population!G67+Population!H67)/2)*100000</f>
        <v>22.08153607194566</v>
      </c>
      <c r="J25" s="362">
        <f>+Template!M80/((Population!H67+Population!I67)/2)*100000</f>
        <v>25.380259741578197</v>
      </c>
      <c r="K25" s="362">
        <f>+Template!O80/((Population!I67+Population!J67)/2)*100000</f>
        <v>11.800681361080326</v>
      </c>
      <c r="L25" s="362">
        <f>+Template!Q80/((Population!J67+Population!K67)/2)*100000</f>
        <v>8.5572937558497113</v>
      </c>
      <c r="M25" s="362">
        <f>+Template!S80/((Population!K67+Population!L67)/2)*100000</f>
        <v>2.230823285333452</v>
      </c>
      <c r="N25" s="362">
        <f>+Template!U80/((Population!L67+Population!M67)/2)*100000</f>
        <v>7.875233796003319</v>
      </c>
      <c r="O25" s="362">
        <f>+Template!W80/((Population!M67+Population!N67)/2)*100000</f>
        <v>9.6664780755747994</v>
      </c>
      <c r="P25" s="362">
        <f>+Template!Y80/((Population!N67+Population!O67)/2)*100000</f>
        <v>0</v>
      </c>
      <c r="Q25" s="346"/>
    </row>
    <row r="26" spans="1:17" ht="29.25" thickBot="1" x14ac:dyDescent="0.25">
      <c r="A26" s="511"/>
      <c r="B26" s="509"/>
      <c r="C26" s="347" t="s">
        <v>754</v>
      </c>
      <c r="D26" s="349" t="s">
        <v>777</v>
      </c>
      <c r="E26" s="349" t="s">
        <v>778</v>
      </c>
      <c r="F26" s="363">
        <f>(SUM(Template!E82:E84))/((SUM(Population!D13:D15)+SUM(Population!E13:E15))/2)*100000</f>
        <v>82.186447887303629</v>
      </c>
      <c r="G26" s="363">
        <f>(SUM(Template!G82:G84))/((SUM(Population!E13:E15)+SUM(Population!F13:F15))/2)*100000</f>
        <v>75.321928820777259</v>
      </c>
      <c r="H26" s="363">
        <f>(SUM(Template!I82:I84))/((SUM(Population!F13:F15)+SUM(Population!G13:G15))/2)*100000</f>
        <v>74.938836684764638</v>
      </c>
      <c r="I26" s="363">
        <f>(SUM(Template!K82:K84))/((SUM(Population!G13:G15)+SUM(Population!H13:H15))/2)*100000</f>
        <v>67.847208087387202</v>
      </c>
      <c r="J26" s="363">
        <f>(SUM(Template!M82:M84))/((SUM(Population!H13:H15)+SUM(Population!I13:I15))/2)*100000</f>
        <v>51.570154944874631</v>
      </c>
      <c r="K26" s="363">
        <f>(SUM(Template!O82:O84))/((SUM(Population!I13:I15)+SUM(Population!J13:J15))/2)*100000</f>
        <v>24.527839097375519</v>
      </c>
      <c r="L26" s="363">
        <f>(SUM(Template!Q82:Q84))/((SUM(Population!J13:J15)+SUM(Population!K13:K15))/2)*100000</f>
        <v>29.887219697435853</v>
      </c>
      <c r="M26" s="363">
        <f>(SUM(Template!S82:S84))/((SUM(Population!K13:K15)+SUM(Population!L13:L15))/2)*100000</f>
        <v>0</v>
      </c>
      <c r="N26" s="363">
        <f>(SUM(Template!U82:U84))/((SUM(Population!L13:L15)+SUM(Population!M13:M15))/2)*100000</f>
        <v>25.020690186115445</v>
      </c>
      <c r="O26" s="363">
        <f>(SUM(Template!W82:W84))/((SUM(Population!M13:M15)+SUM(Population!N13:N15))/2)*100000</f>
        <v>25.510204081632654</v>
      </c>
      <c r="P26" s="363">
        <f>(SUM(Template!Y82:Y84))/((SUM(Population!N13:N15)+SUM(Population!O13:O15))/2)*100000</f>
        <v>0</v>
      </c>
      <c r="Q26" s="351"/>
    </row>
    <row r="27" spans="1:17" ht="28.5" x14ac:dyDescent="0.2">
      <c r="A27" s="511"/>
      <c r="B27" s="502" t="s">
        <v>779</v>
      </c>
      <c r="C27" s="337" t="s">
        <v>653</v>
      </c>
      <c r="D27" s="339" t="s">
        <v>90</v>
      </c>
      <c r="E27" s="339" t="s">
        <v>89</v>
      </c>
      <c r="F27" s="352">
        <f>+Template!E102/Template!E77</f>
        <v>0.15126050420168066</v>
      </c>
      <c r="G27" s="352">
        <f>+Template!G102/Template!G77</f>
        <v>0.28282828282828282</v>
      </c>
      <c r="H27" s="352">
        <f>+Template!I102/Template!I77</f>
        <v>0.19318181818181818</v>
      </c>
      <c r="I27" s="352">
        <f>+Template!K102/Template!K77</f>
        <v>0.18518518518518517</v>
      </c>
      <c r="J27" s="352">
        <f>+Template!M102/Template!M77</f>
        <v>0.20987654320987653</v>
      </c>
      <c r="K27" s="352">
        <f>+Template!O102/Template!O77</f>
        <v>0.19148936170212766</v>
      </c>
      <c r="L27" s="352">
        <f>+Template!Q102/Template!Q77</f>
        <v>0.15151515151515152</v>
      </c>
      <c r="M27" s="352">
        <f>+Template!S102/Template!S77</f>
        <v>0.75</v>
      </c>
      <c r="N27" s="352">
        <f>+Template!U102/Template!U77</f>
        <v>7.1428571428571425E-2</v>
      </c>
      <c r="O27" s="352">
        <f>+Template!W102/Template!W77</f>
        <v>0.11764705882352941</v>
      </c>
      <c r="P27" s="352" t="e">
        <f>+Template!Y102/Template!Y77</f>
        <v>#DIV/0!</v>
      </c>
      <c r="Q27" s="341"/>
    </row>
    <row r="28" spans="1:17" ht="28.5" x14ac:dyDescent="0.2">
      <c r="A28" s="511"/>
      <c r="B28" s="503"/>
      <c r="C28" s="342" t="s">
        <v>408</v>
      </c>
      <c r="D28" s="344" t="s">
        <v>780</v>
      </c>
      <c r="E28" s="344" t="s">
        <v>773</v>
      </c>
      <c r="F28" s="353">
        <f>+Template!E104/Template!E79</f>
        <v>9.0909090909090912E-2</v>
      </c>
      <c r="G28" s="353">
        <f>+Template!G104/Template!G79</f>
        <v>0.32075471698113206</v>
      </c>
      <c r="H28" s="353">
        <f>+Template!I104/Template!I79</f>
        <v>0.15555555555555556</v>
      </c>
      <c r="I28" s="353">
        <f>+Template!K104/Template!K79</f>
        <v>0.16216216216216217</v>
      </c>
      <c r="J28" s="353">
        <f>+Template!M104/Template!M79</f>
        <v>0.25806451612903225</v>
      </c>
      <c r="K28" s="353">
        <f>+Template!O104/Template!O79</f>
        <v>0.16666666666666666</v>
      </c>
      <c r="L28" s="353">
        <f>+Template!Q104/Template!Q79</f>
        <v>0.17647058823529413</v>
      </c>
      <c r="M28" s="353" t="e">
        <f>+Template!S104/Template!S79</f>
        <v>#DIV/0!</v>
      </c>
      <c r="N28" s="353">
        <f>+Template!U104/Template!U79</f>
        <v>7.1428571428571425E-2</v>
      </c>
      <c r="O28" s="353">
        <f>+Template!W104/Template!W79</f>
        <v>0</v>
      </c>
      <c r="P28" s="353" t="e">
        <f>+Template!Y104/Template!Y79</f>
        <v>#DIV/0!</v>
      </c>
      <c r="Q28" s="346" t="s">
        <v>781</v>
      </c>
    </row>
    <row r="29" spans="1:17" ht="28.5" x14ac:dyDescent="0.2">
      <c r="A29" s="511"/>
      <c r="B29" s="503"/>
      <c r="C29" s="342" t="s">
        <v>409</v>
      </c>
      <c r="D29" s="344" t="s">
        <v>782</v>
      </c>
      <c r="E29" s="344" t="s">
        <v>775</v>
      </c>
      <c r="F29" s="353">
        <f>+Template!E105/Template!E80</f>
        <v>0.22641509433962265</v>
      </c>
      <c r="G29" s="353">
        <f>+Template!G105/Template!G80</f>
        <v>0.2391304347826087</v>
      </c>
      <c r="H29" s="353">
        <f>+Template!I105/Template!I80</f>
        <v>0.23255813953488372</v>
      </c>
      <c r="I29" s="353">
        <f>+Template!K105/Template!K80</f>
        <v>0.20454545454545456</v>
      </c>
      <c r="J29" s="353">
        <f>+Template!M105/Template!M80</f>
        <v>0.18</v>
      </c>
      <c r="K29" s="353">
        <f>+Template!O105/Template!O80</f>
        <v>0.21739130434782608</v>
      </c>
      <c r="L29" s="353">
        <f>+Template!Q105/Template!Q80</f>
        <v>0.125</v>
      </c>
      <c r="M29" s="353">
        <f>+Template!S105/Template!S80</f>
        <v>0.75</v>
      </c>
      <c r="N29" s="353">
        <f>+Template!U105/Template!U80</f>
        <v>7.1428571428571425E-2</v>
      </c>
      <c r="O29" s="353">
        <f>+Template!W105/Template!W80</f>
        <v>0.23529411764705882</v>
      </c>
      <c r="P29" s="353" t="e">
        <f>+Template!Y105/Template!Y80</f>
        <v>#DIV/0!</v>
      </c>
      <c r="Q29" s="346"/>
    </row>
    <row r="30" spans="1:17" ht="29.25" thickBot="1" x14ac:dyDescent="0.25">
      <c r="A30" s="511"/>
      <c r="B30" s="509"/>
      <c r="C30" s="347" t="s">
        <v>754</v>
      </c>
      <c r="D30" s="349" t="s">
        <v>783</v>
      </c>
      <c r="E30" s="349" t="s">
        <v>777</v>
      </c>
      <c r="F30" s="354">
        <f>+SUM(Template!E107:E109)/SUM(Template!E82:E84)</f>
        <v>8.771929824561403E-2</v>
      </c>
      <c r="G30" s="354">
        <f>+SUM(Template!G107:G109)/SUM(Template!G82:G84)</f>
        <v>0.15384615384615385</v>
      </c>
      <c r="H30" s="354">
        <f>+SUM(Template!I107:I109)/SUM(Template!I82:I84)</f>
        <v>9.8039215686274508E-2</v>
      </c>
      <c r="I30" s="354">
        <f>+SUM(Template!K107:K109)/SUM(Template!K82:K84)</f>
        <v>0.1111111111111111</v>
      </c>
      <c r="J30" s="354">
        <f>+SUM(Template!M107:M109)/SUM(Template!M82:M84)</f>
        <v>0.21212121212121213</v>
      </c>
      <c r="K30" s="354">
        <f>+SUM(Template!O107:O109)/SUM(Template!O82:O84)</f>
        <v>0.26666666666666666</v>
      </c>
      <c r="L30" s="354">
        <f>+SUM(Template!Q107:Q109)/SUM(Template!Q82:Q84)</f>
        <v>0</v>
      </c>
      <c r="M30" s="354" t="e">
        <f>+SUM(Template!S107:S109)/SUM(Template!S82:S84)</f>
        <v>#DIV/0!</v>
      </c>
      <c r="N30" s="354">
        <f>+SUM(Template!U107:U109)/SUM(Template!U82:U84)</f>
        <v>0</v>
      </c>
      <c r="O30" s="354">
        <f>+SUM(Template!W107:W109)/SUM(Template!W82:W84)</f>
        <v>0.23076923076923078</v>
      </c>
      <c r="P30" s="354" t="e">
        <f>+SUM(Template!Y107:Y109)/SUM(Template!Y82:Y84)</f>
        <v>#DIV/0!</v>
      </c>
      <c r="Q30" s="346" t="s">
        <v>784</v>
      </c>
    </row>
    <row r="31" spans="1:17" ht="28.5" x14ac:dyDescent="0.2">
      <c r="A31" s="511"/>
      <c r="B31" s="502" t="s">
        <v>785</v>
      </c>
      <c r="C31" s="337" t="s">
        <v>653</v>
      </c>
      <c r="D31" s="339" t="s">
        <v>91</v>
      </c>
      <c r="E31" s="339" t="s">
        <v>766</v>
      </c>
      <c r="F31" s="355">
        <f>+Template!E127</f>
        <v>77</v>
      </c>
      <c r="G31" s="355">
        <f>+Template!G127</f>
        <v>96</v>
      </c>
      <c r="H31" s="355">
        <f>+Template!I127</f>
        <v>73</v>
      </c>
      <c r="I31" s="355">
        <f>+Template!K127</f>
        <v>94</v>
      </c>
      <c r="J31" s="355">
        <f>+Template!M127</f>
        <v>78</v>
      </c>
      <c r="K31" s="355">
        <f>+Template!O127</f>
        <v>30</v>
      </c>
      <c r="L31" s="355">
        <f>+Template!Q127</f>
        <v>32</v>
      </c>
      <c r="M31" s="355">
        <f>+Template!S127</f>
        <v>29</v>
      </c>
      <c r="N31" s="355">
        <f>+Template!U127</f>
        <v>26</v>
      </c>
      <c r="O31" s="355">
        <f>+Template!W127</f>
        <v>25</v>
      </c>
      <c r="P31" s="355">
        <f>+Template!Y127</f>
        <v>0</v>
      </c>
      <c r="Q31" s="341" t="s">
        <v>261</v>
      </c>
    </row>
    <row r="32" spans="1:17" ht="28.5" x14ac:dyDescent="0.2">
      <c r="A32" s="511"/>
      <c r="B32" s="503"/>
      <c r="C32" s="342" t="s">
        <v>408</v>
      </c>
      <c r="D32" s="344" t="s">
        <v>786</v>
      </c>
      <c r="E32" s="344" t="s">
        <v>766</v>
      </c>
      <c r="F32" s="356">
        <f>+Template!E129</f>
        <v>39</v>
      </c>
      <c r="G32" s="356">
        <f>+Template!G129</f>
        <v>52</v>
      </c>
      <c r="H32" s="356">
        <f>+Template!I129</f>
        <v>42</v>
      </c>
      <c r="I32" s="356">
        <f>+Template!K129</f>
        <v>43</v>
      </c>
      <c r="J32" s="356">
        <f>+Template!M129</f>
        <v>40</v>
      </c>
      <c r="K32" s="356">
        <f>+Template!O129</f>
        <v>12</v>
      </c>
      <c r="L32" s="356">
        <f>+Template!Q129</f>
        <v>22</v>
      </c>
      <c r="M32" s="356">
        <f>+Template!S129</f>
        <v>20</v>
      </c>
      <c r="N32" s="356">
        <f>+Template!U129</f>
        <v>15</v>
      </c>
      <c r="O32" s="356">
        <f>+Template!W129</f>
        <v>14</v>
      </c>
      <c r="P32" s="356">
        <f>+Template!Y129</f>
        <v>0</v>
      </c>
      <c r="Q32" s="346" t="s">
        <v>261</v>
      </c>
    </row>
    <row r="33" spans="1:17" ht="28.5" x14ac:dyDescent="0.2">
      <c r="A33" s="511"/>
      <c r="B33" s="503"/>
      <c r="C33" s="342" t="s">
        <v>409</v>
      </c>
      <c r="D33" s="344" t="s">
        <v>787</v>
      </c>
      <c r="E33" s="344" t="s">
        <v>766</v>
      </c>
      <c r="F33" s="356">
        <f>+Template!E130</f>
        <v>38</v>
      </c>
      <c r="G33" s="356">
        <f>+Template!G130</f>
        <v>44</v>
      </c>
      <c r="H33" s="356">
        <f>+Template!I130</f>
        <v>31</v>
      </c>
      <c r="I33" s="356">
        <f>+Template!K130</f>
        <v>51</v>
      </c>
      <c r="J33" s="356">
        <f>+Template!M130</f>
        <v>38</v>
      </c>
      <c r="K33" s="356">
        <f>+Template!O130</f>
        <v>18</v>
      </c>
      <c r="L33" s="356">
        <f>+Template!Q130</f>
        <v>10</v>
      </c>
      <c r="M33" s="356">
        <f>+Template!S130</f>
        <v>9</v>
      </c>
      <c r="N33" s="356">
        <f>+Template!U130</f>
        <v>11</v>
      </c>
      <c r="O33" s="356">
        <f>+Template!W130</f>
        <v>11</v>
      </c>
      <c r="P33" s="356">
        <f>+Template!Y130</f>
        <v>0</v>
      </c>
      <c r="Q33" s="346" t="s">
        <v>261</v>
      </c>
    </row>
    <row r="34" spans="1:17" ht="28.5" x14ac:dyDescent="0.2">
      <c r="A34" s="511"/>
      <c r="B34" s="503"/>
      <c r="C34" s="342" t="s">
        <v>754</v>
      </c>
      <c r="D34" s="344" t="s">
        <v>788</v>
      </c>
      <c r="E34" s="344" t="s">
        <v>766</v>
      </c>
      <c r="F34" s="356">
        <f>SUM(Template!E132:E134)</f>
        <v>43</v>
      </c>
      <c r="G34" s="356">
        <f>SUM(Template!G132:G134)</f>
        <v>52</v>
      </c>
      <c r="H34" s="356">
        <f>SUM(Template!I132:I134)</f>
        <v>36</v>
      </c>
      <c r="I34" s="356">
        <f>SUM(Template!K132:K134)</f>
        <v>60</v>
      </c>
      <c r="J34" s="356">
        <f>SUM(Template!M132:M134)</f>
        <v>45</v>
      </c>
      <c r="K34" s="356">
        <f>SUM(Template!O132:O134)</f>
        <v>19</v>
      </c>
      <c r="L34" s="356">
        <f>SUM(Template!Q132:Q134)</f>
        <v>14</v>
      </c>
      <c r="M34" s="356">
        <f>SUM(Template!S132:S134)</f>
        <v>15</v>
      </c>
      <c r="N34" s="356">
        <f>SUM(Template!U132:U134)</f>
        <v>10</v>
      </c>
      <c r="O34" s="356">
        <f>SUM(Template!W132:W134)</f>
        <v>12</v>
      </c>
      <c r="P34" s="356">
        <f>SUM(Template!Y132:Y134)</f>
        <v>0</v>
      </c>
      <c r="Q34" s="346" t="s">
        <v>261</v>
      </c>
    </row>
    <row r="35" spans="1:17" ht="28.5" x14ac:dyDescent="0.2">
      <c r="A35" s="511"/>
      <c r="B35" s="503"/>
      <c r="C35" s="364" t="str">
        <f>+Template!C152</f>
        <v>Family reunification</v>
      </c>
      <c r="D35" s="344" t="s">
        <v>789</v>
      </c>
      <c r="E35" s="344" t="s">
        <v>766</v>
      </c>
      <c r="F35" s="356">
        <f>+Template!E152</f>
        <v>22</v>
      </c>
      <c r="G35" s="356">
        <f>+Template!G152</f>
        <v>21</v>
      </c>
      <c r="H35" s="356">
        <f>+Template!I152</f>
        <v>22</v>
      </c>
      <c r="I35" s="356">
        <f>+Template!K152</f>
        <v>15</v>
      </c>
      <c r="J35" s="356">
        <f>+Template!M152</f>
        <v>16</v>
      </c>
      <c r="K35" s="356">
        <f>+Template!O152</f>
        <v>5</v>
      </c>
      <c r="L35" s="356">
        <f>+Template!Q152</f>
        <v>6</v>
      </c>
      <c r="M35" s="356">
        <f>+Template!S152</f>
        <v>5</v>
      </c>
      <c r="N35" s="356">
        <f>+Template!U152</f>
        <v>9</v>
      </c>
      <c r="O35" s="356">
        <f>+Template!W152</f>
        <v>3</v>
      </c>
      <c r="P35" s="356">
        <f>+Template!Y152</f>
        <v>0</v>
      </c>
      <c r="Q35" s="346" t="s">
        <v>261</v>
      </c>
    </row>
    <row r="36" spans="1:17" ht="28.5" x14ac:dyDescent="0.2">
      <c r="A36" s="511"/>
      <c r="B36" s="503"/>
      <c r="C36" s="364" t="str">
        <f>+Template!C153</f>
        <v>Placed in formal family-based care arrangements</v>
      </c>
      <c r="D36" s="344" t="s">
        <v>790</v>
      </c>
      <c r="E36" s="344" t="s">
        <v>766</v>
      </c>
      <c r="F36" s="356">
        <f>+Template!E153</f>
        <v>13</v>
      </c>
      <c r="G36" s="356">
        <f>+Template!G153</f>
        <v>11</v>
      </c>
      <c r="H36" s="356">
        <f>+Template!I153</f>
        <v>19</v>
      </c>
      <c r="I36" s="356">
        <f>+Template!K153</f>
        <v>45</v>
      </c>
      <c r="J36" s="356">
        <f>+Template!M153</f>
        <v>27</v>
      </c>
      <c r="K36" s="356">
        <f>+Template!O153</f>
        <v>9</v>
      </c>
      <c r="L36" s="356">
        <f>+Template!Q153</f>
        <v>7</v>
      </c>
      <c r="M36" s="356">
        <f>+Template!S153</f>
        <v>5</v>
      </c>
      <c r="N36" s="356">
        <f>+Template!U153</f>
        <v>8</v>
      </c>
      <c r="O36" s="356">
        <f>+Template!W153</f>
        <v>11</v>
      </c>
      <c r="P36" s="356">
        <f>+Template!Y153</f>
        <v>0</v>
      </c>
      <c r="Q36" s="346" t="s">
        <v>261</v>
      </c>
    </row>
    <row r="37" spans="1:17" ht="42.75" x14ac:dyDescent="0.2">
      <c r="A37" s="511"/>
      <c r="B37" s="503"/>
      <c r="C37" s="364" t="str">
        <f>+Template!C154</f>
        <v>Adopted</v>
      </c>
      <c r="D37" s="344" t="s">
        <v>791</v>
      </c>
      <c r="E37" s="344" t="s">
        <v>766</v>
      </c>
      <c r="F37" s="356">
        <f>+Template!E154</f>
        <v>35</v>
      </c>
      <c r="G37" s="356">
        <f>+Template!G154</f>
        <v>45</v>
      </c>
      <c r="H37" s="356">
        <f>+Template!I154</f>
        <v>25</v>
      </c>
      <c r="I37" s="356">
        <f>+Template!K154</f>
        <v>21</v>
      </c>
      <c r="J37" s="356">
        <f>+Template!M154</f>
        <v>16</v>
      </c>
      <c r="K37" s="356">
        <f>+Template!O154</f>
        <v>7</v>
      </c>
      <c r="L37" s="356">
        <f>+Template!Q154</f>
        <v>7</v>
      </c>
      <c r="M37" s="356">
        <f>+Template!S154</f>
        <v>11</v>
      </c>
      <c r="N37" s="356">
        <f>+Template!U154</f>
        <v>0</v>
      </c>
      <c r="O37" s="356">
        <f>+Template!W154</f>
        <v>11</v>
      </c>
      <c r="P37" s="356">
        <f>+Template!Y154</f>
        <v>0</v>
      </c>
      <c r="Q37" s="346" t="s">
        <v>792</v>
      </c>
    </row>
    <row r="38" spans="1:17" ht="29.25" thickBot="1" x14ac:dyDescent="0.25">
      <c r="A38" s="511"/>
      <c r="B38" s="503"/>
      <c r="C38" s="364" t="str">
        <f>+Template!C155</f>
        <v>Started independent life before age 18</v>
      </c>
      <c r="D38" s="344" t="s">
        <v>793</v>
      </c>
      <c r="E38" s="344" t="s">
        <v>766</v>
      </c>
      <c r="F38" s="356">
        <f>+Template!E155</f>
        <v>0</v>
      </c>
      <c r="G38" s="356">
        <f>+Template!G155</f>
        <v>0</v>
      </c>
      <c r="H38" s="356">
        <f>+Template!I155</f>
        <v>0</v>
      </c>
      <c r="I38" s="356">
        <f>+Template!K155</f>
        <v>4</v>
      </c>
      <c r="J38" s="356">
        <f>+Template!M155</f>
        <v>1</v>
      </c>
      <c r="K38" s="356">
        <f>+Template!O155</f>
        <v>0</v>
      </c>
      <c r="L38" s="356">
        <f>+Template!Q155</f>
        <v>8</v>
      </c>
      <c r="M38" s="356">
        <f>+Template!S155</f>
        <v>0</v>
      </c>
      <c r="N38" s="356">
        <f>+Template!U155</f>
        <v>0</v>
      </c>
      <c r="O38" s="356">
        <f>+Template!W155</f>
        <v>0</v>
      </c>
      <c r="P38" s="356">
        <f>+Template!Y155</f>
        <v>0</v>
      </c>
      <c r="Q38" s="351" t="s">
        <v>794</v>
      </c>
    </row>
    <row r="39" spans="1:17" ht="28.5" x14ac:dyDescent="0.2">
      <c r="A39" s="511"/>
      <c r="B39" s="503"/>
      <c r="C39" s="364" t="str">
        <f>+Template!C156</f>
        <v>Death of child</v>
      </c>
      <c r="D39" s="344" t="s">
        <v>795</v>
      </c>
      <c r="E39" s="344" t="s">
        <v>766</v>
      </c>
      <c r="F39" s="356">
        <f>+Template!E156</f>
        <v>2</v>
      </c>
      <c r="G39" s="356">
        <f>+Template!G156</f>
        <v>4</v>
      </c>
      <c r="H39" s="356">
        <f>+Template!I156</f>
        <v>1</v>
      </c>
      <c r="I39" s="356">
        <f>+Template!K156</f>
        <v>2</v>
      </c>
      <c r="J39" s="356">
        <f>+Template!M156</f>
        <v>1</v>
      </c>
      <c r="K39" s="356">
        <f>+Template!O156</f>
        <v>1</v>
      </c>
      <c r="L39" s="356">
        <f>+Template!Q156</f>
        <v>4</v>
      </c>
      <c r="M39" s="356">
        <f>+Template!S156</f>
        <v>0</v>
      </c>
      <c r="N39" s="356">
        <f>+Template!U156</f>
        <v>0</v>
      </c>
      <c r="O39" s="356">
        <f>+Template!W156</f>
        <v>0</v>
      </c>
      <c r="P39" s="356">
        <f>+Template!Y156</f>
        <v>0</v>
      </c>
      <c r="Q39" s="346" t="s">
        <v>261</v>
      </c>
    </row>
    <row r="40" spans="1:17" ht="29.25" thickBot="1" x14ac:dyDescent="0.25">
      <c r="A40" s="511"/>
      <c r="B40" s="504"/>
      <c r="C40" s="357" t="str">
        <f>+Template!C157</f>
        <v>Other reasons</v>
      </c>
      <c r="D40" s="358" t="s">
        <v>796</v>
      </c>
      <c r="E40" s="358" t="s">
        <v>766</v>
      </c>
      <c r="F40" s="356">
        <f>+Template!E157</f>
        <v>5</v>
      </c>
      <c r="G40" s="356">
        <f>+Template!G157</f>
        <v>15</v>
      </c>
      <c r="H40" s="356">
        <f>+Template!I157</f>
        <v>6</v>
      </c>
      <c r="I40" s="356">
        <f>+Template!K157</f>
        <v>7</v>
      </c>
      <c r="J40" s="356">
        <f>+Template!M157</f>
        <v>17</v>
      </c>
      <c r="K40" s="356">
        <f>+Template!O157</f>
        <v>8</v>
      </c>
      <c r="L40" s="356">
        <f>+Template!Q157</f>
        <v>0</v>
      </c>
      <c r="M40" s="356">
        <f>+Template!S157</f>
        <v>8</v>
      </c>
      <c r="N40" s="356">
        <f>+Template!U157</f>
        <v>9</v>
      </c>
      <c r="O40" s="356">
        <f>+Template!W157</f>
        <v>0</v>
      </c>
      <c r="P40" s="356">
        <f>+Template!Y157</f>
        <v>0</v>
      </c>
      <c r="Q40" s="351" t="s">
        <v>261</v>
      </c>
    </row>
    <row r="41" spans="1:17" ht="28.5" x14ac:dyDescent="0.2">
      <c r="A41" s="511"/>
      <c r="B41" s="502" t="s">
        <v>797</v>
      </c>
      <c r="C41" s="337" t="s">
        <v>653</v>
      </c>
      <c r="D41" s="339" t="s">
        <v>92</v>
      </c>
      <c r="E41" s="339" t="s">
        <v>91</v>
      </c>
      <c r="F41" s="352">
        <f>+Template!E161/Template!E127</f>
        <v>0.22077922077922077</v>
      </c>
      <c r="G41" s="352">
        <f>+Template!G161/Template!G127</f>
        <v>0.21875</v>
      </c>
      <c r="H41" s="352">
        <f>+Template!I161/Template!I127</f>
        <v>0.17808219178082191</v>
      </c>
      <c r="I41" s="352">
        <f>+Template!K161/Template!K127</f>
        <v>0.26595744680851063</v>
      </c>
      <c r="J41" s="352">
        <f>+Template!M161/Template!M127</f>
        <v>0.20512820512820512</v>
      </c>
      <c r="K41" s="352">
        <f>+Template!O161/Template!O127</f>
        <v>0.16666666666666666</v>
      </c>
      <c r="L41" s="352">
        <f>+Template!Q161/Template!Q127</f>
        <v>0.5</v>
      </c>
      <c r="M41" s="352">
        <f>+Template!S161/Template!S127</f>
        <v>0.13793103448275862</v>
      </c>
      <c r="N41" s="352">
        <f>+Template!U161/Template!U127</f>
        <v>7.6923076923076927E-2</v>
      </c>
      <c r="O41" s="352">
        <f>+Template!W161/Template!W127</f>
        <v>0.24</v>
      </c>
      <c r="P41" s="352" t="e">
        <f>+Template!Y161/Template!Y127</f>
        <v>#DIV/0!</v>
      </c>
      <c r="Q41" s="341"/>
    </row>
    <row r="42" spans="1:17" ht="28.5" x14ac:dyDescent="0.2">
      <c r="A42" s="511"/>
      <c r="B42" s="503"/>
      <c r="C42" s="342" t="s">
        <v>408</v>
      </c>
      <c r="D42" s="344" t="s">
        <v>798</v>
      </c>
      <c r="E42" s="344" t="s">
        <v>786</v>
      </c>
      <c r="F42" s="353">
        <f>Template!E163/Template!E129</f>
        <v>0.28205128205128205</v>
      </c>
      <c r="G42" s="353">
        <f>Template!G163/Template!G129</f>
        <v>0.26923076923076922</v>
      </c>
      <c r="H42" s="353">
        <f>Template!I163/Template!I129</f>
        <v>0.23809523809523808</v>
      </c>
      <c r="I42" s="353">
        <f>Template!K163/Template!K129</f>
        <v>0.2558139534883721</v>
      </c>
      <c r="J42" s="353">
        <f>Template!M163/Template!M129</f>
        <v>0.27500000000000002</v>
      </c>
      <c r="K42" s="353">
        <f>Template!O163/Template!O129</f>
        <v>0.33333333333333331</v>
      </c>
      <c r="L42" s="353">
        <f>Template!Q163/Template!Q129</f>
        <v>0.40909090909090912</v>
      </c>
      <c r="M42" s="353">
        <f>Template!S163/Template!S129</f>
        <v>0.1</v>
      </c>
      <c r="N42" s="353">
        <f>Template!U163/Template!U129</f>
        <v>6.6666666666666666E-2</v>
      </c>
      <c r="O42" s="353">
        <f>Template!W163/Template!W129</f>
        <v>0.14285714285714285</v>
      </c>
      <c r="P42" s="353" t="e">
        <f>Template!Y163/Template!Y129</f>
        <v>#DIV/0!</v>
      </c>
      <c r="Q42" s="346"/>
    </row>
    <row r="43" spans="1:17" ht="28.5" x14ac:dyDescent="0.2">
      <c r="A43" s="511"/>
      <c r="B43" s="503"/>
      <c r="C43" s="342" t="s">
        <v>409</v>
      </c>
      <c r="D43" s="344" t="s">
        <v>799</v>
      </c>
      <c r="E43" s="344" t="s">
        <v>787</v>
      </c>
      <c r="F43" s="353">
        <f>Template!E164/Template!E130</f>
        <v>0.15789473684210525</v>
      </c>
      <c r="G43" s="353">
        <f>Template!G164/Template!G130</f>
        <v>0.15909090909090909</v>
      </c>
      <c r="H43" s="353">
        <f>Template!I164/Template!I130</f>
        <v>9.6774193548387094E-2</v>
      </c>
      <c r="I43" s="353">
        <f>Template!K164/Template!K130</f>
        <v>0.27450980392156865</v>
      </c>
      <c r="J43" s="353">
        <f>Template!M164/Template!M130</f>
        <v>0.13157894736842105</v>
      </c>
      <c r="K43" s="353">
        <f>Template!O164/Template!O130</f>
        <v>5.5555555555555552E-2</v>
      </c>
      <c r="L43" s="353">
        <f>Template!Q164/Template!Q130</f>
        <v>0.7</v>
      </c>
      <c r="M43" s="353">
        <f>Template!S164/Template!S130</f>
        <v>0.22222222222222221</v>
      </c>
      <c r="N43" s="353">
        <f>Template!U164/Template!U130</f>
        <v>9.0909090909090912E-2</v>
      </c>
      <c r="O43" s="353">
        <f>Template!W164/Template!W130</f>
        <v>0.36363636363636365</v>
      </c>
      <c r="P43" s="353" t="e">
        <f>Template!Y164/Template!Y130</f>
        <v>#DIV/0!</v>
      </c>
      <c r="Q43" s="346"/>
    </row>
    <row r="44" spans="1:17" ht="29.25" thickBot="1" x14ac:dyDescent="0.25">
      <c r="A44" s="511"/>
      <c r="B44" s="504"/>
      <c r="C44" s="365" t="s">
        <v>754</v>
      </c>
      <c r="D44" s="358" t="s">
        <v>800</v>
      </c>
      <c r="E44" s="358" t="s">
        <v>788</v>
      </c>
      <c r="F44" s="366">
        <f>SUM(Template!E166:E168)/SUM(Template!E132:E134)</f>
        <v>0.11627906976744186</v>
      </c>
      <c r="G44" s="366">
        <f>SUM(Template!G166:G168)/SUM(Template!G132:G134)</f>
        <v>7.6923076923076927E-2</v>
      </c>
      <c r="H44" s="366">
        <f>SUM(Template!I166:I168)/SUM(Template!I132:I134)</f>
        <v>0.1111111111111111</v>
      </c>
      <c r="I44" s="366">
        <f>SUM(Template!K166:K168)/SUM(Template!K132:K134)</f>
        <v>0.28333333333333333</v>
      </c>
      <c r="J44" s="366">
        <f>SUM(Template!M166:M168)/SUM(Template!M132:M134)</f>
        <v>0.17777777777777778</v>
      </c>
      <c r="K44" s="366">
        <f>SUM(Template!O166:O168)/SUM(Template!O132:O134)</f>
        <v>0.15789473684210525</v>
      </c>
      <c r="L44" s="366">
        <f>SUM(Template!Q166:Q168)/SUM(Template!Q132:Q134)</f>
        <v>0</v>
      </c>
      <c r="M44" s="366">
        <f>SUM(Template!S166:S168)/SUM(Template!S132:S134)</f>
        <v>0</v>
      </c>
      <c r="N44" s="366">
        <f>SUM(Template!U166:U168)/SUM(Template!U132:U134)</f>
        <v>0</v>
      </c>
      <c r="O44" s="366">
        <f>SUM(Template!W166:W168)/SUM(Template!W132:W134)</f>
        <v>0</v>
      </c>
      <c r="P44" s="366" t="e">
        <f>SUM(Template!Y166:Y168)/SUM(Template!Y132:Y134)</f>
        <v>#DIV/0!</v>
      </c>
      <c r="Q44" s="351"/>
    </row>
    <row r="45" spans="1:17" ht="28.5" x14ac:dyDescent="0.2">
      <c r="A45" s="511"/>
      <c r="B45" s="502" t="s">
        <v>801</v>
      </c>
      <c r="C45" s="337" t="s">
        <v>653</v>
      </c>
      <c r="D45" s="339" t="s">
        <v>93</v>
      </c>
      <c r="E45" s="339" t="s">
        <v>766</v>
      </c>
      <c r="F45" s="355">
        <f>+Template!E185</f>
        <v>25</v>
      </c>
      <c r="G45" s="355">
        <f>+Template!G185</f>
        <v>23</v>
      </c>
      <c r="H45" s="355">
        <f>+Template!I185</f>
        <v>16</v>
      </c>
      <c r="I45" s="355">
        <f>+Template!K185</f>
        <v>17</v>
      </c>
      <c r="J45" s="355">
        <f>+Template!M185</f>
        <v>23</v>
      </c>
      <c r="K45" s="355">
        <f>+Template!O185</f>
        <v>17</v>
      </c>
      <c r="L45" s="355">
        <f>+Template!Q185</f>
        <v>6</v>
      </c>
      <c r="M45" s="355">
        <f>+Template!S185</f>
        <v>13</v>
      </c>
      <c r="N45" s="355">
        <f>+Template!U185</f>
        <v>11</v>
      </c>
      <c r="O45" s="355">
        <f>+Template!W185</f>
        <v>26</v>
      </c>
      <c r="P45" s="355">
        <f>+Template!Y185</f>
        <v>0</v>
      </c>
      <c r="Q45" s="341"/>
    </row>
    <row r="46" spans="1:17" ht="28.5" x14ac:dyDescent="0.2">
      <c r="A46" s="511"/>
      <c r="B46" s="503"/>
      <c r="C46" s="342" t="s">
        <v>408</v>
      </c>
      <c r="D46" s="344" t="s">
        <v>802</v>
      </c>
      <c r="E46" s="344" t="s">
        <v>766</v>
      </c>
      <c r="F46" s="356">
        <f>+Template!E189</f>
        <v>21</v>
      </c>
      <c r="G46" s="356">
        <f>+Template!G189</f>
        <v>9</v>
      </c>
      <c r="H46" s="356">
        <f>+Template!I189</f>
        <v>8</v>
      </c>
      <c r="I46" s="356">
        <f>+Template!K189</f>
        <v>14</v>
      </c>
      <c r="J46" s="356">
        <f>+Template!M189</f>
        <v>16</v>
      </c>
      <c r="K46" s="356">
        <f>+Template!O189</f>
        <v>8</v>
      </c>
      <c r="L46" s="356">
        <f>+Template!Q189</f>
        <v>4</v>
      </c>
      <c r="M46" s="356">
        <f>+Template!S189</f>
        <v>9</v>
      </c>
      <c r="N46" s="356">
        <f>+Template!U189</f>
        <v>7</v>
      </c>
      <c r="O46" s="356">
        <f>+Template!W189</f>
        <v>10</v>
      </c>
      <c r="P46" s="356">
        <f>+Template!Y189</f>
        <v>0</v>
      </c>
      <c r="Q46" s="346"/>
    </row>
    <row r="47" spans="1:17" ht="28.5" x14ac:dyDescent="0.2">
      <c r="A47" s="511"/>
      <c r="B47" s="503"/>
      <c r="C47" s="342" t="s">
        <v>409</v>
      </c>
      <c r="D47" s="344" t="s">
        <v>803</v>
      </c>
      <c r="E47" s="344" t="s">
        <v>766</v>
      </c>
      <c r="F47" s="356">
        <f>+Template!E190</f>
        <v>4</v>
      </c>
      <c r="G47" s="356">
        <f>+Template!G190</f>
        <v>14</v>
      </c>
      <c r="H47" s="356">
        <f>+Template!I190</f>
        <v>8</v>
      </c>
      <c r="I47" s="356">
        <f>+Template!K190</f>
        <v>3</v>
      </c>
      <c r="J47" s="356">
        <f>+Template!M190</f>
        <v>7</v>
      </c>
      <c r="K47" s="356">
        <f>+Template!O190</f>
        <v>9</v>
      </c>
      <c r="L47" s="356">
        <f>+Template!Q190</f>
        <v>2</v>
      </c>
      <c r="M47" s="356">
        <f>+Template!S190</f>
        <v>4</v>
      </c>
      <c r="N47" s="356">
        <f>+Template!U190</f>
        <v>4</v>
      </c>
      <c r="O47" s="356">
        <f>+Template!W190</f>
        <v>16</v>
      </c>
      <c r="P47" s="356">
        <f>+Template!Y190</f>
        <v>0</v>
      </c>
      <c r="Q47" s="346"/>
    </row>
    <row r="48" spans="1:17" ht="29.25" thickBot="1" x14ac:dyDescent="0.25">
      <c r="A48" s="511"/>
      <c r="B48" s="509"/>
      <c r="C48" s="367" t="s">
        <v>769</v>
      </c>
      <c r="D48" s="349" t="s">
        <v>804</v>
      </c>
      <c r="E48" s="349" t="s">
        <v>766</v>
      </c>
      <c r="F48" s="368">
        <f>+Template!E187</f>
        <v>0</v>
      </c>
      <c r="G48" s="368">
        <f>+Template!G187</f>
        <v>0</v>
      </c>
      <c r="H48" s="368">
        <f>+Template!I187</f>
        <v>0</v>
      </c>
      <c r="I48" s="368">
        <f>+Template!K187</f>
        <v>0</v>
      </c>
      <c r="J48" s="368">
        <f>+Template!M187</f>
        <v>0</v>
      </c>
      <c r="K48" s="368">
        <f>+Template!O187</f>
        <v>0</v>
      </c>
      <c r="L48" s="368">
        <f>+Template!Q187</f>
        <v>0</v>
      </c>
      <c r="M48" s="368">
        <f>+Template!S187</f>
        <v>0</v>
      </c>
      <c r="N48" s="368">
        <f>+Template!U187</f>
        <v>0</v>
      </c>
      <c r="O48" s="368">
        <f>+Template!W187</f>
        <v>5</v>
      </c>
      <c r="P48" s="368">
        <f>+Template!Y187</f>
        <v>0</v>
      </c>
      <c r="Q48" s="351" t="s">
        <v>805</v>
      </c>
    </row>
    <row r="49" spans="1:17" ht="86.25" thickBot="1" x14ac:dyDescent="0.25">
      <c r="A49" s="511"/>
      <c r="B49" s="369" t="s">
        <v>806</v>
      </c>
      <c r="C49" s="370" t="s">
        <v>653</v>
      </c>
      <c r="D49" s="371" t="s">
        <v>86</v>
      </c>
      <c r="E49" s="371" t="s">
        <v>747</v>
      </c>
      <c r="F49" s="372">
        <f>+Template!E23/(Template!E23+Template!E192)</f>
        <v>1</v>
      </c>
      <c r="G49" s="372">
        <f>+Template!G23/(Template!G23+Template!G192)</f>
        <v>1</v>
      </c>
      <c r="H49" s="372">
        <f>+Template!I23/(Template!I23+Template!I192)</f>
        <v>1</v>
      </c>
      <c r="I49" s="372">
        <f>+Template!K23/(Template!K23+Template!K192)</f>
        <v>1</v>
      </c>
      <c r="J49" s="372">
        <f>+Template!M23/(Template!M23+Template!M192)</f>
        <v>1</v>
      </c>
      <c r="K49" s="372">
        <f>+Template!O23/(Template!O23+Template!O192)</f>
        <v>0.19408502772643252</v>
      </c>
      <c r="L49" s="372">
        <f>+Template!Q23/(Template!Q23+Template!Q192)</f>
        <v>0.17704280155642024</v>
      </c>
      <c r="M49" s="372">
        <f>+Template!S23/(Template!S23+Template!S192)</f>
        <v>0.2360248447204969</v>
      </c>
      <c r="N49" s="372">
        <f>+Template!U23/(Template!U23+Template!U192)</f>
        <v>0.15890850722311398</v>
      </c>
      <c r="O49" s="372">
        <f>+Template!W23/(Template!W23+Template!W192)</f>
        <v>0.13389121338912133</v>
      </c>
      <c r="P49" s="372" t="e">
        <f>+Template!Y23/(Template!Y23+Template!Y192)</f>
        <v>#DIV/0!</v>
      </c>
      <c r="Q49" s="341" t="s">
        <v>749</v>
      </c>
    </row>
    <row r="50" spans="1:17" ht="57" x14ac:dyDescent="0.2">
      <c r="A50" s="511"/>
      <c r="B50" s="502" t="s">
        <v>807</v>
      </c>
      <c r="C50" s="337" t="s">
        <v>653</v>
      </c>
      <c r="D50" s="338" t="s">
        <v>808</v>
      </c>
      <c r="E50" s="339" t="s">
        <v>748</v>
      </c>
      <c r="F50" s="373">
        <f>+(Template!E192)/(Population!E11)*100000</f>
        <v>0</v>
      </c>
      <c r="G50" s="373">
        <f>+(Template!G192)/(Population!F11)*100000</f>
        <v>0</v>
      </c>
      <c r="H50" s="373">
        <f>+(Template!I192)/(Population!G11)*100000</f>
        <v>0</v>
      </c>
      <c r="I50" s="373">
        <f>+(Template!K192)/(Population!H11)*100000</f>
        <v>0</v>
      </c>
      <c r="J50" s="373">
        <f>+(Template!M192)/(Population!I11)*100000</f>
        <v>0</v>
      </c>
      <c r="K50" s="373">
        <f>+(Template!O192)/(Population!J11)*100000</f>
        <v>108.59629327973259</v>
      </c>
      <c r="L50" s="373">
        <f>+(Template!Q192)/(Population!K11)*100000</f>
        <v>113.76962055276437</v>
      </c>
      <c r="M50" s="373">
        <f>+(Template!S192)/(Population!L11)*100000</f>
        <v>100.07295291147204</v>
      </c>
      <c r="N50" s="373">
        <f>+(Template!U192)/(Population!M11)*100000</f>
        <v>143.43746236135291</v>
      </c>
      <c r="O50" s="373">
        <f>+(Template!W192)/(Population!N11)*100000</f>
        <v>172.06029036905684</v>
      </c>
      <c r="P50" s="373" t="e">
        <f>+(Template!Y192)/(Population!O11)*100000</f>
        <v>#DIV/0!</v>
      </c>
      <c r="Q50" s="341" t="s">
        <v>749</v>
      </c>
    </row>
    <row r="51" spans="1:17" ht="57" x14ac:dyDescent="0.2">
      <c r="A51" s="511"/>
      <c r="B51" s="503"/>
      <c r="C51" s="342" t="s">
        <v>408</v>
      </c>
      <c r="D51" s="343" t="s">
        <v>809</v>
      </c>
      <c r="E51" s="344" t="s">
        <v>751</v>
      </c>
      <c r="F51" s="374">
        <f>+(Template!E194)/(Population!E39)*100000</f>
        <v>0</v>
      </c>
      <c r="G51" s="374">
        <f>+(Template!G194)/(Population!F39)*100000</f>
        <v>0</v>
      </c>
      <c r="H51" s="374">
        <f>+(Template!I194)/(Population!G39)*100000</f>
        <v>0</v>
      </c>
      <c r="I51" s="374">
        <f>+(Template!K194)/(Population!H39)*100000</f>
        <v>0</v>
      </c>
      <c r="J51" s="374">
        <f>+(Template!M194)/(Population!I39)*100000</f>
        <v>0</v>
      </c>
      <c r="K51" s="374">
        <f>+(Template!O194)/(Population!J39)*100000</f>
        <v>106.00059745791293</v>
      </c>
      <c r="L51" s="374">
        <f>+(Template!Q194)/(Population!K39)*100000</f>
        <v>104.79939518757006</v>
      </c>
      <c r="M51" s="374">
        <f>+(Template!S194)/(Population!L39)*100000</f>
        <v>96.77690818816798</v>
      </c>
      <c r="N51" s="374">
        <f>+(Template!U194)/(Population!M39)*100000</f>
        <v>141.73930584900251</v>
      </c>
      <c r="O51" s="374">
        <f>+(Template!W194)/(Population!N39)*100000</f>
        <v>175.14546206703881</v>
      </c>
      <c r="P51" s="374" t="e">
        <f>+(Template!Y194)/(Population!O39)*100000</f>
        <v>#DIV/0!</v>
      </c>
      <c r="Q51" s="346" t="s">
        <v>749</v>
      </c>
    </row>
    <row r="52" spans="1:17" ht="57" x14ac:dyDescent="0.2">
      <c r="A52" s="511"/>
      <c r="B52" s="503"/>
      <c r="C52" s="342" t="s">
        <v>409</v>
      </c>
      <c r="D52" s="343" t="s">
        <v>810</v>
      </c>
      <c r="E52" s="344" t="s">
        <v>753</v>
      </c>
      <c r="F52" s="374">
        <f>+(Template!E195)/(Population!E67)*100000</f>
        <v>0</v>
      </c>
      <c r="G52" s="374">
        <f>+(Template!G195)/(Population!F67)*100000</f>
        <v>0</v>
      </c>
      <c r="H52" s="374">
        <f>+(Template!I195)/(Population!G67)*100000</f>
        <v>0</v>
      </c>
      <c r="I52" s="374">
        <f>+(Template!K195)/(Population!H67)*100000</f>
        <v>0</v>
      </c>
      <c r="J52" s="374">
        <f>+(Template!M195)/(Population!I67)*100000</f>
        <v>0</v>
      </c>
      <c r="K52" s="374">
        <f>+(Template!O195)/(Population!J67)*100000</f>
        <v>111.37407768341919</v>
      </c>
      <c r="L52" s="374">
        <f>+(Template!Q195)/(Population!K67)*100000</f>
        <v>123.32716697498458</v>
      </c>
      <c r="M52" s="374">
        <f>+(Template!S195)/(Population!L67)*100000</f>
        <v>103.58168675778123</v>
      </c>
      <c r="N52" s="374">
        <f>+(Template!U195)/(Population!M67)*100000</f>
        <v>145.24533462942659</v>
      </c>
      <c r="O52" s="374">
        <f>+(Template!W195)/(Population!N67)*100000</f>
        <v>168.77492290704794</v>
      </c>
      <c r="P52" s="374" t="e">
        <f>+(Template!Y195)/(Population!O67)*100000</f>
        <v>#DIV/0!</v>
      </c>
      <c r="Q52" s="346" t="s">
        <v>749</v>
      </c>
    </row>
    <row r="53" spans="1:17" ht="57.75" thickBot="1" x14ac:dyDescent="0.25">
      <c r="A53" s="511"/>
      <c r="B53" s="504"/>
      <c r="C53" s="365" t="s">
        <v>754</v>
      </c>
      <c r="D53" s="375" t="s">
        <v>811</v>
      </c>
      <c r="E53" s="358" t="s">
        <v>756</v>
      </c>
      <c r="F53" s="376">
        <f>(SUM(Template!E197:E199))/(SUM(Population!E13:E15))*100000</f>
        <v>0</v>
      </c>
      <c r="G53" s="376">
        <f>(SUM(Template!G197:G199))/(SUM(Population!F13:F15))*100000</f>
        <v>0</v>
      </c>
      <c r="H53" s="376">
        <f>(SUM(Template!I197:I199))/(SUM(Population!G13:G15))*100000</f>
        <v>0</v>
      </c>
      <c r="I53" s="376">
        <f>(SUM(Template!K197:K199))/(SUM(Population!H13:H15))*100000</f>
        <v>0</v>
      </c>
      <c r="J53" s="376">
        <f>(SUM(Template!M197:M199))/(SUM(Population!I13:I15))*100000</f>
        <v>0</v>
      </c>
      <c r="K53" s="376">
        <f>(SUM(Template!O197:O199))/(SUM(Population!J13:J15))*100000</f>
        <v>0</v>
      </c>
      <c r="L53" s="376">
        <f>(SUM(Template!Q197:Q199))/(SUM(Population!K13:K15))*100000</f>
        <v>0</v>
      </c>
      <c r="M53" s="376">
        <f>(SUM(Template!S197:S199))/(SUM(Population!L13:L15))*100000</f>
        <v>60.691120130485906</v>
      </c>
      <c r="N53" s="376">
        <f>(SUM(Template!U197:U199))/(SUM(Population!M13:M15))*100000</f>
        <v>60.561069000547</v>
      </c>
      <c r="O53" s="376">
        <f>(SUM(Template!W197:W199))/(SUM(Population!N13:N15))*100000</f>
        <v>74.903414018765275</v>
      </c>
      <c r="P53" s="376" t="e">
        <f>(SUM(Template!Y197:Y199))/(SUM(Population!O13:O15))*100000</f>
        <v>#DIV/0!</v>
      </c>
      <c r="Q53" s="360" t="s">
        <v>812</v>
      </c>
    </row>
    <row r="54" spans="1:17" ht="71.25" x14ac:dyDescent="0.2">
      <c r="A54" s="511"/>
      <c r="B54" s="502" t="s">
        <v>813</v>
      </c>
      <c r="C54" s="337" t="s">
        <v>653</v>
      </c>
      <c r="D54" s="338" t="s">
        <v>814</v>
      </c>
      <c r="E54" s="338" t="s">
        <v>808</v>
      </c>
      <c r="F54" s="352" t="e">
        <f>Template!E246/(Template!E192)</f>
        <v>#DIV/0!</v>
      </c>
      <c r="G54" s="352" t="e">
        <f>Template!G246/(Template!G192)</f>
        <v>#DIV/0!</v>
      </c>
      <c r="H54" s="352" t="e">
        <f>Template!I246/(Template!I192)</f>
        <v>#DIV/0!</v>
      </c>
      <c r="I54" s="352" t="e">
        <f>Template!K246/(Template!K192)</f>
        <v>#DIV/0!</v>
      </c>
      <c r="J54" s="352" t="e">
        <f>Template!M246/(Template!M192)</f>
        <v>#DIV/0!</v>
      </c>
      <c r="K54" s="352">
        <f>Template!O246/(Template!O192)</f>
        <v>0.76146788990825687</v>
      </c>
      <c r="L54" s="352">
        <f>Template!Q246/(Template!Q192)</f>
        <v>0.81796690307328601</v>
      </c>
      <c r="M54" s="352">
        <f>Template!S246/(Template!S192)</f>
        <v>0.69376693766937669</v>
      </c>
      <c r="N54" s="352">
        <f>Template!U246/(Template!U192)</f>
        <v>0.74236641221374045</v>
      </c>
      <c r="O54" s="352">
        <f>Template!W246/(Template!W192)</f>
        <v>0.73590982286634465</v>
      </c>
      <c r="P54" s="352" t="e">
        <f>Template!Y246/(Template!Y192)</f>
        <v>#DIV/0!</v>
      </c>
      <c r="Q54" s="341" t="s">
        <v>749</v>
      </c>
    </row>
    <row r="55" spans="1:17" ht="71.25" x14ac:dyDescent="0.2">
      <c r="A55" s="511"/>
      <c r="B55" s="503"/>
      <c r="C55" s="342" t="s">
        <v>408</v>
      </c>
      <c r="D55" s="343" t="s">
        <v>815</v>
      </c>
      <c r="E55" s="343" t="s">
        <v>809</v>
      </c>
      <c r="F55" s="353" t="e">
        <f>+Template!E250/(Template!E194)</f>
        <v>#DIV/0!</v>
      </c>
      <c r="G55" s="353" t="e">
        <f>+Template!G250/(Template!G194)</f>
        <v>#DIV/0!</v>
      </c>
      <c r="H55" s="353" t="e">
        <f>+Template!I250/(Template!I194)</f>
        <v>#DIV/0!</v>
      </c>
      <c r="I55" s="353" t="e">
        <f>+Template!K250/(Template!K194)</f>
        <v>#DIV/0!</v>
      </c>
      <c r="J55" s="353" t="e">
        <f>+Template!M250/(Template!M194)</f>
        <v>#DIV/0!</v>
      </c>
      <c r="K55" s="353">
        <f>+Template!O250/(Template!O194)</f>
        <v>0.78636363636363638</v>
      </c>
      <c r="L55" s="353">
        <f>+Template!Q250/(Template!Q194)</f>
        <v>0.82587064676616917</v>
      </c>
      <c r="M55" s="353">
        <f>+Template!S250/(Template!S194)</f>
        <v>0.70108695652173914</v>
      </c>
      <c r="N55" s="353">
        <f>+Template!U250/(Template!U194)</f>
        <v>0.7191011235955056</v>
      </c>
      <c r="O55" s="353">
        <f>+Template!W250/(Template!W194)</f>
        <v>0.72699386503067487</v>
      </c>
      <c r="P55" s="353" t="e">
        <f>+Template!Y250/(Template!Y194)</f>
        <v>#DIV/0!</v>
      </c>
      <c r="Q55" s="346" t="s">
        <v>749</v>
      </c>
    </row>
    <row r="56" spans="1:17" ht="71.25" x14ac:dyDescent="0.2">
      <c r="A56" s="511"/>
      <c r="B56" s="503"/>
      <c r="C56" s="342" t="s">
        <v>409</v>
      </c>
      <c r="D56" s="343" t="s">
        <v>816</v>
      </c>
      <c r="E56" s="343" t="s">
        <v>810</v>
      </c>
      <c r="F56" s="353" t="e">
        <f>+Template!E251/(Template!E195)</f>
        <v>#DIV/0!</v>
      </c>
      <c r="G56" s="353" t="e">
        <f>+Template!G251/(Template!G195)</f>
        <v>#DIV/0!</v>
      </c>
      <c r="H56" s="353" t="e">
        <f>+Template!I251/(Template!I195)</f>
        <v>#DIV/0!</v>
      </c>
      <c r="I56" s="353" t="e">
        <f>+Template!K251/(Template!K195)</f>
        <v>#DIV/0!</v>
      </c>
      <c r="J56" s="353" t="e">
        <f>+Template!M251/(Template!M195)</f>
        <v>#DIV/0!</v>
      </c>
      <c r="K56" s="353">
        <f>+Template!O251/(Template!O195)</f>
        <v>0.73611111111111116</v>
      </c>
      <c r="L56" s="353">
        <f>+Template!Q251/(Template!Q195)</f>
        <v>0.81081081081081086</v>
      </c>
      <c r="M56" s="353">
        <f>+Template!S251/(Template!S195)</f>
        <v>0.68648648648648647</v>
      </c>
      <c r="N56" s="353">
        <f>+Template!U251/(Template!U195)</f>
        <v>0.7665369649805448</v>
      </c>
      <c r="O56" s="353">
        <f>+Template!W251/(Template!W195)</f>
        <v>0.74576271186440679</v>
      </c>
      <c r="P56" s="353" t="e">
        <f>+Template!Y251/(Template!Y195)</f>
        <v>#DIV/0!</v>
      </c>
      <c r="Q56" s="346" t="s">
        <v>749</v>
      </c>
    </row>
    <row r="57" spans="1:17" ht="71.25" x14ac:dyDescent="0.2">
      <c r="A57" s="511"/>
      <c r="B57" s="503"/>
      <c r="C57" s="342" t="s">
        <v>754</v>
      </c>
      <c r="D57" s="343" t="s">
        <v>817</v>
      </c>
      <c r="E57" s="343" t="s">
        <v>811</v>
      </c>
      <c r="F57" s="353" t="e">
        <f>SUM(Template!E253:E255)/(SUM(Template!E197:E199))</f>
        <v>#DIV/0!</v>
      </c>
      <c r="G57" s="353" t="e">
        <f>SUM(Template!G253:G255)/(SUM(Template!G197:G199))</f>
        <v>#DIV/0!</v>
      </c>
      <c r="H57" s="353" t="e">
        <f>SUM(Template!I253:I255)/(SUM(Template!I197:I199))</f>
        <v>#DIV/0!</v>
      </c>
      <c r="I57" s="353" t="e">
        <f>SUM(Template!K253:K255)/(SUM(Template!K197:K199))</f>
        <v>#DIV/0!</v>
      </c>
      <c r="J57" s="353" t="e">
        <f>SUM(Template!M253:M255)/(SUM(Template!M197:M199))</f>
        <v>#DIV/0!</v>
      </c>
      <c r="K57" s="353" t="e">
        <f>SUM(Template!O253:O255)/(SUM(Template!O197:O199))</f>
        <v>#DIV/0!</v>
      </c>
      <c r="L57" s="353" t="e">
        <f>SUM(Template!Q253:Q255)/(SUM(Template!Q197:Q199))</f>
        <v>#DIV/0!</v>
      </c>
      <c r="M57" s="353">
        <f>SUM(Template!S253:S255)/(SUM(Template!S197:S199))</f>
        <v>0.9375</v>
      </c>
      <c r="N57" s="353">
        <f>SUM(Template!U253:U255)/(SUM(Template!U197:U199))</f>
        <v>0.967741935483871</v>
      </c>
      <c r="O57" s="353">
        <f>SUM(Template!W253:W255)/(SUM(Template!W197:W199))</f>
        <v>0.94736842105263153</v>
      </c>
      <c r="P57" s="353" t="e">
        <f>SUM(Template!Y253:Y255)/(SUM(Template!Y197:Y199))</f>
        <v>#DIV/0!</v>
      </c>
      <c r="Q57" s="346" t="s">
        <v>812</v>
      </c>
    </row>
    <row r="58" spans="1:17" ht="29.25" thickBot="1" x14ac:dyDescent="0.25">
      <c r="A58" s="511"/>
      <c r="B58" s="504"/>
      <c r="C58" s="365" t="s">
        <v>769</v>
      </c>
      <c r="D58" s="375" t="s">
        <v>818</v>
      </c>
      <c r="E58" s="375" t="s">
        <v>96</v>
      </c>
      <c r="F58" s="366">
        <f>+Template!E248/(Template!E217)</f>
        <v>1</v>
      </c>
      <c r="G58" s="366">
        <f>+Template!G248/(Template!G217)</f>
        <v>1</v>
      </c>
      <c r="H58" s="366">
        <f>+Template!I248/(Template!I217)</f>
        <v>1</v>
      </c>
      <c r="I58" s="366">
        <f>+Template!K248/(Template!K217)</f>
        <v>1</v>
      </c>
      <c r="J58" s="366">
        <f>+Template!M248/(Template!M217)</f>
        <v>1</v>
      </c>
      <c r="K58" s="366">
        <f>+Template!O248/(Template!O217)</f>
        <v>0.87234042553191493</v>
      </c>
      <c r="L58" s="366">
        <f>+Template!Q248/(Template!Q217)</f>
        <v>0.93814432989690721</v>
      </c>
      <c r="M58" s="366">
        <f>+Template!S248/(Template!S217)</f>
        <v>0.96153846153846156</v>
      </c>
      <c r="N58" s="366">
        <f>+Template!U248/(Template!U217)</f>
        <v>0.91891891891891897</v>
      </c>
      <c r="O58" s="366">
        <f>+Template!W248/(Template!W217)</f>
        <v>0.91970802919708028</v>
      </c>
      <c r="P58" s="366" t="e">
        <f>+Template!Y248/(Template!Y217)</f>
        <v>#DIV/0!</v>
      </c>
      <c r="Q58" s="360" t="s">
        <v>749</v>
      </c>
    </row>
    <row r="59" spans="1:17" ht="71.25" x14ac:dyDescent="0.2">
      <c r="A59" s="511"/>
      <c r="B59" s="502" t="s">
        <v>819</v>
      </c>
      <c r="C59" s="337" t="s">
        <v>653</v>
      </c>
      <c r="D59" s="338" t="s">
        <v>99</v>
      </c>
      <c r="E59" s="338" t="s">
        <v>808</v>
      </c>
      <c r="F59" s="352" t="e">
        <f>+Template!E271/(Template!E192)</f>
        <v>#DIV/0!</v>
      </c>
      <c r="G59" s="352" t="e">
        <f>+Template!G271/(Template!G192)</f>
        <v>#DIV/0!</v>
      </c>
      <c r="H59" s="352" t="e">
        <f>+Template!I271/(Template!I192)</f>
        <v>#DIV/0!</v>
      </c>
      <c r="I59" s="352" t="e">
        <f>+Template!K271/(Template!K192)</f>
        <v>#DIV/0!</v>
      </c>
      <c r="J59" s="352" t="e">
        <f>+Template!M271/(Template!M192)</f>
        <v>#DIV/0!</v>
      </c>
      <c r="K59" s="352">
        <f>+Template!O271/(Template!O192)</f>
        <v>0.23853211009174313</v>
      </c>
      <c r="L59" s="352">
        <f>+Template!Q271/(Template!Q192)</f>
        <v>0.18203309692671396</v>
      </c>
      <c r="M59" s="352">
        <f>+Template!S271/(Template!S192)</f>
        <v>0.30623306233062331</v>
      </c>
      <c r="N59" s="352">
        <f>+Template!U271/(Template!U192)</f>
        <v>0.25763358778625955</v>
      </c>
      <c r="O59" s="352">
        <f>+Template!W271/(Template!W192)</f>
        <v>0.2640901771336554</v>
      </c>
      <c r="P59" s="352" t="e">
        <f>+Template!Y271/(Template!Y192)</f>
        <v>#DIV/0!</v>
      </c>
      <c r="Q59" s="341" t="s">
        <v>749</v>
      </c>
    </row>
    <row r="60" spans="1:17" ht="71.25" x14ac:dyDescent="0.2">
      <c r="A60" s="511"/>
      <c r="B60" s="503"/>
      <c r="C60" s="342" t="s">
        <v>408</v>
      </c>
      <c r="D60" s="343" t="s">
        <v>820</v>
      </c>
      <c r="E60" s="343" t="s">
        <v>809</v>
      </c>
      <c r="F60" s="353" t="e">
        <f>+Template!E275/(Template!E194)</f>
        <v>#DIV/0!</v>
      </c>
      <c r="G60" s="353" t="e">
        <f>+Template!G275/(Template!G194)</f>
        <v>#DIV/0!</v>
      </c>
      <c r="H60" s="353" t="e">
        <f>+Template!I275/(Template!I194)</f>
        <v>#DIV/0!</v>
      </c>
      <c r="I60" s="353" t="e">
        <f>+Template!K275/(Template!K194)</f>
        <v>#DIV/0!</v>
      </c>
      <c r="J60" s="353" t="e">
        <f>+Template!M275/(Template!M194)</f>
        <v>#DIV/0!</v>
      </c>
      <c r="K60" s="353">
        <f>+Template!O275/(Template!O194)</f>
        <v>0.21363636363636362</v>
      </c>
      <c r="L60" s="353">
        <f>+Template!Q275/(Template!Q194)</f>
        <v>0.17412935323383086</v>
      </c>
      <c r="M60" s="353">
        <f>+Template!S275/(Template!S194)</f>
        <v>0.29891304347826086</v>
      </c>
      <c r="N60" s="353">
        <f>+Template!U275/(Template!U194)</f>
        <v>0.2808988764044944</v>
      </c>
      <c r="O60" s="353">
        <f>+Template!W275/(Template!W194)</f>
        <v>0.27300613496932513</v>
      </c>
      <c r="P60" s="353" t="e">
        <f>+Template!Y275/(Template!Y194)</f>
        <v>#DIV/0!</v>
      </c>
      <c r="Q60" s="346" t="s">
        <v>749</v>
      </c>
    </row>
    <row r="61" spans="1:17" ht="71.25" x14ac:dyDescent="0.2">
      <c r="A61" s="511"/>
      <c r="B61" s="503"/>
      <c r="C61" s="342" t="s">
        <v>409</v>
      </c>
      <c r="D61" s="343" t="s">
        <v>821</v>
      </c>
      <c r="E61" s="343" t="s">
        <v>810</v>
      </c>
      <c r="F61" s="353" t="e">
        <f>+Template!E276/(Template!E195)</f>
        <v>#DIV/0!</v>
      </c>
      <c r="G61" s="353" t="e">
        <f>+Template!G276/(Template!G195)</f>
        <v>#DIV/0!</v>
      </c>
      <c r="H61" s="353" t="e">
        <f>+Template!I276/(Template!I195)</f>
        <v>#DIV/0!</v>
      </c>
      <c r="I61" s="353" t="e">
        <f>+Template!K276/(Template!K195)</f>
        <v>#DIV/0!</v>
      </c>
      <c r="J61" s="353" t="e">
        <f>+Template!M276/(Template!M195)</f>
        <v>#DIV/0!</v>
      </c>
      <c r="K61" s="353">
        <f>+Template!O276/(Template!O195)</f>
        <v>0.2638888888888889</v>
      </c>
      <c r="L61" s="353">
        <f>+Template!Q276/(Template!Q195)</f>
        <v>0.1891891891891892</v>
      </c>
      <c r="M61" s="353">
        <f>+Template!S276/(Template!S195)</f>
        <v>0.31351351351351353</v>
      </c>
      <c r="N61" s="353">
        <f>+Template!U276/(Template!U195)</f>
        <v>0.23346303501945526</v>
      </c>
      <c r="O61" s="353">
        <f>+Template!W276/(Template!W195)</f>
        <v>0.25423728813559321</v>
      </c>
      <c r="P61" s="353" t="e">
        <f>+Template!Y276/(Template!Y195)</f>
        <v>#DIV/0!</v>
      </c>
      <c r="Q61" s="346" t="s">
        <v>749</v>
      </c>
    </row>
    <row r="62" spans="1:17" ht="71.25" x14ac:dyDescent="0.2">
      <c r="A62" s="511"/>
      <c r="B62" s="503"/>
      <c r="C62" s="342" t="s">
        <v>754</v>
      </c>
      <c r="D62" s="343" t="s">
        <v>822</v>
      </c>
      <c r="E62" s="343" t="s">
        <v>811</v>
      </c>
      <c r="F62" s="353" t="e">
        <f>+SUM(Template!E278:E280)/(SUM(Template!E197:E199))</f>
        <v>#DIV/0!</v>
      </c>
      <c r="G62" s="353" t="e">
        <f>+SUM(Template!G278:G280)/(SUM(Template!G197:G199))</f>
        <v>#DIV/0!</v>
      </c>
      <c r="H62" s="353" t="e">
        <f>+SUM(Template!I278:I280)/(SUM(Template!I197:I199))</f>
        <v>#DIV/0!</v>
      </c>
      <c r="I62" s="353" t="e">
        <f>+SUM(Template!K278:K280)/(SUM(Template!K197:K199))</f>
        <v>#DIV/0!</v>
      </c>
      <c r="J62" s="353" t="e">
        <f>+SUM(Template!M278:M280)/(SUM(Template!M197:M199))</f>
        <v>#DIV/0!</v>
      </c>
      <c r="K62" s="353" t="e">
        <f>+SUM(Template!O278:O280)/(SUM(Template!O197:O199))</f>
        <v>#DIV/0!</v>
      </c>
      <c r="L62" s="353" t="e">
        <f>+SUM(Template!Q278:Q280)/(SUM(Template!Q197:Q199))</f>
        <v>#DIV/0!</v>
      </c>
      <c r="M62" s="353">
        <f>+SUM(Template!S278:S280)/(SUM(Template!S197:S199))</f>
        <v>6.25E-2</v>
      </c>
      <c r="N62" s="353">
        <f>+SUM(Template!U278:U280)/(SUM(Template!U197:U199))</f>
        <v>3.2258064516129031E-2</v>
      </c>
      <c r="O62" s="353">
        <f>+SUM(Template!W278:W280)/(SUM(Template!W197:W199))</f>
        <v>5.2631578947368418E-2</v>
      </c>
      <c r="P62" s="353" t="e">
        <f>+SUM(Template!Y278:Y280)/(SUM(Template!Y197:Y199))</f>
        <v>#DIV/0!</v>
      </c>
      <c r="Q62" s="346" t="s">
        <v>812</v>
      </c>
    </row>
    <row r="63" spans="1:17" ht="29.25" thickBot="1" x14ac:dyDescent="0.25">
      <c r="A63" s="511"/>
      <c r="B63" s="504"/>
      <c r="C63" s="365" t="s">
        <v>769</v>
      </c>
      <c r="D63" s="375" t="s">
        <v>823</v>
      </c>
      <c r="E63" s="375" t="s">
        <v>96</v>
      </c>
      <c r="F63" s="366">
        <f>+Template!E273/(Template!E217)</f>
        <v>0</v>
      </c>
      <c r="G63" s="366">
        <f>+Template!G273/(Template!G217)</f>
        <v>0</v>
      </c>
      <c r="H63" s="366">
        <f>+Template!I273/(Template!I217)</f>
        <v>0</v>
      </c>
      <c r="I63" s="366">
        <f>+Template!K273/(Template!K217)</f>
        <v>0</v>
      </c>
      <c r="J63" s="366">
        <f>+Template!M273/(Template!M217)</f>
        <v>0</v>
      </c>
      <c r="K63" s="366">
        <f>+Template!O273/(Template!O217)</f>
        <v>0.1276595744680851</v>
      </c>
      <c r="L63" s="366">
        <f>+Template!Q273/(Template!Q217)</f>
        <v>6.1855670103092786E-2</v>
      </c>
      <c r="M63" s="366">
        <f>+Template!S273/(Template!S217)</f>
        <v>3.8461538461538464E-2</v>
      </c>
      <c r="N63" s="366">
        <f>+Template!U273/(Template!U217)</f>
        <v>8.1081081081081086E-2</v>
      </c>
      <c r="O63" s="366">
        <f>+Template!W273/(Template!W217)</f>
        <v>8.0291970802919707E-2</v>
      </c>
      <c r="P63" s="366" t="e">
        <f>+Template!Y273/(Template!Y217)</f>
        <v>#DIV/0!</v>
      </c>
      <c r="Q63" s="360" t="s">
        <v>749</v>
      </c>
    </row>
    <row r="64" spans="1:17" ht="71.25" x14ac:dyDescent="0.2">
      <c r="A64" s="511"/>
      <c r="B64" s="502" t="s">
        <v>824</v>
      </c>
      <c r="C64" s="337" t="s">
        <v>653</v>
      </c>
      <c r="D64" s="338" t="s">
        <v>100</v>
      </c>
      <c r="E64" s="338" t="s">
        <v>808</v>
      </c>
      <c r="F64" s="352" t="e">
        <f>+Template!E296/(Template!E192)</f>
        <v>#DIV/0!</v>
      </c>
      <c r="G64" s="352" t="e">
        <f>+Template!G296/(Template!G192)</f>
        <v>#DIV/0!</v>
      </c>
      <c r="H64" s="352" t="e">
        <f>+Template!I296/(Template!I192)</f>
        <v>#DIV/0!</v>
      </c>
      <c r="I64" s="352" t="e">
        <f>+Template!K296/(Template!K192)</f>
        <v>#DIV/0!</v>
      </c>
      <c r="J64" s="352" t="e">
        <f>+Template!M296/(Template!M192)</f>
        <v>#DIV/0!</v>
      </c>
      <c r="K64" s="352">
        <f>+Template!O296/(Template!O192)</f>
        <v>0</v>
      </c>
      <c r="L64" s="352">
        <f>+Template!Q296/(Template!Q192)</f>
        <v>0</v>
      </c>
      <c r="M64" s="352">
        <f>+Template!S296/(Template!S192)</f>
        <v>0</v>
      </c>
      <c r="N64" s="352">
        <f>+Template!U296/(Template!U192)</f>
        <v>0</v>
      </c>
      <c r="O64" s="352">
        <f>+Template!W296/(Template!W192)</f>
        <v>0</v>
      </c>
      <c r="P64" s="352" t="e">
        <f>+Template!Y296/(Template!Y192)</f>
        <v>#DIV/0!</v>
      </c>
      <c r="Q64" s="341" t="s">
        <v>825</v>
      </c>
    </row>
    <row r="65" spans="1:17" ht="71.25" x14ac:dyDescent="0.2">
      <c r="A65" s="511"/>
      <c r="B65" s="503"/>
      <c r="C65" s="342" t="s">
        <v>408</v>
      </c>
      <c r="D65" s="343" t="s">
        <v>826</v>
      </c>
      <c r="E65" s="343" t="s">
        <v>809</v>
      </c>
      <c r="F65" s="353" t="e">
        <f>+Template!E300/(Template!E194)</f>
        <v>#DIV/0!</v>
      </c>
      <c r="G65" s="353" t="e">
        <f>+Template!G300/(Template!G194)</f>
        <v>#DIV/0!</v>
      </c>
      <c r="H65" s="353" t="e">
        <f>+Template!I300/(Template!I194)</f>
        <v>#DIV/0!</v>
      </c>
      <c r="I65" s="353" t="e">
        <f>+Template!K300/(Template!K194)</f>
        <v>#DIV/0!</v>
      </c>
      <c r="J65" s="353" t="e">
        <f>+Template!M300/(Template!M194)</f>
        <v>#DIV/0!</v>
      </c>
      <c r="K65" s="353">
        <f>+Template!O300/(Template!O194)</f>
        <v>0</v>
      </c>
      <c r="L65" s="353">
        <f>+Template!Q300/(Template!Q194)</f>
        <v>0</v>
      </c>
      <c r="M65" s="353">
        <f>+Template!S300/(Template!S194)</f>
        <v>0</v>
      </c>
      <c r="N65" s="353">
        <f>+Template!U300/(Template!U194)</f>
        <v>0</v>
      </c>
      <c r="O65" s="353">
        <f>+Template!W300/(Template!W194)</f>
        <v>0</v>
      </c>
      <c r="P65" s="353" t="e">
        <f>+Template!Y300/(Template!Y194)</f>
        <v>#DIV/0!</v>
      </c>
      <c r="Q65" s="346" t="s">
        <v>825</v>
      </c>
    </row>
    <row r="66" spans="1:17" ht="71.25" x14ac:dyDescent="0.2">
      <c r="A66" s="511"/>
      <c r="B66" s="503"/>
      <c r="C66" s="342" t="s">
        <v>409</v>
      </c>
      <c r="D66" s="343" t="s">
        <v>827</v>
      </c>
      <c r="E66" s="343" t="s">
        <v>810</v>
      </c>
      <c r="F66" s="353" t="e">
        <f>+Template!E301/(Template!E195)</f>
        <v>#DIV/0!</v>
      </c>
      <c r="G66" s="353" t="e">
        <f>+Template!G301/(Template!G195)</f>
        <v>#DIV/0!</v>
      </c>
      <c r="H66" s="353" t="e">
        <f>+Template!I301/(Template!I195)</f>
        <v>#DIV/0!</v>
      </c>
      <c r="I66" s="353" t="e">
        <f>+Template!K301/(Template!K195)</f>
        <v>#DIV/0!</v>
      </c>
      <c r="J66" s="353" t="e">
        <f>+Template!M301/(Template!M195)</f>
        <v>#DIV/0!</v>
      </c>
      <c r="K66" s="353">
        <f>+Template!O301/(Template!O195)</f>
        <v>0</v>
      </c>
      <c r="L66" s="353">
        <f>+Template!Q301/(Template!Q195)</f>
        <v>0</v>
      </c>
      <c r="M66" s="353">
        <f>+Template!S301/(Template!S195)</f>
        <v>0</v>
      </c>
      <c r="N66" s="353">
        <f>+Template!U301/(Template!U195)</f>
        <v>0</v>
      </c>
      <c r="O66" s="353">
        <f>+Template!W301/(Template!W195)</f>
        <v>0</v>
      </c>
      <c r="P66" s="353" t="e">
        <f>+Template!Y301/(Template!Y195)</f>
        <v>#DIV/0!</v>
      </c>
      <c r="Q66" s="346" t="s">
        <v>825</v>
      </c>
    </row>
    <row r="67" spans="1:17" ht="71.25" x14ac:dyDescent="0.2">
      <c r="A67" s="511"/>
      <c r="B67" s="503"/>
      <c r="C67" s="342" t="s">
        <v>754</v>
      </c>
      <c r="D67" s="343" t="s">
        <v>828</v>
      </c>
      <c r="E67" s="343" t="s">
        <v>811</v>
      </c>
      <c r="F67" s="353" t="e">
        <f>+SUM(Template!E303:E305)/(SUM(Template!E197:E199))</f>
        <v>#DIV/0!</v>
      </c>
      <c r="G67" s="353" t="e">
        <f>+SUM(Template!G303:G305)/(SUM(Template!G197:G199))</f>
        <v>#DIV/0!</v>
      </c>
      <c r="H67" s="353" t="e">
        <f>+SUM(Template!I303:I305)/(SUM(Template!I197:I199))</f>
        <v>#DIV/0!</v>
      </c>
      <c r="I67" s="353" t="e">
        <f>+SUM(Template!K303:K305)/(SUM(Template!K197:K199))</f>
        <v>#DIV/0!</v>
      </c>
      <c r="J67" s="353" t="e">
        <f>+SUM(Template!M303:M305)/(SUM(Template!M197:M199))</f>
        <v>#DIV/0!</v>
      </c>
      <c r="K67" s="353" t="e">
        <f>+SUM(Template!O303:O305)/(SUM(Template!O197:O199))</f>
        <v>#DIV/0!</v>
      </c>
      <c r="L67" s="353" t="e">
        <f>+SUM(Template!Q303:Q305)/(SUM(Template!Q197:Q199))</f>
        <v>#DIV/0!</v>
      </c>
      <c r="M67" s="353">
        <f>+SUM(Template!S303:S305)/(SUM(Template!S197:S199))</f>
        <v>0</v>
      </c>
      <c r="N67" s="353">
        <f>+SUM(Template!U303:U305)/(SUM(Template!U197:U199))</f>
        <v>0</v>
      </c>
      <c r="O67" s="353">
        <f>+SUM(Template!W303:W305)/(SUM(Template!W197:W199))</f>
        <v>0</v>
      </c>
      <c r="P67" s="353" t="e">
        <f>+SUM(Template!Y303:Y305)/(SUM(Template!Y197:Y199))</f>
        <v>#DIV/0!</v>
      </c>
      <c r="Q67" s="346" t="s">
        <v>825</v>
      </c>
    </row>
    <row r="68" spans="1:17" ht="29.25" thickBot="1" x14ac:dyDescent="0.25">
      <c r="A68" s="511"/>
      <c r="B68" s="504"/>
      <c r="C68" s="365" t="s">
        <v>769</v>
      </c>
      <c r="D68" s="375" t="s">
        <v>829</v>
      </c>
      <c r="E68" s="375" t="s">
        <v>96</v>
      </c>
      <c r="F68" s="366">
        <f>+Template!E298/(Template!E217)</f>
        <v>0</v>
      </c>
      <c r="G68" s="366">
        <f>+Template!G298/(Template!G217)</f>
        <v>0</v>
      </c>
      <c r="H68" s="366">
        <f>+Template!I298/(Template!I217)</f>
        <v>0</v>
      </c>
      <c r="I68" s="366">
        <f>+Template!K298/(Template!K217)</f>
        <v>0</v>
      </c>
      <c r="J68" s="366">
        <f>+Template!M298/(Template!M217)</f>
        <v>0</v>
      </c>
      <c r="K68" s="366">
        <f>+Template!O298/(Template!O217)</f>
        <v>0</v>
      </c>
      <c r="L68" s="366">
        <f>+Template!Q298/(Template!Q217)</f>
        <v>0</v>
      </c>
      <c r="M68" s="366">
        <f>+Template!S298/(Template!S217)</f>
        <v>0</v>
      </c>
      <c r="N68" s="366">
        <f>+Template!U298/(Template!U217)</f>
        <v>0</v>
      </c>
      <c r="O68" s="366">
        <f>+Template!W298/(Template!W217)</f>
        <v>0</v>
      </c>
      <c r="P68" s="366" t="e">
        <f>+Template!Y298/(Template!Y217)</f>
        <v>#DIV/0!</v>
      </c>
      <c r="Q68" s="360" t="s">
        <v>830</v>
      </c>
    </row>
    <row r="69" spans="1:17" ht="71.25" x14ac:dyDescent="0.2">
      <c r="A69" s="511"/>
      <c r="B69" s="502" t="s">
        <v>831</v>
      </c>
      <c r="C69" s="337" t="s">
        <v>653</v>
      </c>
      <c r="D69" s="338" t="s">
        <v>96</v>
      </c>
      <c r="E69" s="338" t="s">
        <v>808</v>
      </c>
      <c r="F69" s="352" t="e">
        <f>+Template!E217/(Template!E192)</f>
        <v>#DIV/0!</v>
      </c>
      <c r="G69" s="352" t="e">
        <f>+Template!G217/(Template!G192)</f>
        <v>#DIV/0!</v>
      </c>
      <c r="H69" s="352" t="e">
        <f>+Template!I217/(Template!I192)</f>
        <v>#DIV/0!</v>
      </c>
      <c r="I69" s="352" t="e">
        <f>+Template!K217/(Template!K192)</f>
        <v>#DIV/0!</v>
      </c>
      <c r="J69" s="352" t="e">
        <f>+Template!M217/(Template!M192)</f>
        <v>#DIV/0!</v>
      </c>
      <c r="K69" s="352">
        <f>+Template!O217/(Template!O192)</f>
        <v>0.10779816513761468</v>
      </c>
      <c r="L69" s="352">
        <f>+Template!Q217/(Template!Q192)</f>
        <v>0.2293144208037825</v>
      </c>
      <c r="M69" s="352">
        <f>+Template!S217/(Template!S192)</f>
        <v>0.21138211382113822</v>
      </c>
      <c r="N69" s="352">
        <f>+Template!U217/(Template!U192)</f>
        <v>0.21183206106870228</v>
      </c>
      <c r="O69" s="352">
        <f>+Template!W217/(Template!W192)</f>
        <v>0.22061191626409019</v>
      </c>
      <c r="P69" s="352" t="e">
        <f>+Template!Y217/(Template!Y192)</f>
        <v>#DIV/0!</v>
      </c>
      <c r="Q69" s="341" t="s">
        <v>749</v>
      </c>
    </row>
    <row r="70" spans="1:17" ht="71.25" x14ac:dyDescent="0.2">
      <c r="A70" s="511"/>
      <c r="B70" s="503"/>
      <c r="C70" s="342" t="s">
        <v>408</v>
      </c>
      <c r="D70" s="343" t="s">
        <v>832</v>
      </c>
      <c r="E70" s="343" t="s">
        <v>809</v>
      </c>
      <c r="F70" s="353" t="e">
        <f>+Template!E219/(Template!E194)</f>
        <v>#DIV/0!</v>
      </c>
      <c r="G70" s="353" t="e">
        <f>+Template!G219/(Template!G194)</f>
        <v>#DIV/0!</v>
      </c>
      <c r="H70" s="353" t="e">
        <f>+Template!I219/(Template!I194)</f>
        <v>#DIV/0!</v>
      </c>
      <c r="I70" s="353" t="e">
        <f>+Template!K219/(Template!K194)</f>
        <v>#DIV/0!</v>
      </c>
      <c r="J70" s="353" t="e">
        <f>+Template!M219/(Template!M194)</f>
        <v>#DIV/0!</v>
      </c>
      <c r="K70" s="353">
        <f>+Template!O219/(Template!O194)</f>
        <v>0.15454545454545454</v>
      </c>
      <c r="L70" s="353">
        <f>+Template!Q219/(Template!Q194)</f>
        <v>0.26865671641791045</v>
      </c>
      <c r="M70" s="353">
        <f>+Template!S219/(Template!S194)</f>
        <v>0.19565217391304349</v>
      </c>
      <c r="N70" s="353">
        <f>+Template!U219/(Template!U194)</f>
        <v>0.19101123595505617</v>
      </c>
      <c r="O70" s="353">
        <f>+Template!W219/(Template!W194)</f>
        <v>0.23312883435582821</v>
      </c>
      <c r="P70" s="353" t="e">
        <f>+Template!Y219/(Template!Y194)</f>
        <v>#DIV/0!</v>
      </c>
      <c r="Q70" s="346" t="s">
        <v>749</v>
      </c>
    </row>
    <row r="71" spans="1:17" ht="71.25" x14ac:dyDescent="0.2">
      <c r="A71" s="511"/>
      <c r="B71" s="503"/>
      <c r="C71" s="342" t="s">
        <v>409</v>
      </c>
      <c r="D71" s="343" t="s">
        <v>833</v>
      </c>
      <c r="E71" s="343" t="s">
        <v>810</v>
      </c>
      <c r="F71" s="353" t="e">
        <f>+Template!E220/(Template!E195)</f>
        <v>#DIV/0!</v>
      </c>
      <c r="G71" s="353" t="e">
        <f>+Template!G220/(Template!G195)</f>
        <v>#DIV/0!</v>
      </c>
      <c r="H71" s="353" t="e">
        <f>+Template!I220/(Template!I195)</f>
        <v>#DIV/0!</v>
      </c>
      <c r="I71" s="353" t="e">
        <f>+Template!K220/(Template!K195)</f>
        <v>#DIV/0!</v>
      </c>
      <c r="J71" s="353" t="e">
        <f>+Template!M220/(Template!M195)</f>
        <v>#DIV/0!</v>
      </c>
      <c r="K71" s="353">
        <f>+Template!O220/(Template!O195)</f>
        <v>6.0185185185185182E-2</v>
      </c>
      <c r="L71" s="353">
        <f>+Template!Q220/(Template!Q195)</f>
        <v>0.19369369369369369</v>
      </c>
      <c r="M71" s="353">
        <f>+Template!S220/(Template!S195)</f>
        <v>0.22702702702702704</v>
      </c>
      <c r="N71" s="353">
        <f>+Template!U220/(Template!U195)</f>
        <v>0.23346303501945526</v>
      </c>
      <c r="O71" s="353">
        <f>+Template!W220/(Template!W195)</f>
        <v>0.20677966101694914</v>
      </c>
      <c r="P71" s="353" t="e">
        <f>+Template!Y220/(Template!Y195)</f>
        <v>#DIV/0!</v>
      </c>
      <c r="Q71" s="346" t="s">
        <v>749</v>
      </c>
    </row>
    <row r="72" spans="1:17" ht="72" thickBot="1" x14ac:dyDescent="0.25">
      <c r="A72" s="511"/>
      <c r="B72" s="504"/>
      <c r="C72" s="365" t="s">
        <v>754</v>
      </c>
      <c r="D72" s="375" t="s">
        <v>834</v>
      </c>
      <c r="E72" s="375" t="s">
        <v>811</v>
      </c>
      <c r="F72" s="366" t="e">
        <f>+SUM(Template!E222:E224)/(SUM(Template!E197:E199))</f>
        <v>#DIV/0!</v>
      </c>
      <c r="G72" s="366" t="e">
        <f>+SUM(Template!G222:G224)/(SUM(Template!G197:G199))</f>
        <v>#DIV/0!</v>
      </c>
      <c r="H72" s="366" t="e">
        <f>+SUM(Template!I222:I224)/(SUM(Template!I197:I199))</f>
        <v>#DIV/0!</v>
      </c>
      <c r="I72" s="366" t="e">
        <f>+SUM(Template!K222:K224)/(SUM(Template!K197:K199))</f>
        <v>#DIV/0!</v>
      </c>
      <c r="J72" s="366" t="e">
        <f>+SUM(Template!M222:M224)/(SUM(Template!M197:M199))</f>
        <v>#DIV/0!</v>
      </c>
      <c r="K72" s="366" t="e">
        <f>+SUM(Template!O222:O224)/(SUM(Template!O197:O199))</f>
        <v>#DIV/0!</v>
      </c>
      <c r="L72" s="366" t="e">
        <f>+SUM(Template!Q222:Q224)/(SUM(Template!Q197:Q199))</f>
        <v>#DIV/0!</v>
      </c>
      <c r="M72" s="366">
        <f>+SUM(Template!S222:S224)/(SUM(Template!S197:S199))</f>
        <v>3.125E-2</v>
      </c>
      <c r="N72" s="366">
        <f>+SUM(Template!U222:U224)/(SUM(Template!U197:U199))</f>
        <v>3.2258064516129031E-2</v>
      </c>
      <c r="O72" s="366">
        <f>+SUM(Template!W222:W224)/(SUM(Template!W197:W199))</f>
        <v>0</v>
      </c>
      <c r="P72" s="366" t="e">
        <f>+SUM(Template!Y222:Y224)/(SUM(Template!Y197:Y199))</f>
        <v>#DIV/0!</v>
      </c>
      <c r="Q72" s="360" t="s">
        <v>812</v>
      </c>
    </row>
    <row r="73" spans="1:17" ht="28.5" x14ac:dyDescent="0.2">
      <c r="A73" s="511"/>
      <c r="B73" s="502" t="s">
        <v>835</v>
      </c>
      <c r="C73" s="337" t="s">
        <v>653</v>
      </c>
      <c r="D73" s="338" t="s">
        <v>97</v>
      </c>
      <c r="E73" s="339" t="s">
        <v>766</v>
      </c>
      <c r="F73" s="355">
        <f>+Template!E240</f>
        <v>94</v>
      </c>
      <c r="G73" s="355">
        <f>+Template!G240</f>
        <v>83</v>
      </c>
      <c r="H73" s="355">
        <f>+Template!I240</f>
        <v>88</v>
      </c>
      <c r="I73" s="355">
        <f>+Template!K240</f>
        <v>79</v>
      </c>
      <c r="J73" s="355">
        <f>+Template!M240</f>
        <v>78</v>
      </c>
      <c r="K73" s="355">
        <f>+Template!O240</f>
        <v>97</v>
      </c>
      <c r="L73" s="355">
        <f>+Template!Q240</f>
        <v>63</v>
      </c>
      <c r="M73" s="355">
        <f>+Template!S240</f>
        <v>24</v>
      </c>
      <c r="N73" s="355">
        <f>+Template!U240</f>
        <v>32</v>
      </c>
      <c r="O73" s="355">
        <f>+Template!W240</f>
        <v>68</v>
      </c>
      <c r="P73" s="355">
        <f>+Template!Y240</f>
        <v>0</v>
      </c>
      <c r="Q73" s="341" t="s">
        <v>316</v>
      </c>
    </row>
    <row r="74" spans="1:17" ht="28.5" x14ac:dyDescent="0.2">
      <c r="A74" s="511"/>
      <c r="B74" s="503"/>
      <c r="C74" s="342" t="s">
        <v>408</v>
      </c>
      <c r="D74" s="343" t="s">
        <v>836</v>
      </c>
      <c r="E74" s="344" t="s">
        <v>766</v>
      </c>
      <c r="F74" s="356">
        <f>+Template!E244</f>
        <v>43</v>
      </c>
      <c r="G74" s="356">
        <f>+Template!G244</f>
        <v>39</v>
      </c>
      <c r="H74" s="356">
        <f>+Template!I244</f>
        <v>43</v>
      </c>
      <c r="I74" s="356">
        <f>+Template!K244</f>
        <v>36</v>
      </c>
      <c r="J74" s="356">
        <f>+Template!M244</f>
        <v>35</v>
      </c>
      <c r="K74" s="356">
        <f>+Template!O244</f>
        <v>46</v>
      </c>
      <c r="L74" s="356">
        <f>+Template!Q244</f>
        <v>30</v>
      </c>
      <c r="M74" s="356">
        <f>+Template!S244</f>
        <v>11</v>
      </c>
      <c r="N74" s="356">
        <f>+Template!U244</f>
        <v>17</v>
      </c>
      <c r="O74" s="356">
        <f>+Template!W244</f>
        <v>39</v>
      </c>
      <c r="P74" s="356">
        <f>+Template!Y244</f>
        <v>0</v>
      </c>
      <c r="Q74" s="346" t="s">
        <v>316</v>
      </c>
    </row>
    <row r="75" spans="1:17" ht="28.5" x14ac:dyDescent="0.2">
      <c r="A75" s="511"/>
      <c r="B75" s="503"/>
      <c r="C75" s="342" t="s">
        <v>409</v>
      </c>
      <c r="D75" s="343" t="s">
        <v>837</v>
      </c>
      <c r="E75" s="344" t="s">
        <v>766</v>
      </c>
      <c r="F75" s="356">
        <f>+Template!E245</f>
        <v>51</v>
      </c>
      <c r="G75" s="356">
        <f>+Template!G245</f>
        <v>44</v>
      </c>
      <c r="H75" s="356">
        <f>+Template!I245</f>
        <v>45</v>
      </c>
      <c r="I75" s="356">
        <f>+Template!K245</f>
        <v>43</v>
      </c>
      <c r="J75" s="356">
        <f>+Template!M245</f>
        <v>43</v>
      </c>
      <c r="K75" s="356">
        <f>+Template!O245</f>
        <v>51</v>
      </c>
      <c r="L75" s="356">
        <f>+Template!Q245</f>
        <v>33</v>
      </c>
      <c r="M75" s="356">
        <f>+Template!S245</f>
        <v>13</v>
      </c>
      <c r="N75" s="356">
        <f>+Template!U245</f>
        <v>15</v>
      </c>
      <c r="O75" s="356">
        <f>+Template!W245</f>
        <v>29</v>
      </c>
      <c r="P75" s="356">
        <f>+Template!Y245</f>
        <v>0</v>
      </c>
      <c r="Q75" s="346" t="s">
        <v>316</v>
      </c>
    </row>
    <row r="76" spans="1:17" ht="29.25" thickBot="1" x14ac:dyDescent="0.25">
      <c r="A76" s="511"/>
      <c r="B76" s="504"/>
      <c r="C76" s="357" t="s">
        <v>769</v>
      </c>
      <c r="D76" s="375" t="s">
        <v>838</v>
      </c>
      <c r="E76" s="358" t="s">
        <v>766</v>
      </c>
      <c r="F76" s="359">
        <f>+Template!E242</f>
        <v>79</v>
      </c>
      <c r="G76" s="359">
        <f>+Template!G242</f>
        <v>76</v>
      </c>
      <c r="H76" s="359">
        <f>+Template!I242</f>
        <v>73</v>
      </c>
      <c r="I76" s="359">
        <f>+Template!K242</f>
        <v>74</v>
      </c>
      <c r="J76" s="359">
        <f>+Template!M242</f>
        <v>71</v>
      </c>
      <c r="K76" s="359">
        <f>+Template!O242</f>
        <v>73</v>
      </c>
      <c r="L76" s="359">
        <f>+Template!Q242</f>
        <v>34</v>
      </c>
      <c r="M76" s="359">
        <f>+Template!S242</f>
        <v>19</v>
      </c>
      <c r="N76" s="359">
        <f>+Template!U242</f>
        <v>20</v>
      </c>
      <c r="O76" s="359">
        <f>+Template!W242</f>
        <v>57</v>
      </c>
      <c r="P76" s="359">
        <f>+Template!Y242</f>
        <v>0</v>
      </c>
      <c r="Q76" s="360" t="s">
        <v>316</v>
      </c>
    </row>
    <row r="77" spans="1:17" ht="28.5" x14ac:dyDescent="0.2">
      <c r="A77" s="511"/>
      <c r="B77" s="502" t="s">
        <v>839</v>
      </c>
      <c r="C77" s="337" t="s">
        <v>653</v>
      </c>
      <c r="D77" s="338" t="s">
        <v>101</v>
      </c>
      <c r="E77" s="339" t="s">
        <v>772</v>
      </c>
      <c r="F77" s="373">
        <f>+Template!E323/((Population!D11+Population!E11)/2)*100000</f>
        <v>0</v>
      </c>
      <c r="G77" s="373">
        <f>+Template!G323/((Population!E11+Population!F11)/2)*100000</f>
        <v>0</v>
      </c>
      <c r="H77" s="373">
        <f>+Template!I323/((Population!F11+Population!G11)/2)*100000</f>
        <v>0</v>
      </c>
      <c r="I77" s="373">
        <f>+Template!K323/((Population!G11+Population!H11)/2)*100000</f>
        <v>0</v>
      </c>
      <c r="J77" s="373">
        <f>+Template!M323/((Population!H11+Population!I11)/2)*100000</f>
        <v>0</v>
      </c>
      <c r="K77" s="373">
        <f>+Template!O323/((Population!I11+Population!J11)/2)*100000</f>
        <v>0</v>
      </c>
      <c r="L77" s="373">
        <f>+Template!Q323/((Population!J11+Population!K11)/2)*100000</f>
        <v>0</v>
      </c>
      <c r="M77" s="373">
        <f>+Template!S323/((Population!K11+Population!L11)/2)*100000</f>
        <v>0</v>
      </c>
      <c r="N77" s="373">
        <f>+Template!U323/((Population!L11+Population!M11)/2)*100000</f>
        <v>43.321476690184689</v>
      </c>
      <c r="O77" s="373">
        <f>+Template!W323/((Population!M11+Population!N11)/2)*100000</f>
        <v>35.25024923027776</v>
      </c>
      <c r="P77" s="373">
        <f>+Template!Y323/((Population!N11+Population!O11)/2)*100000</f>
        <v>0</v>
      </c>
      <c r="Q77" s="341" t="s">
        <v>840</v>
      </c>
    </row>
    <row r="78" spans="1:17" ht="28.5" x14ac:dyDescent="0.2">
      <c r="A78" s="511"/>
      <c r="B78" s="503"/>
      <c r="C78" s="342" t="s">
        <v>408</v>
      </c>
      <c r="D78" s="343" t="s">
        <v>841</v>
      </c>
      <c r="E78" s="344" t="s">
        <v>774</v>
      </c>
      <c r="F78" s="374">
        <f>+Template!E325/((Population!D39+Population!E39)/2)*100000</f>
        <v>0</v>
      </c>
      <c r="G78" s="374">
        <f>+Template!G325/((Population!E39+Population!F39)/2)*100000</f>
        <v>0</v>
      </c>
      <c r="H78" s="374">
        <f>+Template!I325/((Population!F39+Population!G39)/2)*100000</f>
        <v>0</v>
      </c>
      <c r="I78" s="374">
        <f>+Template!K325/((Population!G39+Population!H39)/2)*100000</f>
        <v>0</v>
      </c>
      <c r="J78" s="374">
        <f>+Template!M325/((Population!H39+Population!I39)/2)*100000</f>
        <v>0</v>
      </c>
      <c r="K78" s="374">
        <f>+Template!O325/((Population!I39+Population!J39)/2)*100000</f>
        <v>0</v>
      </c>
      <c r="L78" s="374">
        <f>+Template!Q325/((Population!J39+Population!K39)/2)*100000</f>
        <v>0</v>
      </c>
      <c r="M78" s="374">
        <f>+Template!S325/((Population!K39+Population!L39)/2)*100000</f>
        <v>0</v>
      </c>
      <c r="N78" s="374">
        <f>+Template!U325/((Population!L39+Population!M39)/2)*100000</f>
        <v>44.913897416658301</v>
      </c>
      <c r="O78" s="374">
        <f>+Template!W325/((Population!M39+Population!N39)/2)*100000</f>
        <v>33.110372358179468</v>
      </c>
      <c r="P78" s="374">
        <f>+Template!Y325/((Population!N39+Population!O39)/2)*100000</f>
        <v>0</v>
      </c>
      <c r="Q78" s="346" t="s">
        <v>840</v>
      </c>
    </row>
    <row r="79" spans="1:17" ht="28.5" x14ac:dyDescent="0.2">
      <c r="A79" s="511"/>
      <c r="B79" s="503"/>
      <c r="C79" s="342" t="s">
        <v>409</v>
      </c>
      <c r="D79" s="343" t="s">
        <v>842</v>
      </c>
      <c r="E79" s="344" t="s">
        <v>776</v>
      </c>
      <c r="F79" s="374">
        <f>+Template!E326/((Population!D67+Population!E67)/2)*100000</f>
        <v>0</v>
      </c>
      <c r="G79" s="374">
        <f>+Template!G326/((Population!E67+Population!F67)/2)*100000</f>
        <v>0</v>
      </c>
      <c r="H79" s="374">
        <f>+Template!I326/((Population!F67+Population!G67)/2)*100000</f>
        <v>0</v>
      </c>
      <c r="I79" s="374">
        <f>+Template!K326/((Population!G67+Population!H67)/2)*100000</f>
        <v>0</v>
      </c>
      <c r="J79" s="374">
        <f>+Template!M326/((Population!H67+Population!I67)/2)*100000</f>
        <v>0</v>
      </c>
      <c r="K79" s="374">
        <f>+Template!O326/((Population!I67+Population!J67)/2)*100000</f>
        <v>0</v>
      </c>
      <c r="L79" s="374">
        <f>+Template!Q326/((Population!J67+Population!K67)/2)*100000</f>
        <v>0</v>
      </c>
      <c r="M79" s="374">
        <f>+Template!S326/((Population!K67+Population!L67)/2)*100000</f>
        <v>0</v>
      </c>
      <c r="N79" s="374">
        <f>+Template!U326/((Population!L67+Population!M67)/2)*100000</f>
        <v>41.626235778874687</v>
      </c>
      <c r="O79" s="374">
        <f>+Template!W326/((Population!M67+Population!N67)/2)*100000</f>
        <v>37.528679587525694</v>
      </c>
      <c r="P79" s="374">
        <f>+Template!Y326/((Population!N67+Population!O67)/2)*100000</f>
        <v>0</v>
      </c>
      <c r="Q79" s="346" t="s">
        <v>840</v>
      </c>
    </row>
    <row r="80" spans="1:17" ht="29.25" thickBot="1" x14ac:dyDescent="0.25">
      <c r="A80" s="511"/>
      <c r="B80" s="504"/>
      <c r="C80" s="365" t="s">
        <v>754</v>
      </c>
      <c r="D80" s="375" t="s">
        <v>843</v>
      </c>
      <c r="E80" s="358" t="s">
        <v>778</v>
      </c>
      <c r="F80" s="376">
        <f>+SUM(Template!E328:E330)/((SUM(Population!D13:D15)+SUM(Population!E13:E15))/2)*100000</f>
        <v>0</v>
      </c>
      <c r="G80" s="376">
        <f>+SUM(Template!G328:G330)/((SUM(Population!E13:E15)+SUM(Population!F13:F15))/2)*100000</f>
        <v>0</v>
      </c>
      <c r="H80" s="376">
        <f>+SUM(Template!I328:I330)/((SUM(Population!F13:F15)+SUM(Population!G13:G15))/2)*100000</f>
        <v>0</v>
      </c>
      <c r="I80" s="376">
        <f>+SUM(Template!K328:K330)/((SUM(Population!G13:G15)+SUM(Population!H13:H15))/2)*100000</f>
        <v>0</v>
      </c>
      <c r="J80" s="376">
        <f>+SUM(Template!M328:M330)/((SUM(Population!H13:H15)+SUM(Population!I13:I15))/2)*100000</f>
        <v>0</v>
      </c>
      <c r="K80" s="376">
        <f>+SUM(Template!O328:O330)/((SUM(Population!I13:I15)+SUM(Population!J13:J15))/2)*100000</f>
        <v>0</v>
      </c>
      <c r="L80" s="376">
        <f>+SUM(Template!Q328:Q330)/((SUM(Population!J13:J15)+SUM(Population!K13:K15))/2)*100000</f>
        <v>0</v>
      </c>
      <c r="M80" s="376">
        <f>+SUM(Template!S328:S330)/((SUM(Population!K13:K15)+SUM(Population!L13:L15))/2)*100000</f>
        <v>0</v>
      </c>
      <c r="N80" s="376">
        <f>+SUM(Template!U328:U330)/((SUM(Population!L13:L15)+SUM(Population!M13:M15))/2)*100000</f>
        <v>44.267374944665782</v>
      </c>
      <c r="O80" s="376">
        <f>+SUM(Template!W328:W330)/((SUM(Population!M13:M15)+SUM(Population!N13:N15))/2)*100000</f>
        <v>43.171114599686028</v>
      </c>
      <c r="P80" s="376">
        <f>+SUM(Template!Y328:Y330)/((SUM(Population!N13:N15)+SUM(Population!O13:O15))/2)*100000</f>
        <v>0</v>
      </c>
      <c r="Q80" s="360" t="s">
        <v>840</v>
      </c>
    </row>
    <row r="81" spans="1:17" ht="28.5" x14ac:dyDescent="0.2">
      <c r="A81" s="511"/>
      <c r="B81" s="502" t="s">
        <v>844</v>
      </c>
      <c r="C81" s="337" t="s">
        <v>653</v>
      </c>
      <c r="D81" s="339" t="s">
        <v>102</v>
      </c>
      <c r="E81" s="338" t="s">
        <v>101</v>
      </c>
      <c r="F81" s="352" t="e">
        <f>+Template!E349/Template!E323</f>
        <v>#DIV/0!</v>
      </c>
      <c r="G81" s="352" t="e">
        <f>+Template!G349/Template!G323</f>
        <v>#DIV/0!</v>
      </c>
      <c r="H81" s="352" t="e">
        <f>+Template!I349/Template!I323</f>
        <v>#DIV/0!</v>
      </c>
      <c r="I81" s="352" t="e">
        <f>+Template!K349/Template!K323</f>
        <v>#DIV/0!</v>
      </c>
      <c r="J81" s="352" t="e">
        <f>+Template!M349/Template!M323</f>
        <v>#DIV/0!</v>
      </c>
      <c r="K81" s="352" t="e">
        <f>+Template!O349/Template!O323</f>
        <v>#DIV/0!</v>
      </c>
      <c r="L81" s="352" t="e">
        <f>+Template!Q349/Template!Q323</f>
        <v>#DIV/0!</v>
      </c>
      <c r="M81" s="352" t="e">
        <f>+Template!S349/Template!S323</f>
        <v>#DIV/0!</v>
      </c>
      <c r="N81" s="352">
        <f>+Template!U349/Template!U323</f>
        <v>8.8050314465408799E-2</v>
      </c>
      <c r="O81" s="352">
        <f>+Template!W349/Template!W323</f>
        <v>7.03125E-2</v>
      </c>
      <c r="P81" s="352" t="e">
        <f>+Template!Y349/Template!Y323</f>
        <v>#DIV/0!</v>
      </c>
      <c r="Q81" s="341" t="s">
        <v>840</v>
      </c>
    </row>
    <row r="82" spans="1:17" ht="28.5" x14ac:dyDescent="0.2">
      <c r="A82" s="511"/>
      <c r="B82" s="503"/>
      <c r="C82" s="342" t="s">
        <v>408</v>
      </c>
      <c r="D82" s="344" t="s">
        <v>845</v>
      </c>
      <c r="E82" s="343" t="s">
        <v>841</v>
      </c>
      <c r="F82" s="353" t="e">
        <f>+Template!E351/Template!E325</f>
        <v>#DIV/0!</v>
      </c>
      <c r="G82" s="353" t="e">
        <f>+Template!G351/Template!G325</f>
        <v>#DIV/0!</v>
      </c>
      <c r="H82" s="353" t="e">
        <f>+Template!I351/Template!I325</f>
        <v>#DIV/0!</v>
      </c>
      <c r="I82" s="353" t="e">
        <f>+Template!K351/Template!K325</f>
        <v>#DIV/0!</v>
      </c>
      <c r="J82" s="353" t="e">
        <f>+Template!M351/Template!M325</f>
        <v>#DIV/0!</v>
      </c>
      <c r="K82" s="353" t="e">
        <f>+Template!O351/Template!O325</f>
        <v>#DIV/0!</v>
      </c>
      <c r="L82" s="353" t="e">
        <f>+Template!Q351/Template!Q325</f>
        <v>#DIV/0!</v>
      </c>
      <c r="M82" s="353" t="e">
        <f>+Template!S351/Template!S325</f>
        <v>#DIV/0!</v>
      </c>
      <c r="N82" s="353">
        <f>+Template!U351/Template!U325</f>
        <v>0.10588235294117647</v>
      </c>
      <c r="O82" s="353">
        <f>+Template!W351/Template!W325</f>
        <v>6.4516129032258063E-2</v>
      </c>
      <c r="P82" s="353" t="e">
        <f>+Template!Y351/Template!Y325</f>
        <v>#DIV/0!</v>
      </c>
      <c r="Q82" s="346" t="s">
        <v>840</v>
      </c>
    </row>
    <row r="83" spans="1:17" ht="28.5" x14ac:dyDescent="0.2">
      <c r="A83" s="511"/>
      <c r="B83" s="503"/>
      <c r="C83" s="342" t="s">
        <v>409</v>
      </c>
      <c r="D83" s="344" t="s">
        <v>846</v>
      </c>
      <c r="E83" s="343" t="s">
        <v>842</v>
      </c>
      <c r="F83" s="353" t="e">
        <f>+Template!E352/Template!E326</f>
        <v>#DIV/0!</v>
      </c>
      <c r="G83" s="353" t="e">
        <f>+Template!G352/Template!G326</f>
        <v>#DIV/0!</v>
      </c>
      <c r="H83" s="353" t="e">
        <f>+Template!I352/Template!I326</f>
        <v>#DIV/0!</v>
      </c>
      <c r="I83" s="353" t="e">
        <f>+Template!K352/Template!K326</f>
        <v>#DIV/0!</v>
      </c>
      <c r="J83" s="353" t="e">
        <f>+Template!M352/Template!M326</f>
        <v>#DIV/0!</v>
      </c>
      <c r="K83" s="353" t="e">
        <f>+Template!O352/Template!O326</f>
        <v>#DIV/0!</v>
      </c>
      <c r="L83" s="353" t="e">
        <f>+Template!Q352/Template!Q326</f>
        <v>#DIV/0!</v>
      </c>
      <c r="M83" s="353" t="e">
        <f>+Template!S352/Template!S326</f>
        <v>#DIV/0!</v>
      </c>
      <c r="N83" s="353">
        <f>+Template!U352/Template!U326</f>
        <v>6.7567567567567571E-2</v>
      </c>
      <c r="O83" s="353">
        <f>+Template!W352/Template!W326</f>
        <v>7.575757575757576E-2</v>
      </c>
      <c r="P83" s="353" t="e">
        <f>+Template!Y352/Template!Y326</f>
        <v>#DIV/0!</v>
      </c>
      <c r="Q83" s="346" t="s">
        <v>840</v>
      </c>
    </row>
    <row r="84" spans="1:17" ht="29.25" thickBot="1" x14ac:dyDescent="0.25">
      <c r="A84" s="511"/>
      <c r="B84" s="504"/>
      <c r="C84" s="365" t="s">
        <v>754</v>
      </c>
      <c r="D84" s="358" t="s">
        <v>847</v>
      </c>
      <c r="E84" s="375" t="s">
        <v>843</v>
      </c>
      <c r="F84" s="366" t="e">
        <f>+SUM(Template!E354:E356)/SUM(Template!E328:E330)</f>
        <v>#DIV/0!</v>
      </c>
      <c r="G84" s="366" t="e">
        <f>+SUM(Template!G354:G356)/SUM(Template!G328:G330)</f>
        <v>#DIV/0!</v>
      </c>
      <c r="H84" s="366" t="e">
        <f>+SUM(Template!I354:I356)/SUM(Template!I328:I330)</f>
        <v>#DIV/0!</v>
      </c>
      <c r="I84" s="366" t="e">
        <f>+SUM(Template!K354:K356)/SUM(Template!K328:K330)</f>
        <v>#DIV/0!</v>
      </c>
      <c r="J84" s="366" t="e">
        <f>+SUM(Template!M354:M356)/SUM(Template!M328:M330)</f>
        <v>#DIV/0!</v>
      </c>
      <c r="K84" s="366" t="e">
        <f>+SUM(Template!O354:O356)/SUM(Template!O328:O330)</f>
        <v>#DIV/0!</v>
      </c>
      <c r="L84" s="366" t="e">
        <f>+SUM(Template!Q354:Q356)/SUM(Template!Q328:Q330)</f>
        <v>#DIV/0!</v>
      </c>
      <c r="M84" s="366" t="e">
        <f>+SUM(Template!S354:S356)/SUM(Template!S328:S330)</f>
        <v>#DIV/0!</v>
      </c>
      <c r="N84" s="366">
        <f>+SUM(Template!U354:U356)/SUM(Template!U328:U330)</f>
        <v>0</v>
      </c>
      <c r="O84" s="366">
        <f>+SUM(Template!W354:W356)/SUM(Template!W328:W330)</f>
        <v>0</v>
      </c>
      <c r="P84" s="366" t="e">
        <f>+SUM(Template!Y354:Y356)/SUM(Template!Y328:Y330)</f>
        <v>#DIV/0!</v>
      </c>
      <c r="Q84" s="360" t="s">
        <v>840</v>
      </c>
    </row>
    <row r="85" spans="1:17" ht="28.5" x14ac:dyDescent="0.2">
      <c r="A85" s="511"/>
      <c r="B85" s="502" t="s">
        <v>848</v>
      </c>
      <c r="C85" s="337" t="s">
        <v>653</v>
      </c>
      <c r="D85" s="339" t="s">
        <v>103</v>
      </c>
      <c r="E85" s="339" t="s">
        <v>766</v>
      </c>
      <c r="F85" s="355">
        <f>+Template!E373</f>
        <v>0</v>
      </c>
      <c r="G85" s="355">
        <f>+Template!G373</f>
        <v>0</v>
      </c>
      <c r="H85" s="355">
        <f>+Template!I373</f>
        <v>0</v>
      </c>
      <c r="I85" s="355">
        <f>+Template!K373</f>
        <v>0</v>
      </c>
      <c r="J85" s="355">
        <f>+Template!M373</f>
        <v>0</v>
      </c>
      <c r="K85" s="355">
        <f>+Template!O373</f>
        <v>0</v>
      </c>
      <c r="L85" s="355">
        <f>+Template!Q373</f>
        <v>0</v>
      </c>
      <c r="M85" s="355">
        <f>+Template!S373</f>
        <v>0</v>
      </c>
      <c r="N85" s="355">
        <f>+Template!U373</f>
        <v>131</v>
      </c>
      <c r="O85" s="355">
        <f>+Template!W373</f>
        <v>87</v>
      </c>
      <c r="P85" s="355">
        <f>+Template!Y373</f>
        <v>0</v>
      </c>
      <c r="Q85" s="341" t="s">
        <v>840</v>
      </c>
    </row>
    <row r="86" spans="1:17" ht="28.5" x14ac:dyDescent="0.2">
      <c r="A86" s="511"/>
      <c r="B86" s="503"/>
      <c r="C86" s="342" t="s">
        <v>408</v>
      </c>
      <c r="D86" s="344" t="s">
        <v>849</v>
      </c>
      <c r="E86" s="344" t="s">
        <v>766</v>
      </c>
      <c r="F86" s="356">
        <f>+Template!E377</f>
        <v>0</v>
      </c>
      <c r="G86" s="356">
        <f>+Template!G377</f>
        <v>0</v>
      </c>
      <c r="H86" s="356">
        <f>+Template!I377</f>
        <v>0</v>
      </c>
      <c r="I86" s="356">
        <f>+Template!K377</f>
        <v>0</v>
      </c>
      <c r="J86" s="356">
        <f>+Template!M377</f>
        <v>0</v>
      </c>
      <c r="K86" s="356">
        <f>+Template!O377</f>
        <v>0</v>
      </c>
      <c r="L86" s="356">
        <f>+Template!Q377</f>
        <v>0</v>
      </c>
      <c r="M86" s="356">
        <f>+Template!S377</f>
        <v>0</v>
      </c>
      <c r="N86" s="356">
        <f>+Template!U377</f>
        <v>66</v>
      </c>
      <c r="O86" s="356">
        <f>+Template!W377</f>
        <v>39</v>
      </c>
      <c r="P86" s="356">
        <f>+Template!Y377</f>
        <v>0</v>
      </c>
      <c r="Q86" s="346" t="s">
        <v>840</v>
      </c>
    </row>
    <row r="87" spans="1:17" ht="28.5" x14ac:dyDescent="0.2">
      <c r="A87" s="511"/>
      <c r="B87" s="503"/>
      <c r="C87" s="342" t="s">
        <v>409</v>
      </c>
      <c r="D87" s="344" t="s">
        <v>850</v>
      </c>
      <c r="E87" s="344" t="s">
        <v>766</v>
      </c>
      <c r="F87" s="356">
        <f>+Template!E378</f>
        <v>0</v>
      </c>
      <c r="G87" s="356">
        <f>+Template!G378</f>
        <v>0</v>
      </c>
      <c r="H87" s="356">
        <f>+Template!I378</f>
        <v>0</v>
      </c>
      <c r="I87" s="356">
        <f>+Template!K378</f>
        <v>0</v>
      </c>
      <c r="J87" s="356">
        <f>+Template!M378</f>
        <v>0</v>
      </c>
      <c r="K87" s="356">
        <f>+Template!O378</f>
        <v>0</v>
      </c>
      <c r="L87" s="356">
        <f>+Template!Q378</f>
        <v>0</v>
      </c>
      <c r="M87" s="356">
        <f>+Template!S378</f>
        <v>0</v>
      </c>
      <c r="N87" s="356">
        <f>+Template!U378</f>
        <v>65</v>
      </c>
      <c r="O87" s="356">
        <f>+Template!W378</f>
        <v>48</v>
      </c>
      <c r="P87" s="356">
        <f>+Template!Y378</f>
        <v>0</v>
      </c>
      <c r="Q87" s="346" t="s">
        <v>840</v>
      </c>
    </row>
    <row r="88" spans="1:17" ht="28.5" x14ac:dyDescent="0.2">
      <c r="A88" s="511"/>
      <c r="B88" s="503"/>
      <c r="C88" s="342" t="s">
        <v>754</v>
      </c>
      <c r="D88" s="344" t="s">
        <v>851</v>
      </c>
      <c r="E88" s="344" t="s">
        <v>766</v>
      </c>
      <c r="F88" s="356">
        <f>+SUM(Template!E380:E382)</f>
        <v>0</v>
      </c>
      <c r="G88" s="356">
        <f>+SUM(Template!G380:G382)</f>
        <v>0</v>
      </c>
      <c r="H88" s="356">
        <f>+SUM(Template!I380:I382)</f>
        <v>0</v>
      </c>
      <c r="I88" s="356">
        <f>+SUM(Template!K380:K382)</f>
        <v>0</v>
      </c>
      <c r="J88" s="356">
        <f>+SUM(Template!M380:M382)</f>
        <v>0</v>
      </c>
      <c r="K88" s="356">
        <f>+SUM(Template!O380:O382)</f>
        <v>0</v>
      </c>
      <c r="L88" s="356">
        <f>+SUM(Template!Q380:Q382)</f>
        <v>0</v>
      </c>
      <c r="M88" s="356">
        <f>+SUM(Template!S380:S382)</f>
        <v>0</v>
      </c>
      <c r="N88" s="356">
        <f>+SUM(Template!U380:U382)</f>
        <v>23</v>
      </c>
      <c r="O88" s="356">
        <f>+SUM(Template!W380:W382)</f>
        <v>22</v>
      </c>
      <c r="P88" s="356">
        <f>+SUM(Template!Y380:Y382)</f>
        <v>0</v>
      </c>
      <c r="Q88" s="377" t="s">
        <v>840</v>
      </c>
    </row>
    <row r="89" spans="1:17" ht="29.25" thickBot="1" x14ac:dyDescent="0.25">
      <c r="A89" s="511"/>
      <c r="B89" s="504"/>
      <c r="C89" s="357" t="s">
        <v>769</v>
      </c>
      <c r="D89" s="358" t="s">
        <v>852</v>
      </c>
      <c r="E89" s="358" t="s">
        <v>766</v>
      </c>
      <c r="F89" s="359">
        <f>+Template!E375</f>
        <v>0</v>
      </c>
      <c r="G89" s="359">
        <f>+Template!G375</f>
        <v>0</v>
      </c>
      <c r="H89" s="359">
        <f>+Template!I375</f>
        <v>0</v>
      </c>
      <c r="I89" s="359">
        <f>+Template!K375</f>
        <v>0</v>
      </c>
      <c r="J89" s="359">
        <f>+Template!M375</f>
        <v>0</v>
      </c>
      <c r="K89" s="359">
        <f>+Template!O375</f>
        <v>0</v>
      </c>
      <c r="L89" s="359">
        <f>+Template!Q375</f>
        <v>0</v>
      </c>
      <c r="M89" s="359">
        <f>+Template!S375</f>
        <v>0</v>
      </c>
      <c r="N89" s="359">
        <f>+Template!U375</f>
        <v>11</v>
      </c>
      <c r="O89" s="359">
        <f>+Template!W375</f>
        <v>7</v>
      </c>
      <c r="P89" s="359">
        <f>+Template!Y375</f>
        <v>0</v>
      </c>
      <c r="Q89" s="360" t="s">
        <v>840</v>
      </c>
    </row>
    <row r="90" spans="1:17" ht="28.5" x14ac:dyDescent="0.2">
      <c r="A90" s="511"/>
      <c r="B90" s="502" t="s">
        <v>853</v>
      </c>
      <c r="C90" s="337" t="s">
        <v>653</v>
      </c>
      <c r="D90" s="339" t="s">
        <v>104</v>
      </c>
      <c r="E90" s="339" t="s">
        <v>766</v>
      </c>
      <c r="F90" s="355">
        <f>+Template!E399</f>
        <v>0</v>
      </c>
      <c r="G90" s="355">
        <f>+Template!G399</f>
        <v>0</v>
      </c>
      <c r="H90" s="355">
        <f>+Template!I399</f>
        <v>0</v>
      </c>
      <c r="I90" s="355">
        <f>+Template!K399</f>
        <v>0</v>
      </c>
      <c r="J90" s="355">
        <f>+Template!M399</f>
        <v>0</v>
      </c>
      <c r="K90" s="355">
        <f>+Template!O399</f>
        <v>0</v>
      </c>
      <c r="L90" s="355">
        <f>+Template!Q399</f>
        <v>0</v>
      </c>
      <c r="M90" s="355">
        <f>+Template!S399</f>
        <v>0</v>
      </c>
      <c r="N90" s="355">
        <f>+Template!U399</f>
        <v>28</v>
      </c>
      <c r="O90" s="355">
        <f>+Template!W399</f>
        <v>41</v>
      </c>
      <c r="P90" s="355">
        <f>+Template!Y399</f>
        <v>0</v>
      </c>
      <c r="Q90" s="341" t="s">
        <v>840</v>
      </c>
    </row>
    <row r="91" spans="1:17" ht="28.5" x14ac:dyDescent="0.2">
      <c r="A91" s="511"/>
      <c r="B91" s="503"/>
      <c r="C91" s="342" t="s">
        <v>408</v>
      </c>
      <c r="D91" s="344" t="s">
        <v>854</v>
      </c>
      <c r="E91" s="344" t="s">
        <v>766</v>
      </c>
      <c r="F91" s="356">
        <f>+Template!E403</f>
        <v>0</v>
      </c>
      <c r="G91" s="356">
        <f>+Template!G403</f>
        <v>0</v>
      </c>
      <c r="H91" s="356">
        <f>+Template!I403</f>
        <v>0</v>
      </c>
      <c r="I91" s="356">
        <f>+Template!K403</f>
        <v>0</v>
      </c>
      <c r="J91" s="356">
        <f>+Template!M403</f>
        <v>0</v>
      </c>
      <c r="K91" s="356">
        <f>+Template!O403</f>
        <v>0</v>
      </c>
      <c r="L91" s="356">
        <f>+Template!Q403</f>
        <v>0</v>
      </c>
      <c r="M91" s="356">
        <f>+Template!S403</f>
        <v>0</v>
      </c>
      <c r="N91" s="356">
        <f>+Template!U403</f>
        <v>19</v>
      </c>
      <c r="O91" s="356">
        <f>+Template!W403</f>
        <v>23</v>
      </c>
      <c r="P91" s="356">
        <f>+Template!Y403</f>
        <v>0</v>
      </c>
      <c r="Q91" s="346" t="s">
        <v>840</v>
      </c>
    </row>
    <row r="92" spans="1:17" ht="28.5" x14ac:dyDescent="0.2">
      <c r="A92" s="511"/>
      <c r="B92" s="503"/>
      <c r="C92" s="342" t="s">
        <v>409</v>
      </c>
      <c r="D92" s="344" t="s">
        <v>855</v>
      </c>
      <c r="E92" s="344" t="s">
        <v>766</v>
      </c>
      <c r="F92" s="356">
        <f>+Template!E404</f>
        <v>0</v>
      </c>
      <c r="G92" s="356">
        <f>+Template!G404</f>
        <v>0</v>
      </c>
      <c r="H92" s="356">
        <f>+Template!I404</f>
        <v>0</v>
      </c>
      <c r="I92" s="356">
        <f>+Template!K404</f>
        <v>0</v>
      </c>
      <c r="J92" s="356">
        <f>+Template!M404</f>
        <v>0</v>
      </c>
      <c r="K92" s="356">
        <f>+Template!O404</f>
        <v>0</v>
      </c>
      <c r="L92" s="356">
        <f>+Template!Q404</f>
        <v>0</v>
      </c>
      <c r="M92" s="356">
        <f>+Template!S404</f>
        <v>0</v>
      </c>
      <c r="N92" s="356">
        <f>+Template!U404</f>
        <v>9</v>
      </c>
      <c r="O92" s="356">
        <f>+Template!W404</f>
        <v>18</v>
      </c>
      <c r="P92" s="356">
        <f>+Template!Y404</f>
        <v>0</v>
      </c>
      <c r="Q92" s="346" t="s">
        <v>840</v>
      </c>
    </row>
    <row r="93" spans="1:17" ht="28.5" x14ac:dyDescent="0.2">
      <c r="A93" s="511"/>
      <c r="B93" s="503"/>
      <c r="C93" s="342" t="s">
        <v>754</v>
      </c>
      <c r="D93" s="344" t="s">
        <v>856</v>
      </c>
      <c r="E93" s="344" t="s">
        <v>766</v>
      </c>
      <c r="F93" s="356">
        <f>+SUM(Template!E406:E408)</f>
        <v>0</v>
      </c>
      <c r="G93" s="356">
        <f>+SUM(Template!G406:G408)</f>
        <v>0</v>
      </c>
      <c r="H93" s="356">
        <f>+SUM(Template!I406:I408)</f>
        <v>0</v>
      </c>
      <c r="I93" s="356">
        <f>+SUM(Template!K406:K408)</f>
        <v>0</v>
      </c>
      <c r="J93" s="356">
        <f>+SUM(Template!M406:M408)</f>
        <v>0</v>
      </c>
      <c r="K93" s="356">
        <f>+SUM(Template!O406:O408)</f>
        <v>0</v>
      </c>
      <c r="L93" s="356">
        <f>+SUM(Template!Q406:Q408)</f>
        <v>0</v>
      </c>
      <c r="M93" s="356">
        <f>+SUM(Template!S406:S408)</f>
        <v>0</v>
      </c>
      <c r="N93" s="356">
        <f>+SUM(Template!U406:U408)</f>
        <v>0</v>
      </c>
      <c r="O93" s="356">
        <f>+SUM(Template!W406:W408)</f>
        <v>0</v>
      </c>
      <c r="P93" s="356">
        <f>+SUM(Template!Y406:Y408)</f>
        <v>0</v>
      </c>
      <c r="Q93" s="377" t="s">
        <v>840</v>
      </c>
    </row>
    <row r="94" spans="1:17" ht="29.25" thickBot="1" x14ac:dyDescent="0.25">
      <c r="A94" s="511"/>
      <c r="B94" s="504"/>
      <c r="C94" s="357" t="s">
        <v>769</v>
      </c>
      <c r="D94" s="358" t="s">
        <v>857</v>
      </c>
      <c r="E94" s="358" t="s">
        <v>766</v>
      </c>
      <c r="F94" s="359">
        <f>+Template!E401</f>
        <v>0</v>
      </c>
      <c r="G94" s="359">
        <f>+Template!G401</f>
        <v>0</v>
      </c>
      <c r="H94" s="359">
        <f>+Template!I401</f>
        <v>0</v>
      </c>
      <c r="I94" s="359">
        <f>+Template!K401</f>
        <v>0</v>
      </c>
      <c r="J94" s="359">
        <f>+Template!M401</f>
        <v>0</v>
      </c>
      <c r="K94" s="359">
        <f>+Template!O401</f>
        <v>0</v>
      </c>
      <c r="L94" s="359">
        <f>+Template!Q401</f>
        <v>0</v>
      </c>
      <c r="M94" s="359">
        <f>+Template!S401</f>
        <v>0</v>
      </c>
      <c r="N94" s="359">
        <f>+Template!U401</f>
        <v>3</v>
      </c>
      <c r="O94" s="359">
        <f>+Template!W401</f>
        <v>2</v>
      </c>
      <c r="P94" s="359">
        <f>+Template!Y401</f>
        <v>0</v>
      </c>
      <c r="Q94" s="360" t="s">
        <v>840</v>
      </c>
    </row>
    <row r="95" spans="1:17" ht="28.5" x14ac:dyDescent="0.2">
      <c r="A95" s="511"/>
      <c r="B95" s="502" t="s">
        <v>858</v>
      </c>
      <c r="C95" s="337" t="s">
        <v>653</v>
      </c>
      <c r="D95" s="339" t="s">
        <v>105</v>
      </c>
      <c r="E95" s="339" t="s">
        <v>766</v>
      </c>
      <c r="F95" s="355">
        <f>+Template!E425</f>
        <v>0</v>
      </c>
      <c r="G95" s="355">
        <f>+Template!G425</f>
        <v>0</v>
      </c>
      <c r="H95" s="355">
        <f>+Template!I425</f>
        <v>0</v>
      </c>
      <c r="I95" s="355">
        <f>+Template!K425</f>
        <v>0</v>
      </c>
      <c r="J95" s="355">
        <f>+Template!M425</f>
        <v>0</v>
      </c>
      <c r="K95" s="355">
        <f>+Template!O425</f>
        <v>0</v>
      </c>
      <c r="L95" s="355">
        <f>+Template!Q425</f>
        <v>0</v>
      </c>
      <c r="M95" s="355">
        <f>+Template!S425</f>
        <v>0</v>
      </c>
      <c r="N95" s="355">
        <f>+Template!U425</f>
        <v>0</v>
      </c>
      <c r="O95" s="355">
        <f>+Template!W425</f>
        <v>0</v>
      </c>
      <c r="P95" s="355">
        <f>+Template!Y425</f>
        <v>0</v>
      </c>
      <c r="Q95" s="341" t="s">
        <v>825</v>
      </c>
    </row>
    <row r="96" spans="1:17" ht="28.5" x14ac:dyDescent="0.2">
      <c r="A96" s="511"/>
      <c r="B96" s="503"/>
      <c r="C96" s="342" t="s">
        <v>408</v>
      </c>
      <c r="D96" s="344" t="s">
        <v>859</v>
      </c>
      <c r="E96" s="344" t="s">
        <v>766</v>
      </c>
      <c r="F96" s="356">
        <f>+Template!E429</f>
        <v>0</v>
      </c>
      <c r="G96" s="356">
        <f>+Template!G429</f>
        <v>0</v>
      </c>
      <c r="H96" s="356">
        <f>+Template!I429</f>
        <v>0</v>
      </c>
      <c r="I96" s="356">
        <f>+Template!K429</f>
        <v>0</v>
      </c>
      <c r="J96" s="356">
        <f>+Template!M429</f>
        <v>0</v>
      </c>
      <c r="K96" s="356">
        <f>+Template!O429</f>
        <v>0</v>
      </c>
      <c r="L96" s="356">
        <f>+Template!Q429</f>
        <v>0</v>
      </c>
      <c r="M96" s="356">
        <f>+Template!S429</f>
        <v>0</v>
      </c>
      <c r="N96" s="356">
        <f>+Template!U429</f>
        <v>0</v>
      </c>
      <c r="O96" s="356">
        <f>+Template!W429</f>
        <v>0</v>
      </c>
      <c r="P96" s="356">
        <f>+Template!Y429</f>
        <v>0</v>
      </c>
      <c r="Q96" s="346" t="s">
        <v>825</v>
      </c>
    </row>
    <row r="97" spans="1:17" ht="28.5" x14ac:dyDescent="0.2">
      <c r="A97" s="511"/>
      <c r="B97" s="503"/>
      <c r="C97" s="342" t="s">
        <v>409</v>
      </c>
      <c r="D97" s="344" t="s">
        <v>860</v>
      </c>
      <c r="E97" s="344" t="s">
        <v>766</v>
      </c>
      <c r="F97" s="356">
        <f>+Template!E430</f>
        <v>0</v>
      </c>
      <c r="G97" s="356">
        <f>+Template!G430</f>
        <v>0</v>
      </c>
      <c r="H97" s="356">
        <f>+Template!I430</f>
        <v>0</v>
      </c>
      <c r="I97" s="356">
        <f>+Template!K430</f>
        <v>0</v>
      </c>
      <c r="J97" s="356">
        <f>+Template!M430</f>
        <v>0</v>
      </c>
      <c r="K97" s="356">
        <f>+Template!O430</f>
        <v>0</v>
      </c>
      <c r="L97" s="356">
        <f>+Template!Q430</f>
        <v>0</v>
      </c>
      <c r="M97" s="356">
        <f>+Template!S430</f>
        <v>0</v>
      </c>
      <c r="N97" s="356">
        <f>+Template!U430</f>
        <v>0</v>
      </c>
      <c r="O97" s="356">
        <f>+Template!W430</f>
        <v>0</v>
      </c>
      <c r="P97" s="356">
        <f>+Template!Y430</f>
        <v>0</v>
      </c>
      <c r="Q97" s="346" t="s">
        <v>825</v>
      </c>
    </row>
    <row r="98" spans="1:17" ht="28.5" x14ac:dyDescent="0.2">
      <c r="A98" s="511"/>
      <c r="B98" s="503"/>
      <c r="C98" s="342" t="s">
        <v>754</v>
      </c>
      <c r="D98" s="344" t="s">
        <v>861</v>
      </c>
      <c r="E98" s="344" t="s">
        <v>766</v>
      </c>
      <c r="F98" s="356">
        <f>+SUM(Template!E432:E434)</f>
        <v>0</v>
      </c>
      <c r="G98" s="356">
        <f>+SUM(Template!G432:G434)</f>
        <v>0</v>
      </c>
      <c r="H98" s="356">
        <f>+SUM(Template!I432:I434)</f>
        <v>0</v>
      </c>
      <c r="I98" s="356">
        <f>+SUM(Template!K432:K434)</f>
        <v>0</v>
      </c>
      <c r="J98" s="356">
        <f>+SUM(Template!M432:M434)</f>
        <v>0</v>
      </c>
      <c r="K98" s="356">
        <f>+SUM(Template!O432:O434)</f>
        <v>0</v>
      </c>
      <c r="L98" s="356">
        <f>+SUM(Template!Q432:Q434)</f>
        <v>0</v>
      </c>
      <c r="M98" s="356">
        <f>+SUM(Template!S432:S434)</f>
        <v>0</v>
      </c>
      <c r="N98" s="356">
        <f>+SUM(Template!U432:U434)</f>
        <v>0</v>
      </c>
      <c r="O98" s="356">
        <f>+SUM(Template!W432:W434)</f>
        <v>0</v>
      </c>
      <c r="P98" s="356">
        <f>+SUM(Template!Y432:Y434)</f>
        <v>0</v>
      </c>
      <c r="Q98" s="377" t="s">
        <v>825</v>
      </c>
    </row>
    <row r="99" spans="1:17" ht="29.25" thickBot="1" x14ac:dyDescent="0.25">
      <c r="A99" s="511"/>
      <c r="B99" s="504"/>
      <c r="C99" s="357" t="s">
        <v>769</v>
      </c>
      <c r="D99" s="358" t="s">
        <v>862</v>
      </c>
      <c r="E99" s="358" t="s">
        <v>766</v>
      </c>
      <c r="F99" s="359">
        <f>+Template!E427</f>
        <v>0</v>
      </c>
      <c r="G99" s="359">
        <f>+Template!G427</f>
        <v>0</v>
      </c>
      <c r="H99" s="359">
        <f>+Template!I427</f>
        <v>0</v>
      </c>
      <c r="I99" s="359">
        <f>+Template!K427</f>
        <v>0</v>
      </c>
      <c r="J99" s="359">
        <f>+Template!M427</f>
        <v>0</v>
      </c>
      <c r="K99" s="359">
        <f>+Template!O427</f>
        <v>0</v>
      </c>
      <c r="L99" s="359">
        <f>+Template!Q427</f>
        <v>0</v>
      </c>
      <c r="M99" s="359">
        <f>+Template!S427</f>
        <v>0</v>
      </c>
      <c r="N99" s="359">
        <f>+Template!U427</f>
        <v>0</v>
      </c>
      <c r="O99" s="359">
        <f>+Template!W427</f>
        <v>0</v>
      </c>
      <c r="P99" s="359">
        <f>+Template!Y427</f>
        <v>0</v>
      </c>
      <c r="Q99" s="360" t="s">
        <v>825</v>
      </c>
    </row>
    <row r="100" spans="1:17" ht="28.5" x14ac:dyDescent="0.2">
      <c r="A100" s="511"/>
      <c r="B100" s="502" t="s">
        <v>863</v>
      </c>
      <c r="C100" s="337" t="s">
        <v>653</v>
      </c>
      <c r="D100" s="339" t="s">
        <v>864</v>
      </c>
      <c r="E100" s="339" t="s">
        <v>766</v>
      </c>
      <c r="F100" s="355">
        <f>+Template!E453</f>
        <v>0</v>
      </c>
      <c r="G100" s="355">
        <f>+Template!G453</f>
        <v>0</v>
      </c>
      <c r="H100" s="355">
        <f>+Template!I453</f>
        <v>0</v>
      </c>
      <c r="I100" s="355">
        <f>+Template!K453</f>
        <v>0</v>
      </c>
      <c r="J100" s="355">
        <f>+Template!M453</f>
        <v>0</v>
      </c>
      <c r="K100" s="355">
        <f>+Template!O453</f>
        <v>0</v>
      </c>
      <c r="L100" s="355">
        <f>+Template!Q453</f>
        <v>0</v>
      </c>
      <c r="M100" s="355">
        <f>+Template!S453</f>
        <v>69</v>
      </c>
      <c r="N100" s="355">
        <f>+Template!U453</f>
        <v>58</v>
      </c>
      <c r="O100" s="355">
        <f>+Template!W453</f>
        <v>87</v>
      </c>
      <c r="P100" s="355">
        <f>+Template!Y453</f>
        <v>0</v>
      </c>
      <c r="Q100" s="341" t="s">
        <v>865</v>
      </c>
    </row>
    <row r="101" spans="1:17" ht="28.5" x14ac:dyDescent="0.2">
      <c r="A101" s="511"/>
      <c r="B101" s="503"/>
      <c r="C101" s="342" t="s">
        <v>408</v>
      </c>
      <c r="D101" s="344" t="s">
        <v>866</v>
      </c>
      <c r="E101" s="344" t="s">
        <v>766</v>
      </c>
      <c r="F101" s="356">
        <f>+Template!E455</f>
        <v>0</v>
      </c>
      <c r="G101" s="356">
        <f>+Template!G455</f>
        <v>0</v>
      </c>
      <c r="H101" s="356">
        <f>+Template!I455</f>
        <v>0</v>
      </c>
      <c r="I101" s="356">
        <f>+Template!K455</f>
        <v>0</v>
      </c>
      <c r="J101" s="356">
        <f>+Template!M455</f>
        <v>0</v>
      </c>
      <c r="K101" s="356">
        <f>+Template!O455</f>
        <v>0</v>
      </c>
      <c r="L101" s="356">
        <f>+Template!Q455</f>
        <v>0</v>
      </c>
      <c r="M101" s="356">
        <f>+Template!S455</f>
        <v>0</v>
      </c>
      <c r="N101" s="356">
        <f>+Template!U455</f>
        <v>25</v>
      </c>
      <c r="O101" s="356">
        <f>+Template!W455</f>
        <v>48</v>
      </c>
      <c r="P101" s="356">
        <f>+Template!Y455</f>
        <v>0</v>
      </c>
      <c r="Q101" s="346" t="s">
        <v>840</v>
      </c>
    </row>
    <row r="102" spans="1:17" ht="28.5" x14ac:dyDescent="0.2">
      <c r="A102" s="511"/>
      <c r="B102" s="503"/>
      <c r="C102" s="342" t="s">
        <v>409</v>
      </c>
      <c r="D102" s="344" t="s">
        <v>867</v>
      </c>
      <c r="E102" s="344" t="s">
        <v>766</v>
      </c>
      <c r="F102" s="356">
        <f>+Template!E456</f>
        <v>0</v>
      </c>
      <c r="G102" s="356">
        <f>+Template!G456</f>
        <v>0</v>
      </c>
      <c r="H102" s="356">
        <f>+Template!I456</f>
        <v>0</v>
      </c>
      <c r="I102" s="356">
        <f>+Template!K456</f>
        <v>0</v>
      </c>
      <c r="J102" s="356">
        <f>+Template!M456</f>
        <v>0</v>
      </c>
      <c r="K102" s="356">
        <f>+Template!O456</f>
        <v>0</v>
      </c>
      <c r="L102" s="356">
        <f>+Template!Q456</f>
        <v>0</v>
      </c>
      <c r="M102" s="356">
        <f>+Template!S456</f>
        <v>0</v>
      </c>
      <c r="N102" s="356">
        <f>+Template!U456</f>
        <v>33</v>
      </c>
      <c r="O102" s="356">
        <f>+Template!W456</f>
        <v>39</v>
      </c>
      <c r="P102" s="356">
        <f>+Template!Y456</f>
        <v>0</v>
      </c>
      <c r="Q102" s="346" t="s">
        <v>840</v>
      </c>
    </row>
    <row r="103" spans="1:17" ht="28.5" x14ac:dyDescent="0.2">
      <c r="A103" s="511"/>
      <c r="B103" s="503"/>
      <c r="C103" s="342" t="s">
        <v>754</v>
      </c>
      <c r="D103" s="344" t="s">
        <v>868</v>
      </c>
      <c r="E103" s="344" t="s">
        <v>766</v>
      </c>
      <c r="F103" s="356">
        <f>+SUM(Template!E458:E460)</f>
        <v>0</v>
      </c>
      <c r="G103" s="356">
        <f>+SUM(Template!G458:G460)</f>
        <v>0</v>
      </c>
      <c r="H103" s="356">
        <f>+SUM(Template!I458:I460)</f>
        <v>0</v>
      </c>
      <c r="I103" s="356">
        <f>+SUM(Template!K458:K460)</f>
        <v>0</v>
      </c>
      <c r="J103" s="356">
        <f>+SUM(Template!M458:M460)</f>
        <v>0</v>
      </c>
      <c r="K103" s="356">
        <f>+SUM(Template!O458:O460)</f>
        <v>0</v>
      </c>
      <c r="L103" s="356">
        <f>+SUM(Template!Q458:Q460)</f>
        <v>0</v>
      </c>
      <c r="M103" s="356">
        <f>+SUM(Template!S458:S460)</f>
        <v>10</v>
      </c>
      <c r="N103" s="356">
        <f>+SUM(Template!U458:U460)</f>
        <v>9</v>
      </c>
      <c r="O103" s="356">
        <f>+SUM(Template!W458:W460)</f>
        <v>10</v>
      </c>
      <c r="P103" s="356">
        <f>+SUM(Template!Y458:Y460)</f>
        <v>0</v>
      </c>
      <c r="Q103" s="346" t="s">
        <v>865</v>
      </c>
    </row>
    <row r="104" spans="1:17" ht="28.5" x14ac:dyDescent="0.2">
      <c r="A104" s="511"/>
      <c r="B104" s="503"/>
      <c r="C104" s="364" t="s">
        <v>267</v>
      </c>
      <c r="D104" s="344" t="s">
        <v>869</v>
      </c>
      <c r="E104" s="344" t="s">
        <v>766</v>
      </c>
      <c r="F104" s="356">
        <f>+Template!E478</f>
        <v>0</v>
      </c>
      <c r="G104" s="356">
        <f>+Template!G478</f>
        <v>0</v>
      </c>
      <c r="H104" s="356">
        <f>+Template!I478</f>
        <v>0</v>
      </c>
      <c r="I104" s="356">
        <f>+Template!K478</f>
        <v>0</v>
      </c>
      <c r="J104" s="356">
        <f>+Template!M478</f>
        <v>0</v>
      </c>
      <c r="K104" s="356">
        <f>+Template!O478</f>
        <v>0</v>
      </c>
      <c r="L104" s="356">
        <f>+Template!Q478</f>
        <v>0</v>
      </c>
      <c r="M104" s="356">
        <f>+Template!S478</f>
        <v>36</v>
      </c>
      <c r="N104" s="356">
        <f>+Template!U478</f>
        <v>33</v>
      </c>
      <c r="O104" s="356">
        <f>+Template!W478</f>
        <v>42</v>
      </c>
      <c r="P104" s="356">
        <f>+Template!Y478</f>
        <v>0</v>
      </c>
      <c r="Q104" s="346" t="s">
        <v>865</v>
      </c>
    </row>
    <row r="105" spans="1:17" ht="28.5" x14ac:dyDescent="0.2">
      <c r="A105" s="511"/>
      <c r="B105" s="503"/>
      <c r="C105" s="364" t="str">
        <f>Template!C479</f>
        <v>Placed in formal residential care</v>
      </c>
      <c r="D105" s="344" t="s">
        <v>870</v>
      </c>
      <c r="E105" s="344" t="s">
        <v>766</v>
      </c>
      <c r="F105" s="356">
        <f>+Template!E479</f>
        <v>0</v>
      </c>
      <c r="G105" s="356">
        <f>+Template!G479</f>
        <v>0</v>
      </c>
      <c r="H105" s="356">
        <f>+Template!I479</f>
        <v>0</v>
      </c>
      <c r="I105" s="356">
        <f>+Template!K479</f>
        <v>0</v>
      </c>
      <c r="J105" s="356">
        <f>+Template!M479</f>
        <v>0</v>
      </c>
      <c r="K105" s="356">
        <f>+Template!O479</f>
        <v>0</v>
      </c>
      <c r="L105" s="356">
        <f>+Template!Q479</f>
        <v>0</v>
      </c>
      <c r="M105" s="356">
        <f>+Template!S479</f>
        <v>10</v>
      </c>
      <c r="N105" s="356">
        <f>+Template!U479</f>
        <v>17</v>
      </c>
      <c r="O105" s="356">
        <f>+Template!W479</f>
        <v>16</v>
      </c>
      <c r="P105" s="356">
        <f>+Template!Y479</f>
        <v>0</v>
      </c>
      <c r="Q105" s="346" t="s">
        <v>865</v>
      </c>
    </row>
    <row r="106" spans="1:17" ht="28.5" x14ac:dyDescent="0.2">
      <c r="A106" s="511"/>
      <c r="B106" s="503"/>
      <c r="C106" s="364" t="str">
        <f>Template!C480</f>
        <v>Adopted</v>
      </c>
      <c r="D106" s="344" t="s">
        <v>871</v>
      </c>
      <c r="E106" s="344" t="s">
        <v>766</v>
      </c>
      <c r="F106" s="356">
        <f>+Template!E480</f>
        <v>0</v>
      </c>
      <c r="G106" s="356">
        <f>+Template!G480</f>
        <v>0</v>
      </c>
      <c r="H106" s="356">
        <f>+Template!I480</f>
        <v>0</v>
      </c>
      <c r="I106" s="356">
        <f>+Template!K480</f>
        <v>0</v>
      </c>
      <c r="J106" s="356">
        <f>+Template!M480</f>
        <v>0</v>
      </c>
      <c r="K106" s="356">
        <f>+Template!O480</f>
        <v>0</v>
      </c>
      <c r="L106" s="356">
        <f>+Template!Q480</f>
        <v>0</v>
      </c>
      <c r="M106" s="356">
        <f>+Template!S480</f>
        <v>9</v>
      </c>
      <c r="N106" s="356">
        <f>+Template!U480</f>
        <v>7</v>
      </c>
      <c r="O106" s="356">
        <f>+Template!W480</f>
        <v>9</v>
      </c>
      <c r="P106" s="356">
        <f>+Template!Y480</f>
        <v>0</v>
      </c>
      <c r="Q106" s="346" t="s">
        <v>865</v>
      </c>
    </row>
    <row r="107" spans="1:17" ht="28.5" x14ac:dyDescent="0.2">
      <c r="A107" s="511"/>
      <c r="B107" s="503"/>
      <c r="C107" s="364" t="str">
        <f>Template!C481</f>
        <v>Started independent life before age 18</v>
      </c>
      <c r="D107" s="344" t="s">
        <v>872</v>
      </c>
      <c r="E107" s="344" t="s">
        <v>766</v>
      </c>
      <c r="F107" s="356">
        <f>+Template!E481</f>
        <v>0</v>
      </c>
      <c r="G107" s="356">
        <f>+Template!G481</f>
        <v>0</v>
      </c>
      <c r="H107" s="356">
        <f>+Template!I481</f>
        <v>0</v>
      </c>
      <c r="I107" s="356">
        <f>+Template!K481</f>
        <v>0</v>
      </c>
      <c r="J107" s="356">
        <f>+Template!M481</f>
        <v>0</v>
      </c>
      <c r="K107" s="356">
        <f>+Template!O481</f>
        <v>0</v>
      </c>
      <c r="L107" s="356">
        <f>+Template!Q481</f>
        <v>0</v>
      </c>
      <c r="M107" s="356">
        <f>+Template!S481</f>
        <v>9</v>
      </c>
      <c r="N107" s="356">
        <f>+Template!U481</f>
        <v>0</v>
      </c>
      <c r="O107" s="356">
        <f>+Template!W481</f>
        <v>0</v>
      </c>
      <c r="P107" s="356">
        <f>+Template!Y481</f>
        <v>0</v>
      </c>
      <c r="Q107" s="346" t="s">
        <v>865</v>
      </c>
    </row>
    <row r="108" spans="1:17" ht="28.5" x14ac:dyDescent="0.2">
      <c r="A108" s="511"/>
      <c r="B108" s="503"/>
      <c r="C108" s="364" t="str">
        <f>Template!C482</f>
        <v>Death of child</v>
      </c>
      <c r="D108" s="344" t="s">
        <v>873</v>
      </c>
      <c r="E108" s="344" t="s">
        <v>766</v>
      </c>
      <c r="F108" s="356">
        <f>+Template!E482</f>
        <v>0</v>
      </c>
      <c r="G108" s="356">
        <f>+Template!G482</f>
        <v>0</v>
      </c>
      <c r="H108" s="356">
        <f>+Template!I482</f>
        <v>0</v>
      </c>
      <c r="I108" s="356">
        <f>+Template!K482</f>
        <v>0</v>
      </c>
      <c r="J108" s="356">
        <f>+Template!M482</f>
        <v>0</v>
      </c>
      <c r="K108" s="356">
        <f>+Template!O482</f>
        <v>0</v>
      </c>
      <c r="L108" s="356">
        <f>+Template!Q482</f>
        <v>0</v>
      </c>
      <c r="M108" s="356">
        <f>+Template!S482</f>
        <v>5</v>
      </c>
      <c r="N108" s="356">
        <f>+Template!U482</f>
        <v>1</v>
      </c>
      <c r="O108" s="356">
        <f>+Template!W482</f>
        <v>0</v>
      </c>
      <c r="P108" s="356">
        <f>+Template!Y482</f>
        <v>0</v>
      </c>
      <c r="Q108" s="346" t="s">
        <v>865</v>
      </c>
    </row>
    <row r="109" spans="1:17" ht="29.25" thickBot="1" x14ac:dyDescent="0.25">
      <c r="A109" s="511"/>
      <c r="B109" s="504"/>
      <c r="C109" s="357" t="str">
        <f>Template!C483</f>
        <v>Other reasons</v>
      </c>
      <c r="D109" s="358" t="s">
        <v>874</v>
      </c>
      <c r="E109" s="358" t="s">
        <v>766</v>
      </c>
      <c r="F109" s="356">
        <f>+Template!E483</f>
        <v>0</v>
      </c>
      <c r="G109" s="356">
        <f>+Template!G483</f>
        <v>0</v>
      </c>
      <c r="H109" s="356">
        <f>+Template!I483</f>
        <v>0</v>
      </c>
      <c r="I109" s="356">
        <f>+Template!K483</f>
        <v>0</v>
      </c>
      <c r="J109" s="356">
        <f>+Template!M483</f>
        <v>0</v>
      </c>
      <c r="K109" s="356">
        <f>+Template!O483</f>
        <v>0</v>
      </c>
      <c r="L109" s="356">
        <f>+Template!Q483</f>
        <v>0</v>
      </c>
      <c r="M109" s="356">
        <f>+Template!S483</f>
        <v>0</v>
      </c>
      <c r="N109" s="356">
        <f>+Template!U483</f>
        <v>0</v>
      </c>
      <c r="O109" s="356">
        <f>+Template!W483</f>
        <v>0</v>
      </c>
      <c r="P109" s="356">
        <f>+Template!Y483</f>
        <v>0</v>
      </c>
      <c r="Q109" s="360" t="s">
        <v>865</v>
      </c>
    </row>
    <row r="110" spans="1:17" ht="28.5" x14ac:dyDescent="0.2">
      <c r="A110" s="511"/>
      <c r="B110" s="502" t="s">
        <v>875</v>
      </c>
      <c r="C110" s="337" t="s">
        <v>653</v>
      </c>
      <c r="D110" s="339" t="s">
        <v>107</v>
      </c>
      <c r="E110" s="339" t="s">
        <v>864</v>
      </c>
      <c r="F110" s="352" t="e">
        <f>+Template!E488/Template!E453</f>
        <v>#DIV/0!</v>
      </c>
      <c r="G110" s="352" t="e">
        <f>+Template!G488/Template!G453</f>
        <v>#DIV/0!</v>
      </c>
      <c r="H110" s="352" t="e">
        <f>+Template!I488/Template!I453</f>
        <v>#DIV/0!</v>
      </c>
      <c r="I110" s="352" t="e">
        <f>+Template!K488/Template!K453</f>
        <v>#DIV/0!</v>
      </c>
      <c r="J110" s="352" t="e">
        <f>+Template!M488/Template!M453</f>
        <v>#DIV/0!</v>
      </c>
      <c r="K110" s="352" t="e">
        <f>+Template!O488/Template!O453</f>
        <v>#DIV/0!</v>
      </c>
      <c r="L110" s="352" t="e">
        <f>+Template!Q488/Template!Q453</f>
        <v>#DIV/0!</v>
      </c>
      <c r="M110" s="352">
        <f>+Template!S488/Template!S453</f>
        <v>0.15942028985507245</v>
      </c>
      <c r="N110" s="352">
        <f>+Template!U488/Template!U453</f>
        <v>6.8965517241379309E-2</v>
      </c>
      <c r="O110" s="352">
        <f>+Template!W488/Template!W453</f>
        <v>0.10344827586206896</v>
      </c>
      <c r="P110" s="352" t="e">
        <f>+Template!Y488/Template!Y453</f>
        <v>#DIV/0!</v>
      </c>
      <c r="Q110" s="341" t="s">
        <v>865</v>
      </c>
    </row>
    <row r="111" spans="1:17" ht="28.5" x14ac:dyDescent="0.2">
      <c r="A111" s="511"/>
      <c r="B111" s="503"/>
      <c r="C111" s="342" t="s">
        <v>408</v>
      </c>
      <c r="D111" s="344" t="s">
        <v>876</v>
      </c>
      <c r="E111" s="344" t="s">
        <v>866</v>
      </c>
      <c r="F111" s="353" t="e">
        <f>+Template!E490/Template!E455</f>
        <v>#DIV/0!</v>
      </c>
      <c r="G111" s="353" t="e">
        <f>+Template!G490/Template!G455</f>
        <v>#DIV/0!</v>
      </c>
      <c r="H111" s="353" t="e">
        <f>+Template!I490/Template!I455</f>
        <v>#DIV/0!</v>
      </c>
      <c r="I111" s="353" t="e">
        <f>+Template!K490/Template!K455</f>
        <v>#DIV/0!</v>
      </c>
      <c r="J111" s="353" t="e">
        <f>+Template!M490/Template!M455</f>
        <v>#DIV/0!</v>
      </c>
      <c r="K111" s="353" t="e">
        <f>+Template!O490/Template!O455</f>
        <v>#DIV/0!</v>
      </c>
      <c r="L111" s="353" t="e">
        <f>+Template!Q490/Template!Q455</f>
        <v>#DIV/0!</v>
      </c>
      <c r="M111" s="353" t="e">
        <f>+Template!S490/Template!S455</f>
        <v>#DIV/0!</v>
      </c>
      <c r="N111" s="353">
        <f>+Template!U490/Template!U455</f>
        <v>0.12</v>
      </c>
      <c r="O111" s="353">
        <f>+Template!W490/Template!W455</f>
        <v>0.10416666666666667</v>
      </c>
      <c r="P111" s="353" t="e">
        <f>+Template!Y490/Template!Y455</f>
        <v>#DIV/0!</v>
      </c>
      <c r="Q111" s="346" t="s">
        <v>877</v>
      </c>
    </row>
    <row r="112" spans="1:17" ht="28.5" x14ac:dyDescent="0.2">
      <c r="A112" s="511"/>
      <c r="B112" s="503"/>
      <c r="C112" s="342" t="s">
        <v>409</v>
      </c>
      <c r="D112" s="344" t="s">
        <v>878</v>
      </c>
      <c r="E112" s="344" t="s">
        <v>867</v>
      </c>
      <c r="F112" s="353" t="e">
        <f>+Template!E491/Template!E456</f>
        <v>#DIV/0!</v>
      </c>
      <c r="G112" s="353" t="e">
        <f>+Template!G491/Template!G456</f>
        <v>#DIV/0!</v>
      </c>
      <c r="H112" s="353" t="e">
        <f>+Template!I491/Template!I456</f>
        <v>#DIV/0!</v>
      </c>
      <c r="I112" s="353" t="e">
        <f>+Template!K491/Template!K456</f>
        <v>#DIV/0!</v>
      </c>
      <c r="J112" s="353" t="e">
        <f>+Template!M491/Template!M456</f>
        <v>#DIV/0!</v>
      </c>
      <c r="K112" s="353" t="e">
        <f>+Template!O491/Template!O456</f>
        <v>#DIV/0!</v>
      </c>
      <c r="L112" s="353" t="e">
        <f>+Template!Q491/Template!Q456</f>
        <v>#DIV/0!</v>
      </c>
      <c r="M112" s="353" t="e">
        <f>+Template!S491/Template!S456</f>
        <v>#DIV/0!</v>
      </c>
      <c r="N112" s="353">
        <f>+Template!U491/Template!U456</f>
        <v>3.0303030303030304E-2</v>
      </c>
      <c r="O112" s="353">
        <f>+Template!W491/Template!W456</f>
        <v>0.10256410256410256</v>
      </c>
      <c r="P112" s="353" t="e">
        <f>+Template!Y491/Template!Y456</f>
        <v>#DIV/0!</v>
      </c>
      <c r="Q112" s="346" t="s">
        <v>877</v>
      </c>
    </row>
    <row r="113" spans="1:17" ht="29.25" thickBot="1" x14ac:dyDescent="0.25">
      <c r="A113" s="511"/>
      <c r="B113" s="504"/>
      <c r="C113" s="365" t="s">
        <v>754</v>
      </c>
      <c r="D113" s="358" t="s">
        <v>879</v>
      </c>
      <c r="E113" s="358" t="s">
        <v>868</v>
      </c>
      <c r="F113" s="366" t="e">
        <f>+SUM(Template!E493:E495)/SUM(Template!E458:E460)</f>
        <v>#DIV/0!</v>
      </c>
      <c r="G113" s="366" t="e">
        <f>+SUM(Template!G493:G495)/SUM(Template!G458:G460)</f>
        <v>#DIV/0!</v>
      </c>
      <c r="H113" s="366" t="e">
        <f>+SUM(Template!I493:I495)/SUM(Template!I458:I460)</f>
        <v>#DIV/0!</v>
      </c>
      <c r="I113" s="366" t="e">
        <f>+SUM(Template!K493:K495)/SUM(Template!K458:K460)</f>
        <v>#DIV/0!</v>
      </c>
      <c r="J113" s="366" t="e">
        <f>+SUM(Template!M493:M495)/SUM(Template!M458:M460)</f>
        <v>#DIV/0!</v>
      </c>
      <c r="K113" s="366" t="e">
        <f>+SUM(Template!O493:O495)/SUM(Template!O458:O460)</f>
        <v>#DIV/0!</v>
      </c>
      <c r="L113" s="366" t="e">
        <f>+SUM(Template!Q493:Q495)/SUM(Template!Q458:Q460)</f>
        <v>#DIV/0!</v>
      </c>
      <c r="M113" s="366">
        <f>+SUM(Template!S493:S495)/SUM(Template!S458:S460)</f>
        <v>0.1</v>
      </c>
      <c r="N113" s="366">
        <f>+SUM(Template!U493:U495)/SUM(Template!U458:U460)</f>
        <v>0</v>
      </c>
      <c r="O113" s="366">
        <f>+SUM(Template!W493:W495)/SUM(Template!W458:W460)</f>
        <v>0</v>
      </c>
      <c r="P113" s="366" t="e">
        <f>+SUM(Template!Y493:Y495)/SUM(Template!Y458:Y460)</f>
        <v>#DIV/0!</v>
      </c>
      <c r="Q113" s="360" t="s">
        <v>865</v>
      </c>
    </row>
    <row r="114" spans="1:17" ht="28.5" x14ac:dyDescent="0.2">
      <c r="A114" s="511"/>
      <c r="B114" s="502" t="s">
        <v>880</v>
      </c>
      <c r="C114" s="337" t="s">
        <v>653</v>
      </c>
      <c r="D114" s="339" t="s">
        <v>108</v>
      </c>
      <c r="E114" s="339" t="s">
        <v>766</v>
      </c>
      <c r="F114" s="355">
        <f>+Template!E512</f>
        <v>0</v>
      </c>
      <c r="G114" s="355">
        <f>+Template!G512</f>
        <v>0</v>
      </c>
      <c r="H114" s="355">
        <f>+Template!I512</f>
        <v>0</v>
      </c>
      <c r="I114" s="355">
        <f>+Template!K512</f>
        <v>0</v>
      </c>
      <c r="J114" s="355">
        <f>+Template!M512</f>
        <v>0</v>
      </c>
      <c r="K114" s="355">
        <f>+Template!O512</f>
        <v>0</v>
      </c>
      <c r="L114" s="355">
        <f>+Template!Q512</f>
        <v>0</v>
      </c>
      <c r="M114" s="355">
        <f>+Template!S512</f>
        <v>5</v>
      </c>
      <c r="N114" s="355">
        <f>+Template!U512</f>
        <v>22</v>
      </c>
      <c r="O114" s="355">
        <f>+Template!W512</f>
        <v>20</v>
      </c>
      <c r="P114" s="355">
        <f>+Template!Y512</f>
        <v>0</v>
      </c>
      <c r="Q114" s="341" t="s">
        <v>865</v>
      </c>
    </row>
    <row r="115" spans="1:17" ht="28.5" x14ac:dyDescent="0.2">
      <c r="A115" s="511"/>
      <c r="B115" s="503"/>
      <c r="C115" s="342" t="s">
        <v>408</v>
      </c>
      <c r="D115" s="344" t="s">
        <v>881</v>
      </c>
      <c r="E115" s="344" t="s">
        <v>766</v>
      </c>
      <c r="F115" s="356">
        <f>+Template!E516</f>
        <v>0</v>
      </c>
      <c r="G115" s="356">
        <f>+Template!G516</f>
        <v>0</v>
      </c>
      <c r="H115" s="356">
        <f>+Template!I516</f>
        <v>0</v>
      </c>
      <c r="I115" s="356">
        <f>+Template!K516</f>
        <v>0</v>
      </c>
      <c r="J115" s="356">
        <f>+Template!M516</f>
        <v>0</v>
      </c>
      <c r="K115" s="356">
        <f>+Template!O516</f>
        <v>0</v>
      </c>
      <c r="L115" s="356">
        <f>+Template!Q516</f>
        <v>0</v>
      </c>
      <c r="M115" s="356">
        <f>+Template!S516</f>
        <v>2</v>
      </c>
      <c r="N115" s="356">
        <f>+Template!U516</f>
        <v>15</v>
      </c>
      <c r="O115" s="356">
        <f>+Template!W516</f>
        <v>9</v>
      </c>
      <c r="P115" s="356">
        <f>+Template!Y516</f>
        <v>0</v>
      </c>
      <c r="Q115" s="346" t="s">
        <v>865</v>
      </c>
    </row>
    <row r="116" spans="1:17" ht="28.5" x14ac:dyDescent="0.2">
      <c r="A116" s="511"/>
      <c r="B116" s="503"/>
      <c r="C116" s="342" t="s">
        <v>409</v>
      </c>
      <c r="D116" s="344" t="s">
        <v>882</v>
      </c>
      <c r="E116" s="344" t="s">
        <v>766</v>
      </c>
      <c r="F116" s="356">
        <f>+Template!E517</f>
        <v>0</v>
      </c>
      <c r="G116" s="356">
        <f>+Template!G517</f>
        <v>0</v>
      </c>
      <c r="H116" s="356">
        <f>+Template!I517</f>
        <v>0</v>
      </c>
      <c r="I116" s="356">
        <f>+Template!K517</f>
        <v>0</v>
      </c>
      <c r="J116" s="356">
        <f>+Template!M517</f>
        <v>0</v>
      </c>
      <c r="K116" s="356">
        <f>+Template!O517</f>
        <v>0</v>
      </c>
      <c r="L116" s="356">
        <f>+Template!Q517</f>
        <v>0</v>
      </c>
      <c r="M116" s="356">
        <f>+Template!S517</f>
        <v>3</v>
      </c>
      <c r="N116" s="356">
        <f>+Template!U517</f>
        <v>7</v>
      </c>
      <c r="O116" s="356">
        <f>+Template!W517</f>
        <v>11</v>
      </c>
      <c r="P116" s="356">
        <f>+Template!Y517</f>
        <v>0</v>
      </c>
      <c r="Q116" s="346" t="s">
        <v>865</v>
      </c>
    </row>
    <row r="117" spans="1:17" ht="29.25" thickBot="1" x14ac:dyDescent="0.25">
      <c r="A117" s="511"/>
      <c r="B117" s="504"/>
      <c r="C117" s="357" t="s">
        <v>769</v>
      </c>
      <c r="D117" s="358" t="s">
        <v>883</v>
      </c>
      <c r="E117" s="358" t="s">
        <v>766</v>
      </c>
      <c r="F117" s="359">
        <f>+Template!E514</f>
        <v>0</v>
      </c>
      <c r="G117" s="359">
        <f>+Template!G514</f>
        <v>0</v>
      </c>
      <c r="H117" s="359">
        <f>+Template!I514</f>
        <v>0</v>
      </c>
      <c r="I117" s="359">
        <f>+Template!K514</f>
        <v>0</v>
      </c>
      <c r="J117" s="359">
        <f>+Template!M514</f>
        <v>0</v>
      </c>
      <c r="K117" s="359">
        <f>+Template!O514</f>
        <v>0</v>
      </c>
      <c r="L117" s="359">
        <f>+Template!Q514</f>
        <v>0</v>
      </c>
      <c r="M117" s="359">
        <f>+Template!S514</f>
        <v>0</v>
      </c>
      <c r="N117" s="359">
        <f>+Template!U514</f>
        <v>3</v>
      </c>
      <c r="O117" s="359">
        <f>+Template!W514</f>
        <v>4</v>
      </c>
      <c r="P117" s="359">
        <f>+Template!Y514</f>
        <v>0</v>
      </c>
      <c r="Q117" s="360" t="s">
        <v>840</v>
      </c>
    </row>
    <row r="118" spans="1:17" ht="27.75" customHeight="1" x14ac:dyDescent="0.2">
      <c r="A118" s="511"/>
      <c r="B118" s="502" t="s">
        <v>884</v>
      </c>
      <c r="C118" s="337" t="s">
        <v>653</v>
      </c>
      <c r="D118" s="339" t="s">
        <v>109</v>
      </c>
      <c r="E118" s="339" t="s">
        <v>766</v>
      </c>
      <c r="F118" s="355">
        <f>+Template!E520</f>
        <v>0</v>
      </c>
      <c r="G118" s="355">
        <f>+Template!G520</f>
        <v>0</v>
      </c>
      <c r="H118" s="355">
        <f>+Template!I520</f>
        <v>0</v>
      </c>
      <c r="I118" s="355">
        <f>+Template!K520</f>
        <v>0</v>
      </c>
      <c r="J118" s="355">
        <f>+Template!M520</f>
        <v>0</v>
      </c>
      <c r="K118" s="355">
        <f>+Template!O520</f>
        <v>0</v>
      </c>
      <c r="L118" s="355">
        <f>+Template!Q520</f>
        <v>0</v>
      </c>
      <c r="M118" s="355">
        <f>+Template!S520</f>
        <v>49</v>
      </c>
      <c r="N118" s="355">
        <f>+Template!U520</f>
        <v>49</v>
      </c>
      <c r="O118" s="355">
        <f>+Template!W520</f>
        <v>78</v>
      </c>
      <c r="P118" s="355">
        <f>+Template!Y520</f>
        <v>0</v>
      </c>
      <c r="Q118" s="341" t="s">
        <v>865</v>
      </c>
    </row>
    <row r="119" spans="1:17" ht="28.5" x14ac:dyDescent="0.2">
      <c r="A119" s="511"/>
      <c r="B119" s="503"/>
      <c r="C119" s="342" t="s">
        <v>408</v>
      </c>
      <c r="D119" s="344" t="s">
        <v>885</v>
      </c>
      <c r="E119" s="344" t="s">
        <v>766</v>
      </c>
      <c r="F119" s="356">
        <f>+Template!E524</f>
        <v>0</v>
      </c>
      <c r="G119" s="356">
        <f>+Template!G524</f>
        <v>0</v>
      </c>
      <c r="H119" s="356">
        <f>+Template!I524</f>
        <v>0</v>
      </c>
      <c r="I119" s="356">
        <f>+Template!K524</f>
        <v>0</v>
      </c>
      <c r="J119" s="356">
        <f>+Template!M524</f>
        <v>0</v>
      </c>
      <c r="K119" s="356">
        <f>+Template!O524</f>
        <v>0</v>
      </c>
      <c r="L119" s="356">
        <f>+Template!Q524</f>
        <v>0</v>
      </c>
      <c r="M119" s="356">
        <f>+Template!S524</f>
        <v>0</v>
      </c>
      <c r="N119" s="356">
        <f>+Template!U524</f>
        <v>19</v>
      </c>
      <c r="O119" s="356">
        <f>+Template!W524</f>
        <v>43</v>
      </c>
      <c r="P119" s="356">
        <f>+Template!Y524</f>
        <v>0</v>
      </c>
      <c r="Q119" s="346" t="s">
        <v>840</v>
      </c>
    </row>
    <row r="120" spans="1:17" ht="28.5" x14ac:dyDescent="0.2">
      <c r="A120" s="511"/>
      <c r="B120" s="503"/>
      <c r="C120" s="342" t="s">
        <v>409</v>
      </c>
      <c r="D120" s="344" t="s">
        <v>886</v>
      </c>
      <c r="E120" s="344" t="s">
        <v>766</v>
      </c>
      <c r="F120" s="356">
        <f>+Template!E525</f>
        <v>0</v>
      </c>
      <c r="G120" s="356">
        <f>+Template!G525</f>
        <v>0</v>
      </c>
      <c r="H120" s="356">
        <f>+Template!I525</f>
        <v>0</v>
      </c>
      <c r="I120" s="356">
        <f>+Template!K525</f>
        <v>0</v>
      </c>
      <c r="J120" s="356">
        <f>+Template!M525</f>
        <v>0</v>
      </c>
      <c r="K120" s="356">
        <f>+Template!O525</f>
        <v>0</v>
      </c>
      <c r="L120" s="356">
        <f>+Template!Q525</f>
        <v>0</v>
      </c>
      <c r="M120" s="356">
        <f>+Template!S525</f>
        <v>0</v>
      </c>
      <c r="N120" s="356">
        <f>+Template!U525</f>
        <v>30</v>
      </c>
      <c r="O120" s="356">
        <f>+Template!W525</f>
        <v>35</v>
      </c>
      <c r="P120" s="356">
        <f>+Template!Y525</f>
        <v>0</v>
      </c>
      <c r="Q120" s="346" t="s">
        <v>840</v>
      </c>
    </row>
    <row r="121" spans="1:17" ht="27.75" customHeight="1" x14ac:dyDescent="0.2">
      <c r="A121" s="511"/>
      <c r="B121" s="503"/>
      <c r="C121" s="342" t="s">
        <v>754</v>
      </c>
      <c r="D121" s="344" t="s">
        <v>887</v>
      </c>
      <c r="E121" s="344" t="s">
        <v>766</v>
      </c>
      <c r="F121" s="356">
        <f>+SUM(Template!E527:E529)</f>
        <v>0</v>
      </c>
      <c r="G121" s="356">
        <f>+SUM(Template!G527:G529)</f>
        <v>0</v>
      </c>
      <c r="H121" s="356">
        <f>+SUM(Template!I527:I529)</f>
        <v>0</v>
      </c>
      <c r="I121" s="356">
        <f>+SUM(Template!K527:K529)</f>
        <v>0</v>
      </c>
      <c r="J121" s="356">
        <f>+SUM(Template!M527:M529)</f>
        <v>0</v>
      </c>
      <c r="K121" s="356">
        <f>+SUM(Template!O527:O529)</f>
        <v>0</v>
      </c>
      <c r="L121" s="356">
        <f>+SUM(Template!Q527:Q529)</f>
        <v>0</v>
      </c>
      <c r="M121" s="356">
        <f>+SUM(Template!S527:S529)</f>
        <v>6</v>
      </c>
      <c r="N121" s="356">
        <f>+SUM(Template!U527:U529)</f>
        <v>9</v>
      </c>
      <c r="O121" s="356">
        <f>+SUM(Template!W527:W529)</f>
        <v>10</v>
      </c>
      <c r="P121" s="356">
        <f>+SUM(Template!Y527:Y529)</f>
        <v>0</v>
      </c>
      <c r="Q121" s="377" t="s">
        <v>865</v>
      </c>
    </row>
    <row r="122" spans="1:17" ht="28.5" x14ac:dyDescent="0.2">
      <c r="A122" s="511"/>
      <c r="B122" s="503"/>
      <c r="C122" s="364" t="s">
        <v>769</v>
      </c>
      <c r="D122" s="344" t="s">
        <v>888</v>
      </c>
      <c r="E122" s="344" t="s">
        <v>766</v>
      </c>
      <c r="F122" s="356">
        <f>+Template!E522</f>
        <v>0</v>
      </c>
      <c r="G122" s="356">
        <f>+Template!G522</f>
        <v>0</v>
      </c>
      <c r="H122" s="356">
        <f>+Template!I522</f>
        <v>0</v>
      </c>
      <c r="I122" s="356">
        <f>+Template!K522</f>
        <v>0</v>
      </c>
      <c r="J122" s="356">
        <f>+Template!M522</f>
        <v>0</v>
      </c>
      <c r="K122" s="356">
        <f>+Template!O522</f>
        <v>0</v>
      </c>
      <c r="L122" s="356">
        <f>+Template!Q522</f>
        <v>0</v>
      </c>
      <c r="M122" s="356">
        <f>+Template!S522</f>
        <v>11</v>
      </c>
      <c r="N122" s="356">
        <f>+Template!U522</f>
        <v>4</v>
      </c>
      <c r="O122" s="356">
        <f>+Template!W522</f>
        <v>9</v>
      </c>
      <c r="P122" s="356">
        <f>+Template!Y522</f>
        <v>0</v>
      </c>
      <c r="Q122" s="346" t="s">
        <v>865</v>
      </c>
    </row>
    <row r="123" spans="1:17" ht="28.5" x14ac:dyDescent="0.2">
      <c r="A123" s="511"/>
      <c r="B123" s="503"/>
      <c r="C123" s="364" t="str">
        <f>Template!C547</f>
        <v>Family reunification</v>
      </c>
      <c r="D123" s="344" t="s">
        <v>889</v>
      </c>
      <c r="E123" s="344" t="s">
        <v>766</v>
      </c>
      <c r="F123" s="356">
        <f>+Template!E547</f>
        <v>0</v>
      </c>
      <c r="G123" s="356">
        <f>+Template!G547</f>
        <v>0</v>
      </c>
      <c r="H123" s="356">
        <f>+Template!I547</f>
        <v>0</v>
      </c>
      <c r="I123" s="356">
        <f>+Template!K547</f>
        <v>0</v>
      </c>
      <c r="J123" s="356">
        <f>+Template!M547</f>
        <v>0</v>
      </c>
      <c r="K123" s="356">
        <f>+Template!O547</f>
        <v>0</v>
      </c>
      <c r="L123" s="356">
        <f>+Template!Q547</f>
        <v>0</v>
      </c>
      <c r="M123" s="356">
        <f>+Template!S547</f>
        <v>27</v>
      </c>
      <c r="N123" s="356">
        <f>+Template!U547</f>
        <v>30</v>
      </c>
      <c r="O123" s="356">
        <f>+Template!W547</f>
        <v>34</v>
      </c>
      <c r="P123" s="356">
        <f>+Template!Y547</f>
        <v>0</v>
      </c>
      <c r="Q123" s="346" t="s">
        <v>865</v>
      </c>
    </row>
    <row r="124" spans="1:17" ht="42.75" x14ac:dyDescent="0.2">
      <c r="A124" s="511"/>
      <c r="B124" s="503"/>
      <c r="C124" s="364" t="str">
        <f>Template!C548</f>
        <v>Placed in formal kinship or other forms of formal family-based care arrangements</v>
      </c>
      <c r="D124" s="344" t="s">
        <v>890</v>
      </c>
      <c r="E124" s="344" t="s">
        <v>766</v>
      </c>
      <c r="F124" s="356">
        <f>+Template!E548</f>
        <v>0</v>
      </c>
      <c r="G124" s="356">
        <f>+Template!G548</f>
        <v>0</v>
      </c>
      <c r="H124" s="356">
        <f>+Template!I548</f>
        <v>0</v>
      </c>
      <c r="I124" s="356">
        <f>+Template!K548</f>
        <v>0</v>
      </c>
      <c r="J124" s="356">
        <f>+Template!M548</f>
        <v>0</v>
      </c>
      <c r="K124" s="356">
        <f>+Template!O548</f>
        <v>0</v>
      </c>
      <c r="L124" s="356">
        <f>+Template!Q548</f>
        <v>0</v>
      </c>
      <c r="M124" s="356">
        <f>+Template!S548</f>
        <v>0</v>
      </c>
      <c r="N124" s="356">
        <f>+Template!U548</f>
        <v>0</v>
      </c>
      <c r="O124" s="356">
        <f>+Template!W548</f>
        <v>19</v>
      </c>
      <c r="P124" s="356">
        <f>+Template!Y548</f>
        <v>0</v>
      </c>
      <c r="Q124" s="346" t="s">
        <v>865</v>
      </c>
    </row>
    <row r="125" spans="1:17" ht="28.5" x14ac:dyDescent="0.2">
      <c r="A125" s="511"/>
      <c r="B125" s="503"/>
      <c r="C125" s="364" t="str">
        <f>Template!C549</f>
        <v>Placed in formal residential care</v>
      </c>
      <c r="D125" s="344" t="s">
        <v>891</v>
      </c>
      <c r="E125" s="344" t="s">
        <v>766</v>
      </c>
      <c r="F125" s="356">
        <f>+Template!E549</f>
        <v>0</v>
      </c>
      <c r="G125" s="356">
        <f>+Template!G549</f>
        <v>0</v>
      </c>
      <c r="H125" s="356">
        <f>+Template!I549</f>
        <v>0</v>
      </c>
      <c r="I125" s="356">
        <f>+Template!K549</f>
        <v>0</v>
      </c>
      <c r="J125" s="356">
        <f>+Template!M549</f>
        <v>0</v>
      </c>
      <c r="K125" s="356">
        <f>+Template!O549</f>
        <v>0</v>
      </c>
      <c r="L125" s="356">
        <f>+Template!Q549</f>
        <v>0</v>
      </c>
      <c r="M125" s="356">
        <f>+Template!S549</f>
        <v>10</v>
      </c>
      <c r="N125" s="356">
        <f>+Template!U549</f>
        <v>11</v>
      </c>
      <c r="O125" s="356">
        <f>+Template!W549</f>
        <v>16</v>
      </c>
      <c r="P125" s="356">
        <f>+Template!Y549</f>
        <v>0</v>
      </c>
      <c r="Q125" s="346" t="s">
        <v>865</v>
      </c>
    </row>
    <row r="126" spans="1:17" ht="42.75" x14ac:dyDescent="0.2">
      <c r="A126" s="511"/>
      <c r="B126" s="503"/>
      <c r="C126" s="364" t="str">
        <f>Template!C550</f>
        <v>Adopted</v>
      </c>
      <c r="D126" s="344" t="s">
        <v>892</v>
      </c>
      <c r="E126" s="344" t="s">
        <v>766</v>
      </c>
      <c r="F126" s="356">
        <f>+Template!E550</f>
        <v>0</v>
      </c>
      <c r="G126" s="356">
        <f>+Template!G550</f>
        <v>0</v>
      </c>
      <c r="H126" s="356">
        <f>+Template!I550</f>
        <v>0</v>
      </c>
      <c r="I126" s="356">
        <f>+Template!K550</f>
        <v>0</v>
      </c>
      <c r="J126" s="356">
        <f>+Template!M550</f>
        <v>0</v>
      </c>
      <c r="K126" s="356">
        <f>+Template!O550</f>
        <v>0</v>
      </c>
      <c r="L126" s="356">
        <f>+Template!Q550</f>
        <v>0</v>
      </c>
      <c r="M126" s="356">
        <f>+Template!S550</f>
        <v>6</v>
      </c>
      <c r="N126" s="356">
        <f>+Template!U550</f>
        <v>7</v>
      </c>
      <c r="O126" s="356">
        <f>+Template!W550</f>
        <v>9</v>
      </c>
      <c r="P126" s="356">
        <f>+Template!Y550</f>
        <v>0</v>
      </c>
      <c r="Q126" s="346" t="s">
        <v>893</v>
      </c>
    </row>
    <row r="127" spans="1:17" ht="28.5" x14ac:dyDescent="0.2">
      <c r="A127" s="511"/>
      <c r="B127" s="503"/>
      <c r="C127" s="364" t="str">
        <f>Template!C551</f>
        <v>Started independent life before age 18</v>
      </c>
      <c r="D127" s="344" t="s">
        <v>894</v>
      </c>
      <c r="E127" s="344" t="s">
        <v>766</v>
      </c>
      <c r="F127" s="356">
        <f>+Template!E551</f>
        <v>0</v>
      </c>
      <c r="G127" s="356">
        <f>+Template!G551</f>
        <v>0</v>
      </c>
      <c r="H127" s="356">
        <f>+Template!I551</f>
        <v>0</v>
      </c>
      <c r="I127" s="356">
        <f>+Template!K551</f>
        <v>0</v>
      </c>
      <c r="J127" s="356">
        <f>+Template!M551</f>
        <v>0</v>
      </c>
      <c r="K127" s="356">
        <f>+Template!O551</f>
        <v>0</v>
      </c>
      <c r="L127" s="356">
        <f>+Template!Q551</f>
        <v>0</v>
      </c>
      <c r="M127" s="356">
        <f>+Template!S551</f>
        <v>5</v>
      </c>
      <c r="N127" s="356">
        <f>+Template!U551</f>
        <v>0</v>
      </c>
      <c r="O127" s="356">
        <f>+Template!W551</f>
        <v>0</v>
      </c>
      <c r="P127" s="356">
        <f>+Template!Y551</f>
        <v>0</v>
      </c>
      <c r="Q127" s="346" t="s">
        <v>865</v>
      </c>
    </row>
    <row r="128" spans="1:17" ht="28.5" x14ac:dyDescent="0.2">
      <c r="A128" s="511"/>
      <c r="B128" s="503"/>
      <c r="C128" s="364" t="str">
        <f>Template!C552</f>
        <v>Death of child</v>
      </c>
      <c r="D128" s="344" t="s">
        <v>895</v>
      </c>
      <c r="E128" s="344" t="s">
        <v>766</v>
      </c>
      <c r="F128" s="356">
        <f>+Template!E552</f>
        <v>0</v>
      </c>
      <c r="G128" s="356">
        <f>+Template!G552</f>
        <v>0</v>
      </c>
      <c r="H128" s="356">
        <f>+Template!I552</f>
        <v>0</v>
      </c>
      <c r="I128" s="356">
        <f>+Template!K552</f>
        <v>0</v>
      </c>
      <c r="J128" s="356">
        <f>+Template!M552</f>
        <v>0</v>
      </c>
      <c r="K128" s="356">
        <f>+Template!O552</f>
        <v>0</v>
      </c>
      <c r="L128" s="356">
        <f>+Template!Q552</f>
        <v>0</v>
      </c>
      <c r="M128" s="356">
        <f>+Template!S552</f>
        <v>1</v>
      </c>
      <c r="N128" s="356">
        <f>+Template!U552</f>
        <v>1</v>
      </c>
      <c r="O128" s="356">
        <f>+Template!W552</f>
        <v>0</v>
      </c>
      <c r="P128" s="356">
        <f>+Template!Y552</f>
        <v>0</v>
      </c>
      <c r="Q128" s="346" t="s">
        <v>865</v>
      </c>
    </row>
    <row r="129" spans="1:17" ht="29.25" thickBot="1" x14ac:dyDescent="0.25">
      <c r="A129" s="511"/>
      <c r="B129" s="504"/>
      <c r="C129" s="357" t="str">
        <f>Template!C553</f>
        <v>Other reasons</v>
      </c>
      <c r="D129" s="358" t="s">
        <v>896</v>
      </c>
      <c r="E129" s="358" t="s">
        <v>766</v>
      </c>
      <c r="F129" s="356">
        <f>+Template!E553</f>
        <v>0</v>
      </c>
      <c r="G129" s="356">
        <f>+Template!G553</f>
        <v>0</v>
      </c>
      <c r="H129" s="356">
        <f>+Template!I553</f>
        <v>0</v>
      </c>
      <c r="I129" s="356">
        <f>+Template!K553</f>
        <v>0</v>
      </c>
      <c r="J129" s="356">
        <f>+Template!M553</f>
        <v>0</v>
      </c>
      <c r="K129" s="356">
        <f>+Template!O553</f>
        <v>0</v>
      </c>
      <c r="L129" s="356">
        <f>+Template!Q553</f>
        <v>0</v>
      </c>
      <c r="M129" s="356">
        <f>+Template!S553</f>
        <v>0</v>
      </c>
      <c r="N129" s="356">
        <f>+Template!U553</f>
        <v>0</v>
      </c>
      <c r="O129" s="356">
        <f>+Template!W553</f>
        <v>0</v>
      </c>
      <c r="P129" s="356">
        <f>+Template!Y553</f>
        <v>0</v>
      </c>
      <c r="Q129" s="360" t="s">
        <v>865</v>
      </c>
    </row>
    <row r="130" spans="1:17" ht="28.5" x14ac:dyDescent="0.2">
      <c r="A130" s="511"/>
      <c r="B130" s="502" t="s">
        <v>897</v>
      </c>
      <c r="C130" s="337" t="s">
        <v>653</v>
      </c>
      <c r="D130" s="339" t="s">
        <v>110</v>
      </c>
      <c r="E130" s="339" t="s">
        <v>766</v>
      </c>
      <c r="F130" s="355">
        <f>+Template!E556</f>
        <v>0</v>
      </c>
      <c r="G130" s="355">
        <f>+Template!G556</f>
        <v>0</v>
      </c>
      <c r="H130" s="355">
        <f>+Template!I556</f>
        <v>0</v>
      </c>
      <c r="I130" s="355">
        <f>+Template!K556</f>
        <v>0</v>
      </c>
      <c r="J130" s="355">
        <f>+Template!M556</f>
        <v>0</v>
      </c>
      <c r="K130" s="355">
        <f>+Template!O556</f>
        <v>0</v>
      </c>
      <c r="L130" s="355">
        <f>+Template!Q556</f>
        <v>0</v>
      </c>
      <c r="M130" s="355">
        <f>+Template!S556</f>
        <v>20</v>
      </c>
      <c r="N130" s="355">
        <f>+Template!U556</f>
        <v>9</v>
      </c>
      <c r="O130" s="355">
        <f>+Template!W556</f>
        <v>9</v>
      </c>
      <c r="P130" s="355">
        <f>+Template!Y556</f>
        <v>0</v>
      </c>
      <c r="Q130" s="341" t="s">
        <v>865</v>
      </c>
    </row>
    <row r="131" spans="1:17" ht="28.5" x14ac:dyDescent="0.2">
      <c r="A131" s="511"/>
      <c r="B131" s="503"/>
      <c r="C131" s="342" t="s">
        <v>408</v>
      </c>
      <c r="D131" s="344" t="s">
        <v>898</v>
      </c>
      <c r="E131" s="344" t="s">
        <v>766</v>
      </c>
      <c r="F131" s="356">
        <f>+Template!E560</f>
        <v>0</v>
      </c>
      <c r="G131" s="356">
        <f>+Template!G560</f>
        <v>0</v>
      </c>
      <c r="H131" s="356">
        <f>+Template!I560</f>
        <v>0</v>
      </c>
      <c r="I131" s="356">
        <f>+Template!K560</f>
        <v>0</v>
      </c>
      <c r="J131" s="356">
        <f>+Template!M560</f>
        <v>0</v>
      </c>
      <c r="K131" s="356">
        <f>+Template!O560</f>
        <v>0</v>
      </c>
      <c r="L131" s="356">
        <f>+Template!Q560</f>
        <v>0</v>
      </c>
      <c r="M131" s="356">
        <f>+Template!S560</f>
        <v>0</v>
      </c>
      <c r="N131" s="356">
        <f>+Template!U560</f>
        <v>6</v>
      </c>
      <c r="O131" s="356">
        <f>+Template!W560</f>
        <v>5</v>
      </c>
      <c r="P131" s="356">
        <f>+Template!Y560</f>
        <v>0</v>
      </c>
      <c r="Q131" s="346" t="s">
        <v>840</v>
      </c>
    </row>
    <row r="132" spans="1:17" ht="28.5" x14ac:dyDescent="0.2">
      <c r="A132" s="511"/>
      <c r="B132" s="503"/>
      <c r="C132" s="342" t="s">
        <v>409</v>
      </c>
      <c r="D132" s="344" t="s">
        <v>899</v>
      </c>
      <c r="E132" s="344" t="s">
        <v>766</v>
      </c>
      <c r="F132" s="356">
        <f>+Template!E561</f>
        <v>0</v>
      </c>
      <c r="G132" s="356">
        <f>+Template!G561</f>
        <v>0</v>
      </c>
      <c r="H132" s="356">
        <f>+Template!I561</f>
        <v>0</v>
      </c>
      <c r="I132" s="356">
        <f>+Template!K561</f>
        <v>0</v>
      </c>
      <c r="J132" s="356">
        <f>+Template!M561</f>
        <v>0</v>
      </c>
      <c r="K132" s="356">
        <f>+Template!O561</f>
        <v>0</v>
      </c>
      <c r="L132" s="356">
        <f>+Template!Q561</f>
        <v>0</v>
      </c>
      <c r="M132" s="356">
        <f>+Template!S561</f>
        <v>0</v>
      </c>
      <c r="N132" s="356">
        <f>+Template!U561</f>
        <v>3</v>
      </c>
      <c r="O132" s="356">
        <f>+Template!W561</f>
        <v>4</v>
      </c>
      <c r="P132" s="356">
        <f>+Template!Y561</f>
        <v>0</v>
      </c>
      <c r="Q132" s="346" t="s">
        <v>840</v>
      </c>
    </row>
    <row r="133" spans="1:17" ht="27.75" customHeight="1" x14ac:dyDescent="0.2">
      <c r="A133" s="511"/>
      <c r="B133" s="503"/>
      <c r="C133" s="342" t="s">
        <v>754</v>
      </c>
      <c r="D133" s="344" t="s">
        <v>900</v>
      </c>
      <c r="E133" s="344" t="s">
        <v>766</v>
      </c>
      <c r="F133" s="356">
        <f>+SUM(Template!E563:E565)</f>
        <v>0</v>
      </c>
      <c r="G133" s="356">
        <f>+SUM(Template!G563:G565)</f>
        <v>0</v>
      </c>
      <c r="H133" s="356">
        <f>+SUM(Template!I563:I565)</f>
        <v>0</v>
      </c>
      <c r="I133" s="356">
        <f>+SUM(Template!K563:K565)</f>
        <v>0</v>
      </c>
      <c r="J133" s="356">
        <f>+SUM(Template!M563:M565)</f>
        <v>0</v>
      </c>
      <c r="K133" s="356">
        <f>+SUM(Template!O563:O565)</f>
        <v>0</v>
      </c>
      <c r="L133" s="356">
        <f>+SUM(Template!Q563:Q565)</f>
        <v>0</v>
      </c>
      <c r="M133" s="356">
        <f>+SUM(Template!S563:S565)</f>
        <v>4</v>
      </c>
      <c r="N133" s="356">
        <f>+SUM(Template!U563:U565)</f>
        <v>0</v>
      </c>
      <c r="O133" s="356">
        <f>+SUM(Template!W563:W565)</f>
        <v>0</v>
      </c>
      <c r="P133" s="356">
        <f>+SUM(Template!Y563:Y565)</f>
        <v>0</v>
      </c>
      <c r="Q133" s="377" t="s">
        <v>865</v>
      </c>
    </row>
    <row r="134" spans="1:17" ht="28.5" x14ac:dyDescent="0.2">
      <c r="A134" s="511"/>
      <c r="B134" s="503"/>
      <c r="C134" s="364" t="s">
        <v>769</v>
      </c>
      <c r="D134" s="344" t="s">
        <v>901</v>
      </c>
      <c r="E134" s="344" t="s">
        <v>766</v>
      </c>
      <c r="F134" s="356">
        <f>+Template!E558</f>
        <v>0</v>
      </c>
      <c r="G134" s="356">
        <f>+Template!G558</f>
        <v>0</v>
      </c>
      <c r="H134" s="356">
        <f>+Template!I558</f>
        <v>0</v>
      </c>
      <c r="I134" s="356">
        <f>+Template!K558</f>
        <v>0</v>
      </c>
      <c r="J134" s="356">
        <f>+Template!M558</f>
        <v>0</v>
      </c>
      <c r="K134" s="356">
        <f>+Template!O558</f>
        <v>0</v>
      </c>
      <c r="L134" s="356">
        <f>+Template!Q558</f>
        <v>0</v>
      </c>
      <c r="M134" s="356">
        <f>+Template!S558</f>
        <v>0</v>
      </c>
      <c r="N134" s="356">
        <f>+Template!U558</f>
        <v>0</v>
      </c>
      <c r="O134" s="356">
        <f>+Template!W558</f>
        <v>0</v>
      </c>
      <c r="P134" s="356">
        <f>+Template!Y558</f>
        <v>0</v>
      </c>
      <c r="Q134" s="346" t="s">
        <v>865</v>
      </c>
    </row>
    <row r="135" spans="1:17" ht="28.5" x14ac:dyDescent="0.2">
      <c r="A135" s="511"/>
      <c r="B135" s="503"/>
      <c r="C135" s="364" t="str">
        <f>Template!C583</f>
        <v>Family reunification</v>
      </c>
      <c r="D135" s="344" t="s">
        <v>902</v>
      </c>
      <c r="E135" s="344" t="s">
        <v>766</v>
      </c>
      <c r="F135" s="356">
        <f>+Template!E583</f>
        <v>0</v>
      </c>
      <c r="G135" s="356">
        <f>+Template!G583</f>
        <v>0</v>
      </c>
      <c r="H135" s="356">
        <f>+Template!I583</f>
        <v>0</v>
      </c>
      <c r="I135" s="356">
        <f>+Template!K583</f>
        <v>0</v>
      </c>
      <c r="J135" s="356">
        <f>+Template!M583</f>
        <v>0</v>
      </c>
      <c r="K135" s="356">
        <f>+Template!O583</f>
        <v>0</v>
      </c>
      <c r="L135" s="356">
        <f>+Template!Q583</f>
        <v>0</v>
      </c>
      <c r="M135" s="356">
        <f>+Template!S583</f>
        <v>9</v>
      </c>
      <c r="N135" s="356">
        <f>+Template!U583</f>
        <v>3</v>
      </c>
      <c r="O135" s="356">
        <f>+Template!W583</f>
        <v>8</v>
      </c>
      <c r="P135" s="356">
        <f>+Template!Y583</f>
        <v>0</v>
      </c>
      <c r="Q135" s="346" t="s">
        <v>865</v>
      </c>
    </row>
    <row r="136" spans="1:17" ht="42.75" x14ac:dyDescent="0.2">
      <c r="A136" s="511"/>
      <c r="B136" s="503"/>
      <c r="C136" s="364" t="str">
        <f>Template!C584</f>
        <v>Placed in formal foster or other forms of formal family-based care arrangements</v>
      </c>
      <c r="D136" s="344" t="s">
        <v>903</v>
      </c>
      <c r="E136" s="344" t="s">
        <v>766</v>
      </c>
      <c r="F136" s="356">
        <f>+Template!E584</f>
        <v>0</v>
      </c>
      <c r="G136" s="356">
        <f>+Template!G584</f>
        <v>0</v>
      </c>
      <c r="H136" s="356">
        <f>+Template!I584</f>
        <v>0</v>
      </c>
      <c r="I136" s="356">
        <f>+Template!K584</f>
        <v>0</v>
      </c>
      <c r="J136" s="356">
        <f>+Template!M584</f>
        <v>0</v>
      </c>
      <c r="K136" s="356">
        <f>+Template!O584</f>
        <v>0</v>
      </c>
      <c r="L136" s="356">
        <f>+Template!Q584</f>
        <v>0</v>
      </c>
      <c r="M136" s="356">
        <f>+Template!S584</f>
        <v>0</v>
      </c>
      <c r="N136" s="356">
        <f>+Template!U584</f>
        <v>0</v>
      </c>
      <c r="O136" s="356">
        <f>+Template!W584</f>
        <v>1</v>
      </c>
      <c r="P136" s="356">
        <f>+Template!Y584</f>
        <v>0</v>
      </c>
      <c r="Q136" s="346" t="s">
        <v>865</v>
      </c>
    </row>
    <row r="137" spans="1:17" ht="28.5" x14ac:dyDescent="0.2">
      <c r="A137" s="511"/>
      <c r="B137" s="503"/>
      <c r="C137" s="364" t="str">
        <f>Template!C585</f>
        <v>Placed in formal residential care</v>
      </c>
      <c r="D137" s="344" t="s">
        <v>904</v>
      </c>
      <c r="E137" s="344" t="s">
        <v>766</v>
      </c>
      <c r="F137" s="356">
        <f>+Template!E585</f>
        <v>0</v>
      </c>
      <c r="G137" s="356">
        <f>+Template!G585</f>
        <v>0</v>
      </c>
      <c r="H137" s="356">
        <f>+Template!I585</f>
        <v>0</v>
      </c>
      <c r="I137" s="356">
        <f>+Template!K585</f>
        <v>0</v>
      </c>
      <c r="J137" s="356">
        <f>+Template!M585</f>
        <v>0</v>
      </c>
      <c r="K137" s="356">
        <f>+Template!O585</f>
        <v>0</v>
      </c>
      <c r="L137" s="356">
        <f>+Template!Q585</f>
        <v>0</v>
      </c>
      <c r="M137" s="356">
        <f>+Template!S585</f>
        <v>0</v>
      </c>
      <c r="N137" s="356">
        <f>+Template!U585</f>
        <v>6</v>
      </c>
      <c r="O137" s="356">
        <f>+Template!W585</f>
        <v>0</v>
      </c>
      <c r="P137" s="356">
        <f>+Template!Y585</f>
        <v>0</v>
      </c>
      <c r="Q137" s="346" t="s">
        <v>865</v>
      </c>
    </row>
    <row r="138" spans="1:17" ht="42.75" x14ac:dyDescent="0.2">
      <c r="A138" s="511"/>
      <c r="B138" s="503"/>
      <c r="C138" s="364" t="str">
        <f>Template!C586</f>
        <v>Adopted</v>
      </c>
      <c r="D138" s="344" t="s">
        <v>905</v>
      </c>
      <c r="E138" s="344" t="s">
        <v>766</v>
      </c>
      <c r="F138" s="356">
        <f>+Template!E586</f>
        <v>0</v>
      </c>
      <c r="G138" s="356">
        <f>+Template!G586</f>
        <v>0</v>
      </c>
      <c r="H138" s="356">
        <f>+Template!I586</f>
        <v>0</v>
      </c>
      <c r="I138" s="356">
        <f>+Template!K586</f>
        <v>0</v>
      </c>
      <c r="J138" s="356">
        <f>+Template!M586</f>
        <v>0</v>
      </c>
      <c r="K138" s="356">
        <f>+Template!O586</f>
        <v>0</v>
      </c>
      <c r="L138" s="356">
        <f>+Template!Q586</f>
        <v>0</v>
      </c>
      <c r="M138" s="356">
        <f>+Template!S586</f>
        <v>3</v>
      </c>
      <c r="N138" s="356">
        <f>+Template!U586</f>
        <v>0</v>
      </c>
      <c r="O138" s="356">
        <f>+Template!W586</f>
        <v>0</v>
      </c>
      <c r="P138" s="356">
        <f>+Template!Y586</f>
        <v>0</v>
      </c>
      <c r="Q138" s="346" t="s">
        <v>893</v>
      </c>
    </row>
    <row r="139" spans="1:17" ht="28.5" x14ac:dyDescent="0.2">
      <c r="A139" s="511"/>
      <c r="B139" s="503"/>
      <c r="C139" s="364" t="str">
        <f>Template!C587</f>
        <v>Started independent life before age 18</v>
      </c>
      <c r="D139" s="344" t="s">
        <v>906</v>
      </c>
      <c r="E139" s="344" t="s">
        <v>766</v>
      </c>
      <c r="F139" s="356">
        <f>+Template!E587</f>
        <v>0</v>
      </c>
      <c r="G139" s="356">
        <f>+Template!G587</f>
        <v>0</v>
      </c>
      <c r="H139" s="356">
        <f>+Template!I587</f>
        <v>0</v>
      </c>
      <c r="I139" s="356">
        <f>+Template!K587</f>
        <v>0</v>
      </c>
      <c r="J139" s="356">
        <f>+Template!M587</f>
        <v>0</v>
      </c>
      <c r="K139" s="356">
        <f>+Template!O587</f>
        <v>0</v>
      </c>
      <c r="L139" s="356">
        <f>+Template!Q587</f>
        <v>0</v>
      </c>
      <c r="M139" s="356">
        <f>+Template!S587</f>
        <v>4</v>
      </c>
      <c r="N139" s="356">
        <f>+Template!U587</f>
        <v>0</v>
      </c>
      <c r="O139" s="356">
        <f>+Template!W587</f>
        <v>0</v>
      </c>
      <c r="P139" s="356">
        <f>+Template!Y587</f>
        <v>0</v>
      </c>
      <c r="Q139" s="346" t="s">
        <v>865</v>
      </c>
    </row>
    <row r="140" spans="1:17" ht="28.5" x14ac:dyDescent="0.2">
      <c r="A140" s="511"/>
      <c r="B140" s="503"/>
      <c r="C140" s="364" t="str">
        <f>Template!C588</f>
        <v>Death of child</v>
      </c>
      <c r="D140" s="344" t="s">
        <v>907</v>
      </c>
      <c r="E140" s="344" t="s">
        <v>766</v>
      </c>
      <c r="F140" s="356">
        <f>+Template!E588</f>
        <v>0</v>
      </c>
      <c r="G140" s="356">
        <f>+Template!G588</f>
        <v>0</v>
      </c>
      <c r="H140" s="356">
        <f>+Template!I588</f>
        <v>0</v>
      </c>
      <c r="I140" s="356">
        <f>+Template!K588</f>
        <v>0</v>
      </c>
      <c r="J140" s="356">
        <f>+Template!M588</f>
        <v>0</v>
      </c>
      <c r="K140" s="356">
        <f>+Template!O588</f>
        <v>0</v>
      </c>
      <c r="L140" s="356">
        <f>+Template!Q588</f>
        <v>0</v>
      </c>
      <c r="M140" s="356">
        <f>+Template!S588</f>
        <v>4</v>
      </c>
      <c r="N140" s="356">
        <f>+Template!U588</f>
        <v>0</v>
      </c>
      <c r="O140" s="356">
        <f>+Template!W588</f>
        <v>0</v>
      </c>
      <c r="P140" s="356">
        <f>+Template!Y588</f>
        <v>0</v>
      </c>
      <c r="Q140" s="346" t="s">
        <v>865</v>
      </c>
    </row>
    <row r="141" spans="1:17" ht="29.25" thickBot="1" x14ac:dyDescent="0.25">
      <c r="A141" s="511"/>
      <c r="B141" s="504"/>
      <c r="C141" s="357" t="str">
        <f>Template!C589</f>
        <v>Other reasons</v>
      </c>
      <c r="D141" s="358" t="s">
        <v>908</v>
      </c>
      <c r="E141" s="358" t="s">
        <v>766</v>
      </c>
      <c r="F141" s="356">
        <f>+Template!E589</f>
        <v>0</v>
      </c>
      <c r="G141" s="356">
        <f>+Template!G589</f>
        <v>0</v>
      </c>
      <c r="H141" s="356">
        <f>+Template!I589</f>
        <v>0</v>
      </c>
      <c r="I141" s="356">
        <f>+Template!K589</f>
        <v>0</v>
      </c>
      <c r="J141" s="356">
        <f>+Template!M589</f>
        <v>0</v>
      </c>
      <c r="K141" s="356">
        <f>+Template!O589</f>
        <v>0</v>
      </c>
      <c r="L141" s="356">
        <f>+Template!Q589</f>
        <v>0</v>
      </c>
      <c r="M141" s="356">
        <f>+Template!S589</f>
        <v>0</v>
      </c>
      <c r="N141" s="356">
        <f>+Template!U589</f>
        <v>0</v>
      </c>
      <c r="O141" s="356">
        <f>+Template!W589</f>
        <v>0</v>
      </c>
      <c r="P141" s="356">
        <f>+Template!Y589</f>
        <v>0</v>
      </c>
      <c r="Q141" s="360" t="s">
        <v>865</v>
      </c>
    </row>
    <row r="142" spans="1:17" ht="28.5" x14ac:dyDescent="0.2">
      <c r="A142" s="511"/>
      <c r="B142" s="502" t="s">
        <v>909</v>
      </c>
      <c r="C142" s="337" t="s">
        <v>653</v>
      </c>
      <c r="D142" s="339" t="s">
        <v>910</v>
      </c>
      <c r="E142" s="339" t="s">
        <v>766</v>
      </c>
      <c r="F142" s="355">
        <f>+Template!E592</f>
        <v>0</v>
      </c>
      <c r="G142" s="355">
        <f>+Template!G592</f>
        <v>0</v>
      </c>
      <c r="H142" s="355">
        <f>+Template!I592</f>
        <v>0</v>
      </c>
      <c r="I142" s="355">
        <f>+Template!K592</f>
        <v>0</v>
      </c>
      <c r="J142" s="355">
        <f>+Template!M592</f>
        <v>0</v>
      </c>
      <c r="K142" s="355">
        <f>+Template!O592</f>
        <v>0</v>
      </c>
      <c r="L142" s="355">
        <f>+Template!Q592</f>
        <v>0</v>
      </c>
      <c r="M142" s="355">
        <f>+Template!S592</f>
        <v>0</v>
      </c>
      <c r="N142" s="355">
        <f>+Template!U592</f>
        <v>0</v>
      </c>
      <c r="O142" s="355">
        <f>+Template!W592</f>
        <v>0</v>
      </c>
      <c r="P142" s="355">
        <f>+Template!Y592</f>
        <v>0</v>
      </c>
      <c r="Q142" s="341" t="s">
        <v>825</v>
      </c>
    </row>
    <row r="143" spans="1:17" ht="28.5" x14ac:dyDescent="0.2">
      <c r="A143" s="511"/>
      <c r="B143" s="503"/>
      <c r="C143" s="342" t="s">
        <v>408</v>
      </c>
      <c r="D143" s="344" t="s">
        <v>911</v>
      </c>
      <c r="E143" s="344" t="s">
        <v>766</v>
      </c>
      <c r="F143" s="356">
        <f>+Template!E596</f>
        <v>0</v>
      </c>
      <c r="G143" s="356">
        <f>+Template!G596</f>
        <v>0</v>
      </c>
      <c r="H143" s="356">
        <f>+Template!I596</f>
        <v>0</v>
      </c>
      <c r="I143" s="356">
        <f>+Template!K596</f>
        <v>0</v>
      </c>
      <c r="J143" s="356">
        <f>+Template!M596</f>
        <v>0</v>
      </c>
      <c r="K143" s="356">
        <f>+Template!O596</f>
        <v>0</v>
      </c>
      <c r="L143" s="356">
        <f>+Template!Q596</f>
        <v>0</v>
      </c>
      <c r="M143" s="356">
        <f>+Template!S596</f>
        <v>0</v>
      </c>
      <c r="N143" s="356">
        <f>+Template!U596</f>
        <v>0</v>
      </c>
      <c r="O143" s="356">
        <f>+Template!W596</f>
        <v>0</v>
      </c>
      <c r="P143" s="356">
        <f>+Template!Y596</f>
        <v>0</v>
      </c>
      <c r="Q143" s="346" t="s">
        <v>825</v>
      </c>
    </row>
    <row r="144" spans="1:17" ht="28.5" x14ac:dyDescent="0.2">
      <c r="A144" s="511"/>
      <c r="B144" s="503"/>
      <c r="C144" s="342" t="s">
        <v>409</v>
      </c>
      <c r="D144" s="344" t="s">
        <v>912</v>
      </c>
      <c r="E144" s="344" t="s">
        <v>766</v>
      </c>
      <c r="F144" s="356">
        <f>+Template!E597</f>
        <v>0</v>
      </c>
      <c r="G144" s="356">
        <f>+Template!G597</f>
        <v>0</v>
      </c>
      <c r="H144" s="356">
        <f>+Template!I597</f>
        <v>0</v>
      </c>
      <c r="I144" s="356">
        <f>+Template!K597</f>
        <v>0</v>
      </c>
      <c r="J144" s="356">
        <f>+Template!M597</f>
        <v>0</v>
      </c>
      <c r="K144" s="356">
        <f>+Template!O597</f>
        <v>0</v>
      </c>
      <c r="L144" s="356">
        <f>+Template!Q597</f>
        <v>0</v>
      </c>
      <c r="M144" s="356">
        <f>+Template!S597</f>
        <v>0</v>
      </c>
      <c r="N144" s="356">
        <f>+Template!U597</f>
        <v>0</v>
      </c>
      <c r="O144" s="356">
        <f>+Template!W597</f>
        <v>0</v>
      </c>
      <c r="P144" s="356">
        <f>+Template!Y597</f>
        <v>0</v>
      </c>
      <c r="Q144" s="346" t="s">
        <v>825</v>
      </c>
    </row>
    <row r="145" spans="1:17" ht="28.5" x14ac:dyDescent="0.2">
      <c r="A145" s="511"/>
      <c r="B145" s="503"/>
      <c r="C145" s="342" t="s">
        <v>654</v>
      </c>
      <c r="D145" s="344" t="s">
        <v>913</v>
      </c>
      <c r="E145" s="344" t="s">
        <v>766</v>
      </c>
      <c r="F145" s="356">
        <f>+SUM(Template!E599:E601)</f>
        <v>0</v>
      </c>
      <c r="G145" s="356">
        <f>+SUM(Template!G599:G601)</f>
        <v>0</v>
      </c>
      <c r="H145" s="356">
        <f>+SUM(Template!I599:I601)</f>
        <v>0</v>
      </c>
      <c r="I145" s="356">
        <f>+SUM(Template!K599:K601)</f>
        <v>0</v>
      </c>
      <c r="J145" s="356">
        <f>+SUM(Template!M599:M601)</f>
        <v>0</v>
      </c>
      <c r="K145" s="356">
        <f>+SUM(Template!O599:O601)</f>
        <v>0</v>
      </c>
      <c r="L145" s="356">
        <f>+SUM(Template!Q599:Q601)</f>
        <v>0</v>
      </c>
      <c r="M145" s="356">
        <f>+SUM(Template!S599:S601)</f>
        <v>0</v>
      </c>
      <c r="N145" s="356">
        <f>+SUM(Template!U599:U601)</f>
        <v>0</v>
      </c>
      <c r="O145" s="356">
        <f>+SUM(Template!W599:W601)</f>
        <v>0</v>
      </c>
      <c r="P145" s="356">
        <f>+SUM(Template!Y599:Y601)</f>
        <v>0</v>
      </c>
      <c r="Q145" s="377" t="s">
        <v>825</v>
      </c>
    </row>
    <row r="146" spans="1:17" ht="28.5" x14ac:dyDescent="0.2">
      <c r="A146" s="511"/>
      <c r="B146" s="503"/>
      <c r="C146" s="364" t="s">
        <v>769</v>
      </c>
      <c r="D146" s="344" t="s">
        <v>914</v>
      </c>
      <c r="E146" s="344" t="s">
        <v>766</v>
      </c>
      <c r="F146" s="356">
        <f>+Template!E594</f>
        <v>0</v>
      </c>
      <c r="G146" s="356">
        <f>+Template!G594</f>
        <v>0</v>
      </c>
      <c r="H146" s="356">
        <f>+Template!I594</f>
        <v>0</v>
      </c>
      <c r="I146" s="356">
        <f>+Template!K594</f>
        <v>0</v>
      </c>
      <c r="J146" s="356">
        <f>+Template!M594</f>
        <v>0</v>
      </c>
      <c r="K146" s="356">
        <f>+Template!O594</f>
        <v>0</v>
      </c>
      <c r="L146" s="356">
        <f>+Template!Q594</f>
        <v>0</v>
      </c>
      <c r="M146" s="356">
        <f>+Template!S594</f>
        <v>0</v>
      </c>
      <c r="N146" s="356">
        <f>+Template!U594</f>
        <v>0</v>
      </c>
      <c r="O146" s="356">
        <f>+Template!W594</f>
        <v>0</v>
      </c>
      <c r="P146" s="356">
        <f>+Template!Y594</f>
        <v>0</v>
      </c>
      <c r="Q146" s="346" t="s">
        <v>825</v>
      </c>
    </row>
    <row r="147" spans="1:17" ht="28.5" x14ac:dyDescent="0.2">
      <c r="A147" s="511"/>
      <c r="B147" s="503"/>
      <c r="C147" s="364" t="str">
        <f>Template!C619</f>
        <v>Family reunification</v>
      </c>
      <c r="D147" s="344" t="s">
        <v>915</v>
      </c>
      <c r="E147" s="344" t="s">
        <v>766</v>
      </c>
      <c r="F147" s="356">
        <f>+Template!E619</f>
        <v>0</v>
      </c>
      <c r="G147" s="356">
        <f>+Template!G619</f>
        <v>0</v>
      </c>
      <c r="H147" s="356">
        <f>+Template!I619</f>
        <v>0</v>
      </c>
      <c r="I147" s="356">
        <f>+Template!K619</f>
        <v>0</v>
      </c>
      <c r="J147" s="356">
        <f>+Template!M619</f>
        <v>0</v>
      </c>
      <c r="K147" s="356">
        <f>+Template!O619</f>
        <v>0</v>
      </c>
      <c r="L147" s="356">
        <f>+Template!Q619</f>
        <v>0</v>
      </c>
      <c r="M147" s="356">
        <f>+Template!S619</f>
        <v>0</v>
      </c>
      <c r="N147" s="356">
        <f>+Template!U619</f>
        <v>0</v>
      </c>
      <c r="O147" s="356">
        <f>+Template!W619</f>
        <v>0</v>
      </c>
      <c r="P147" s="356">
        <f>+Template!Y619</f>
        <v>0</v>
      </c>
      <c r="Q147" s="346" t="s">
        <v>825</v>
      </c>
    </row>
    <row r="148" spans="1:17" ht="28.5" x14ac:dyDescent="0.2">
      <c r="A148" s="511"/>
      <c r="B148" s="503"/>
      <c r="C148" s="364" t="str">
        <f>Template!C620</f>
        <v>Placed in formal foster or kinship care arrangements</v>
      </c>
      <c r="D148" s="344" t="s">
        <v>916</v>
      </c>
      <c r="E148" s="344" t="s">
        <v>766</v>
      </c>
      <c r="F148" s="356">
        <f>+Template!E620</f>
        <v>0</v>
      </c>
      <c r="G148" s="356">
        <f>+Template!G620</f>
        <v>0</v>
      </c>
      <c r="H148" s="356">
        <f>+Template!I620</f>
        <v>0</v>
      </c>
      <c r="I148" s="356">
        <f>+Template!K620</f>
        <v>0</v>
      </c>
      <c r="J148" s="356">
        <f>+Template!M620</f>
        <v>0</v>
      </c>
      <c r="K148" s="356">
        <f>+Template!O620</f>
        <v>0</v>
      </c>
      <c r="L148" s="356">
        <f>+Template!Q620</f>
        <v>0</v>
      </c>
      <c r="M148" s="356">
        <f>+Template!S620</f>
        <v>0</v>
      </c>
      <c r="N148" s="356">
        <f>+Template!U620</f>
        <v>0</v>
      </c>
      <c r="O148" s="356">
        <f>+Template!W620</f>
        <v>0</v>
      </c>
      <c r="P148" s="356">
        <f>+Template!Y620</f>
        <v>0</v>
      </c>
      <c r="Q148" s="346" t="s">
        <v>825</v>
      </c>
    </row>
    <row r="149" spans="1:17" ht="28.5" x14ac:dyDescent="0.2">
      <c r="A149" s="511"/>
      <c r="B149" s="503"/>
      <c r="C149" s="364" t="str">
        <f>Template!C621</f>
        <v>Placed in formal residential care</v>
      </c>
      <c r="D149" s="344" t="s">
        <v>917</v>
      </c>
      <c r="E149" s="344" t="s">
        <v>766</v>
      </c>
      <c r="F149" s="356">
        <f>+Template!E621</f>
        <v>0</v>
      </c>
      <c r="G149" s="356">
        <f>+Template!G621</f>
        <v>0</v>
      </c>
      <c r="H149" s="356">
        <f>+Template!I621</f>
        <v>0</v>
      </c>
      <c r="I149" s="356">
        <f>+Template!K621</f>
        <v>0</v>
      </c>
      <c r="J149" s="356">
        <f>+Template!M621</f>
        <v>0</v>
      </c>
      <c r="K149" s="356">
        <f>+Template!O621</f>
        <v>0</v>
      </c>
      <c r="L149" s="356">
        <f>+Template!Q621</f>
        <v>0</v>
      </c>
      <c r="M149" s="356">
        <f>+Template!S621</f>
        <v>0</v>
      </c>
      <c r="N149" s="356">
        <f>+Template!U621</f>
        <v>0</v>
      </c>
      <c r="O149" s="356">
        <f>+Template!W621</f>
        <v>0</v>
      </c>
      <c r="P149" s="356">
        <f>+Template!Y621</f>
        <v>0</v>
      </c>
      <c r="Q149" s="346" t="s">
        <v>825</v>
      </c>
    </row>
    <row r="150" spans="1:17" ht="28.5" x14ac:dyDescent="0.2">
      <c r="A150" s="511"/>
      <c r="B150" s="503"/>
      <c r="C150" s="364" t="str">
        <f>Template!C622</f>
        <v>Adopted</v>
      </c>
      <c r="D150" s="344" t="s">
        <v>918</v>
      </c>
      <c r="E150" s="344" t="s">
        <v>766</v>
      </c>
      <c r="F150" s="356">
        <f>+Template!E622</f>
        <v>0</v>
      </c>
      <c r="G150" s="356">
        <f>+Template!G622</f>
        <v>0</v>
      </c>
      <c r="H150" s="356">
        <f>+Template!I622</f>
        <v>0</v>
      </c>
      <c r="I150" s="356">
        <f>+Template!K622</f>
        <v>0</v>
      </c>
      <c r="J150" s="356">
        <f>+Template!M622</f>
        <v>0</v>
      </c>
      <c r="K150" s="356">
        <f>+Template!O622</f>
        <v>0</v>
      </c>
      <c r="L150" s="356">
        <f>+Template!Q622</f>
        <v>0</v>
      </c>
      <c r="M150" s="356">
        <f>+Template!S622</f>
        <v>0</v>
      </c>
      <c r="N150" s="356">
        <f>+Template!U622</f>
        <v>0</v>
      </c>
      <c r="O150" s="356">
        <f>+Template!W622</f>
        <v>0</v>
      </c>
      <c r="P150" s="356">
        <f>+Template!Y622</f>
        <v>0</v>
      </c>
      <c r="Q150" s="346" t="s">
        <v>825</v>
      </c>
    </row>
    <row r="151" spans="1:17" ht="28.5" x14ac:dyDescent="0.2">
      <c r="A151" s="511"/>
      <c r="B151" s="503"/>
      <c r="C151" s="364" t="str">
        <f>Template!C623</f>
        <v>Started independent life before age 18</v>
      </c>
      <c r="D151" s="344" t="s">
        <v>919</v>
      </c>
      <c r="E151" s="344" t="s">
        <v>766</v>
      </c>
      <c r="F151" s="356">
        <f>+Template!E623</f>
        <v>0</v>
      </c>
      <c r="G151" s="356">
        <f>+Template!G623</f>
        <v>0</v>
      </c>
      <c r="H151" s="356">
        <f>+Template!I623</f>
        <v>0</v>
      </c>
      <c r="I151" s="356">
        <f>+Template!K623</f>
        <v>0</v>
      </c>
      <c r="J151" s="356">
        <f>+Template!M623</f>
        <v>0</v>
      </c>
      <c r="K151" s="356">
        <f>+Template!O623</f>
        <v>0</v>
      </c>
      <c r="L151" s="356">
        <f>+Template!Q623</f>
        <v>0</v>
      </c>
      <c r="M151" s="356">
        <f>+Template!S623</f>
        <v>0</v>
      </c>
      <c r="N151" s="356">
        <f>+Template!U623</f>
        <v>0</v>
      </c>
      <c r="O151" s="356">
        <f>+Template!W623</f>
        <v>0</v>
      </c>
      <c r="P151" s="356">
        <f>+Template!Y623</f>
        <v>0</v>
      </c>
      <c r="Q151" s="346" t="s">
        <v>825</v>
      </c>
    </row>
    <row r="152" spans="1:17" ht="28.5" x14ac:dyDescent="0.2">
      <c r="A152" s="511"/>
      <c r="B152" s="503"/>
      <c r="C152" s="364" t="str">
        <f>Template!C624</f>
        <v>Death of child</v>
      </c>
      <c r="D152" s="344" t="s">
        <v>920</v>
      </c>
      <c r="E152" s="344" t="s">
        <v>766</v>
      </c>
      <c r="F152" s="356">
        <f>+Template!E624</f>
        <v>0</v>
      </c>
      <c r="G152" s="356">
        <f>+Template!G624</f>
        <v>0</v>
      </c>
      <c r="H152" s="356">
        <f>+Template!I624</f>
        <v>0</v>
      </c>
      <c r="I152" s="356">
        <f>+Template!K624</f>
        <v>0</v>
      </c>
      <c r="J152" s="356">
        <f>+Template!M624</f>
        <v>0</v>
      </c>
      <c r="K152" s="356">
        <f>+Template!O624</f>
        <v>0</v>
      </c>
      <c r="L152" s="356">
        <f>+Template!Q624</f>
        <v>0</v>
      </c>
      <c r="M152" s="356">
        <f>+Template!S624</f>
        <v>0</v>
      </c>
      <c r="N152" s="356">
        <f>+Template!U624</f>
        <v>0</v>
      </c>
      <c r="O152" s="356">
        <f>+Template!W624</f>
        <v>0</v>
      </c>
      <c r="P152" s="356">
        <f>+Template!Y624</f>
        <v>0</v>
      </c>
      <c r="Q152" s="346" t="s">
        <v>825</v>
      </c>
    </row>
    <row r="153" spans="1:17" ht="29.25" thickBot="1" x14ac:dyDescent="0.25">
      <c r="A153" s="511"/>
      <c r="B153" s="504"/>
      <c r="C153" s="357" t="str">
        <f>Template!C625</f>
        <v>Other reasons</v>
      </c>
      <c r="D153" s="358" t="s">
        <v>921</v>
      </c>
      <c r="E153" s="358" t="s">
        <v>766</v>
      </c>
      <c r="F153" s="356">
        <f>+Template!E625</f>
        <v>0</v>
      </c>
      <c r="G153" s="356">
        <f>+Template!G625</f>
        <v>0</v>
      </c>
      <c r="H153" s="356">
        <f>+Template!I625</f>
        <v>0</v>
      </c>
      <c r="I153" s="356">
        <f>+Template!K625</f>
        <v>0</v>
      </c>
      <c r="J153" s="356">
        <f>+Template!M625</f>
        <v>0</v>
      </c>
      <c r="K153" s="356">
        <f>+Template!O625</f>
        <v>0</v>
      </c>
      <c r="L153" s="356">
        <f>+Template!Q625</f>
        <v>0</v>
      </c>
      <c r="M153" s="356">
        <f>+Template!S625</f>
        <v>0</v>
      </c>
      <c r="N153" s="356">
        <f>+Template!U625</f>
        <v>0</v>
      </c>
      <c r="O153" s="356">
        <f>+Template!W625</f>
        <v>0</v>
      </c>
      <c r="P153" s="356">
        <f>+Template!Y625</f>
        <v>0</v>
      </c>
      <c r="Q153" s="360" t="s">
        <v>825</v>
      </c>
    </row>
    <row r="154" spans="1:17" ht="86.25" thickBot="1" x14ac:dyDescent="0.25">
      <c r="A154" s="511"/>
      <c r="B154" s="369" t="s">
        <v>922</v>
      </c>
      <c r="C154" s="370" t="s">
        <v>653</v>
      </c>
      <c r="D154" s="371" t="s">
        <v>808</v>
      </c>
      <c r="E154" s="371" t="s">
        <v>747</v>
      </c>
      <c r="F154" s="372">
        <f>+(Template!E192)/(Template!E192+Template!E23)</f>
        <v>0</v>
      </c>
      <c r="G154" s="372">
        <f>+(Template!G192)/(Template!G192+Template!G23)</f>
        <v>0</v>
      </c>
      <c r="H154" s="372">
        <f>+(Template!I192)/(Template!I192+Template!I23)</f>
        <v>0</v>
      </c>
      <c r="I154" s="372">
        <f>+(Template!K192)/(Template!K192+Template!K23)</f>
        <v>0</v>
      </c>
      <c r="J154" s="372">
        <f>+(Template!M192)/(Template!M192+Template!M23)</f>
        <v>0</v>
      </c>
      <c r="K154" s="372">
        <f>+(Template!O192)/(Template!O192+Template!O23)</f>
        <v>0.80591497227356745</v>
      </c>
      <c r="L154" s="372">
        <f>+(Template!Q192)/(Template!Q192+Template!Q23)</f>
        <v>0.82295719844357973</v>
      </c>
      <c r="M154" s="372">
        <f>+(Template!S192)/(Template!S192+Template!S23)</f>
        <v>0.7639751552795031</v>
      </c>
      <c r="N154" s="372">
        <f>+(Template!U192)/(Template!U192+Template!U23)</f>
        <v>0.841091492776886</v>
      </c>
      <c r="O154" s="372">
        <f>+(Template!W192)/(Template!W192+Template!W23)</f>
        <v>0.86610878661087864</v>
      </c>
      <c r="P154" s="372" t="e">
        <f>+(Template!Y192)/(Template!Y192+Template!Y23)</f>
        <v>#DIV/0!</v>
      </c>
      <c r="Q154" s="378" t="s">
        <v>749</v>
      </c>
    </row>
    <row r="155" spans="1:17" ht="57" x14ac:dyDescent="0.2">
      <c r="A155" s="511"/>
      <c r="B155" s="502" t="s">
        <v>923</v>
      </c>
      <c r="C155" s="337" t="s">
        <v>653</v>
      </c>
      <c r="D155" s="339" t="s">
        <v>924</v>
      </c>
      <c r="E155" s="339" t="s">
        <v>772</v>
      </c>
      <c r="F155" s="379">
        <f>+(Template!E627)/((Population!D11+Population!E11)/2)*100000</f>
        <v>17.794438644775553</v>
      </c>
      <c r="G155" s="379">
        <f>+(Template!G627)/((Population!E11+Population!F11)/2)*100000</f>
        <v>24.37342961634549</v>
      </c>
      <c r="H155" s="379">
        <f>+(Template!I627)/((Population!F11+Population!G11)/2)*100000</f>
        <v>24.293211851238954</v>
      </c>
      <c r="I155" s="379">
        <f>+(Template!K627)/((Population!G11+Population!H11)/2)*100000</f>
        <v>10.428805816848342</v>
      </c>
      <c r="J155" s="379">
        <f>+(Template!M627)/((Population!H11+Population!I11)/2)*100000</f>
        <v>13.975332312561985</v>
      </c>
      <c r="K155" s="379">
        <f>+(Template!O627)/((Population!I11+Population!J11)/2)*100000</f>
        <v>4.2128583872434646</v>
      </c>
      <c r="L155" s="379">
        <f>+(Template!Q627)/((Population!J11+Population!K11)/2)*100000</f>
        <v>5.4313318013529184</v>
      </c>
      <c r="M155" s="379">
        <f>+(Template!S627)/((Population!K11+Population!L11)/2)*100000</f>
        <v>5.1314252533641218</v>
      </c>
      <c r="N155" s="379">
        <f>+(Template!U627)/((Population!L11+Population!M11)/2)*100000</f>
        <v>5.1767802334182962</v>
      </c>
      <c r="O155" s="379">
        <f>+(Template!W627)/((Population!M11+Population!N11)/2)*100000</f>
        <v>5.7832440143424453</v>
      </c>
      <c r="P155" s="379">
        <f>+(Template!Y627)/((Population!N11+Population!O11)/2)*100000</f>
        <v>0</v>
      </c>
      <c r="Q155" s="341" t="s">
        <v>372</v>
      </c>
    </row>
    <row r="156" spans="1:17" ht="42.75" x14ac:dyDescent="0.2">
      <c r="A156" s="511"/>
      <c r="B156" s="503"/>
      <c r="C156" s="342" t="s">
        <v>408</v>
      </c>
      <c r="D156" s="344" t="s">
        <v>925</v>
      </c>
      <c r="E156" s="344" t="s">
        <v>774</v>
      </c>
      <c r="F156" s="380">
        <f>+(Template!E629)/((Population!D39+Population!E39)/2)*100000</f>
        <v>0</v>
      </c>
      <c r="G156" s="380">
        <f>+(Template!G629)/((Population!E39+Population!F39)/2)*100000</f>
        <v>0</v>
      </c>
      <c r="H156" s="380">
        <f>+(Template!I629)/((Population!F39+Population!G39)/2)*100000</f>
        <v>0</v>
      </c>
      <c r="I156" s="380">
        <f>+(Template!K629)/((Population!G39+Population!H39)/2)*100000</f>
        <v>0</v>
      </c>
      <c r="J156" s="380">
        <f>+(Template!M629)/((Population!H39+Population!I39)/2)*100000</f>
        <v>0</v>
      </c>
      <c r="K156" s="380">
        <f>+(Template!O629)/((Population!I39+Population!J39)/2)*100000</f>
        <v>4.7933468345935841</v>
      </c>
      <c r="L156" s="380">
        <f>+(Template!Q629)/((Population!J39+Population!K39)/2)*100000</f>
        <v>4.5074259843091493</v>
      </c>
      <c r="M156" s="380">
        <f>+(Template!S629)/((Population!K39+Population!L39)/2)*100000</f>
        <v>4.7129918857989699</v>
      </c>
      <c r="N156" s="380">
        <f>+(Template!U629)/((Population!L39+Population!M39)/2)*100000</f>
        <v>6.8691843107830346</v>
      </c>
      <c r="O156" s="380">
        <f>+(Template!W629)/((Population!M39+Population!N39)/2)*100000</f>
        <v>6.9424974299408557</v>
      </c>
      <c r="P156" s="380">
        <f>+(Template!Y629)/((Population!N39+Population!O39)/2)*100000</f>
        <v>0</v>
      </c>
      <c r="Q156" s="346" t="s">
        <v>926</v>
      </c>
    </row>
    <row r="157" spans="1:17" ht="42.75" x14ac:dyDescent="0.2">
      <c r="A157" s="511"/>
      <c r="B157" s="503"/>
      <c r="C157" s="342" t="s">
        <v>409</v>
      </c>
      <c r="D157" s="344" t="s">
        <v>927</v>
      </c>
      <c r="E157" s="344" t="s">
        <v>776</v>
      </c>
      <c r="F157" s="380">
        <f>+(Template!E630)/((Population!D67+Population!E67)/2)*100000</f>
        <v>0</v>
      </c>
      <c r="G157" s="380">
        <f>+(Template!G630)/((Population!E67+Population!F67)/2)*100000</f>
        <v>0</v>
      </c>
      <c r="H157" s="380">
        <f>+(Template!I630)/((Population!F67+Population!G67)/2)*100000</f>
        <v>0</v>
      </c>
      <c r="I157" s="380">
        <f>+(Template!K630)/((Population!G67+Population!H67)/2)*100000</f>
        <v>0</v>
      </c>
      <c r="J157" s="380">
        <f>+(Template!M630)/((Population!H67+Population!I67)/2)*100000</f>
        <v>0</v>
      </c>
      <c r="K157" s="380">
        <f>+(Template!O630)/((Population!I67+Population!J67)/2)*100000</f>
        <v>3.5915117185896643</v>
      </c>
      <c r="L157" s="380">
        <f>+(Template!Q630)/((Population!J67+Population!K67)/2)*100000</f>
        <v>6.4179703168872839</v>
      </c>
      <c r="M157" s="380">
        <f>+(Template!S630)/((Population!K67+Population!L67)/2)*100000</f>
        <v>5.5770582133336308</v>
      </c>
      <c r="N157" s="380">
        <f>+(Template!U630)/((Population!L67+Population!M67)/2)*100000</f>
        <v>3.3751001982871367</v>
      </c>
      <c r="O157" s="380">
        <f>+(Template!W630)/((Population!M67+Population!N67)/2)*100000</f>
        <v>4.5489308590940229</v>
      </c>
      <c r="P157" s="380">
        <f>+(Template!Y630)/((Population!N67+Population!O67)/2)*100000</f>
        <v>0</v>
      </c>
      <c r="Q157" s="346" t="s">
        <v>926</v>
      </c>
    </row>
    <row r="158" spans="1:17" ht="42.75" x14ac:dyDescent="0.2">
      <c r="A158" s="511"/>
      <c r="B158" s="503"/>
      <c r="C158" s="342" t="s">
        <v>754</v>
      </c>
      <c r="D158" s="344" t="s">
        <v>928</v>
      </c>
      <c r="E158" s="344" t="s">
        <v>778</v>
      </c>
      <c r="F158" s="380">
        <f>+(SUM(Template!E632:E634))/((SUM(Population!D13:D15)+SUM(Population!E13:E15))/2)*100000</f>
        <v>0</v>
      </c>
      <c r="G158" s="380">
        <f>+(SUM(Template!G632:G634))/((SUM(Population!E13:E15)+SUM(Population!F13:F15))/2)*100000</f>
        <v>0</v>
      </c>
      <c r="H158" s="380">
        <f>+(SUM(Template!I632:I634))/((SUM(Population!F13:F15)+SUM(Population!G13:G15))/2)*100000</f>
        <v>0</v>
      </c>
      <c r="I158" s="380">
        <f>+(SUM(Template!K632:K634))/((SUM(Population!G13:G15)+SUM(Population!H13:H15))/2)*100000</f>
        <v>0</v>
      </c>
      <c r="J158" s="380">
        <f>+(SUM(Template!M632:M634))/((SUM(Population!H13:H15)+SUM(Population!I13:I15))/2)*100000</f>
        <v>0</v>
      </c>
      <c r="K158" s="380">
        <f>+(SUM(Template!O632:O634))/((SUM(Population!I13:I15)+SUM(Population!J13:J15))/2)*100000</f>
        <v>14.716703458425313</v>
      </c>
      <c r="L158" s="380">
        <f>+(SUM(Template!Q632:Q634))/((SUM(Population!J13:J15)+SUM(Population!K13:K15))/2)*100000</f>
        <v>29.887219697435853</v>
      </c>
      <c r="M158" s="380">
        <f>+(SUM(Template!S632:S634))/((SUM(Population!K13:K15)+SUM(Population!L13:L15))/2)*100000</f>
        <v>22.500562514062853</v>
      </c>
      <c r="N158" s="380">
        <f>+(SUM(Template!U632:U634))/((SUM(Population!L13:L15)+SUM(Population!M13:M15))/2)*100000</f>
        <v>28.870027137825506</v>
      </c>
      <c r="O158" s="380">
        <f>+(SUM(Template!W632:W634))/((SUM(Population!M13:M15)+SUM(Population!N13:N15))/2)*100000</f>
        <v>27.472527472527471</v>
      </c>
      <c r="P158" s="380">
        <f>+(SUM(Template!Y632:Y634))/((SUM(Population!N13:N15)+SUM(Population!O13:O15))/2)*100000</f>
        <v>0</v>
      </c>
      <c r="Q158" s="346" t="s">
        <v>926</v>
      </c>
    </row>
    <row r="159" spans="1:17" ht="57" x14ac:dyDescent="0.2">
      <c r="A159" s="511"/>
      <c r="B159" s="503"/>
      <c r="C159" s="364" t="s">
        <v>929</v>
      </c>
      <c r="D159" s="344" t="s">
        <v>384</v>
      </c>
      <c r="E159" s="344" t="s">
        <v>772</v>
      </c>
      <c r="F159" s="380">
        <f>+(Template!E674)/((Population!D11+Population!E11)/2)*100000</f>
        <v>17.082661098984531</v>
      </c>
      <c r="G159" s="380">
        <f>+(Template!G674)/((Population!E11+Population!F11)/2)*100000</f>
        <v>23.417608847077041</v>
      </c>
      <c r="H159" s="380">
        <f>+(Template!I674)/((Population!F11+Population!G11)/2)*100000</f>
        <v>24.052685001226685</v>
      </c>
      <c r="I159" s="380">
        <f>+(Template!K674)/((Population!G11+Population!H11)/2)*100000</f>
        <v>10.428805816848342</v>
      </c>
      <c r="J159" s="380">
        <f>+(Template!M674)/((Population!H11+Population!I11)/2)*100000</f>
        <v>13.239788506637669</v>
      </c>
      <c r="K159" s="380">
        <f>+(Template!O674)/((Population!I11+Population!J11)/2)*100000</f>
        <v>3.965043187993849</v>
      </c>
      <c r="L159" s="380">
        <f>+(Template!Q674)/((Population!J11+Population!K11)/2)*100000</f>
        <v>5.4313318013529184</v>
      </c>
      <c r="M159" s="380">
        <f>+(Template!S674)/((Population!K11+Population!L11)/2)*100000</f>
        <v>5.1314252533641218</v>
      </c>
      <c r="N159" s="380">
        <f>+(Template!U674)/((Population!L11+Population!M11)/2)*100000</f>
        <v>4.9043181158699642</v>
      </c>
      <c r="O159" s="380">
        <f>+(Template!W674)/((Population!M11+Population!N11)/2)*100000</f>
        <v>5.7832440143424453</v>
      </c>
      <c r="P159" s="380">
        <f>+(Template!Y674)/((Population!N11+Population!O11)/2)*100000</f>
        <v>0</v>
      </c>
      <c r="Q159" s="346" t="s">
        <v>372</v>
      </c>
    </row>
    <row r="160" spans="1:17" ht="28.5" x14ac:dyDescent="0.2">
      <c r="A160" s="511"/>
      <c r="B160" s="503"/>
      <c r="C160" s="342" t="s">
        <v>930</v>
      </c>
      <c r="D160" s="344" t="s">
        <v>931</v>
      </c>
      <c r="E160" s="344" t="s">
        <v>774</v>
      </c>
      <c r="F160" s="380">
        <f>(Template!E676)/((Population!D39+Population!E39)/2)*100000</f>
        <v>0</v>
      </c>
      <c r="G160" s="380">
        <f>(Template!G676)/((Population!E39+Population!F39)/2)*100000</f>
        <v>0</v>
      </c>
      <c r="H160" s="380">
        <f>(Template!I676)/((Population!F39+Population!G39)/2)*100000</f>
        <v>0</v>
      </c>
      <c r="I160" s="380">
        <f>(Template!K676)/((Population!G39+Population!H39)/2)*100000</f>
        <v>0</v>
      </c>
      <c r="J160" s="380">
        <f>(Template!M676)/((Population!H39+Population!I39)/2)*100000</f>
        <v>0</v>
      </c>
      <c r="K160" s="380">
        <f>(Template!O676)/((Population!I39+Population!J39)/2)*100000</f>
        <v>0</v>
      </c>
      <c r="L160" s="380">
        <f>(Template!Q676)/((Population!J39+Population!K39)/2)*100000</f>
        <v>4.5074259843091493</v>
      </c>
      <c r="M160" s="380">
        <f>(Template!S676)/((Population!K39+Population!L39)/2)*100000</f>
        <v>4.7129918857989699</v>
      </c>
      <c r="N160" s="380">
        <f>(Template!U676)/((Population!L39+Population!M39)/2)*100000</f>
        <v>6.8691843107830346</v>
      </c>
      <c r="O160" s="380">
        <f>(Template!W676)/((Population!M39+Population!N39)/2)*100000</f>
        <v>6.9424974299408557</v>
      </c>
      <c r="P160" s="380">
        <f>(Template!Y676)/((Population!N39+Population!O39)/2)*100000</f>
        <v>0</v>
      </c>
      <c r="Q160" s="346" t="s">
        <v>932</v>
      </c>
    </row>
    <row r="161" spans="1:17" ht="28.5" x14ac:dyDescent="0.2">
      <c r="A161" s="511"/>
      <c r="B161" s="503"/>
      <c r="C161" s="342" t="s">
        <v>933</v>
      </c>
      <c r="D161" s="344" t="s">
        <v>934</v>
      </c>
      <c r="E161" s="344" t="s">
        <v>776</v>
      </c>
      <c r="F161" s="380">
        <f>(Template!E677)/((Population!D67+Population!E67)/2)*100000</f>
        <v>0</v>
      </c>
      <c r="G161" s="380">
        <f>(Template!G677)/((Population!E67+Population!F67)/2)*100000</f>
        <v>0</v>
      </c>
      <c r="H161" s="380">
        <f>(Template!I677)/((Population!F67+Population!G67)/2)*100000</f>
        <v>0</v>
      </c>
      <c r="I161" s="380">
        <f>(Template!K677)/((Population!G67+Population!H67)/2)*100000</f>
        <v>0</v>
      </c>
      <c r="J161" s="380">
        <f>(Template!M677)/((Population!H67+Population!I67)/2)*100000</f>
        <v>0</v>
      </c>
      <c r="K161" s="380">
        <f>(Template!O677)/((Population!I67+Population!J67)/2)*100000</f>
        <v>0</v>
      </c>
      <c r="L161" s="380">
        <f>(Template!Q677)/((Population!J67+Population!K67)/2)*100000</f>
        <v>6.4179703168872839</v>
      </c>
      <c r="M161" s="380">
        <f>(Template!S677)/((Population!K67+Population!L67)/2)*100000</f>
        <v>5.5770582133336308</v>
      </c>
      <c r="N161" s="380">
        <f>(Template!U677)/((Population!L67+Population!M67)/2)*100000</f>
        <v>2.8125834985726139</v>
      </c>
      <c r="O161" s="380">
        <f>(Template!W677)/((Population!M67+Population!N67)/2)*100000</f>
        <v>4.5489308590940229</v>
      </c>
      <c r="P161" s="380">
        <f>(Template!Y677)/((Population!N67+Population!O67)/2)*100000</f>
        <v>0</v>
      </c>
      <c r="Q161" s="346" t="s">
        <v>932</v>
      </c>
    </row>
    <row r="162" spans="1:17" ht="26.25" customHeight="1" x14ac:dyDescent="0.2">
      <c r="A162" s="511"/>
      <c r="B162" s="503"/>
      <c r="C162" s="342" t="s">
        <v>935</v>
      </c>
      <c r="D162" s="344" t="s">
        <v>936</v>
      </c>
      <c r="E162" s="344" t="s">
        <v>778</v>
      </c>
      <c r="F162" s="380">
        <f>+(SUM(Template!E679:E681))/((SUM(Population!D13:D15)+SUM(Population!E13:E15))/2)*100000</f>
        <v>0</v>
      </c>
      <c r="G162" s="380">
        <f>+(SUM(Template!G679:G681))/((SUM(Population!E13:E15)+SUM(Population!F13:F15))/2)*100000</f>
        <v>0</v>
      </c>
      <c r="H162" s="380">
        <f>+(SUM(Template!I679:I681))/((SUM(Population!F13:F15)+SUM(Population!G13:G15))/2)*100000</f>
        <v>0</v>
      </c>
      <c r="I162" s="380">
        <f>+(SUM(Template!K679:K681))/((SUM(Population!G13:G15)+SUM(Population!H13:H15))/2)*100000</f>
        <v>0</v>
      </c>
      <c r="J162" s="380">
        <f>+(SUM(Template!M679:M681))/((SUM(Population!H13:H15)+SUM(Population!I13:I15))/2)*100000</f>
        <v>0</v>
      </c>
      <c r="K162" s="380">
        <f>+(SUM(Template!O679:O681))/((SUM(Population!I13:I15)+SUM(Population!J13:J15))/2)*100000</f>
        <v>0</v>
      </c>
      <c r="L162" s="380">
        <f>+(SUM(Template!Q679:Q681))/((SUM(Population!J13:J15)+SUM(Population!K13:K15))/2)*100000</f>
        <v>29.887219697435853</v>
      </c>
      <c r="M162" s="380">
        <f>+(SUM(Template!S679:S681))/((SUM(Population!K13:K15)+SUM(Population!L13:L15))/2)*100000</f>
        <v>22.500562514062853</v>
      </c>
      <c r="N162" s="380">
        <f>+(SUM(Template!U679:U681))/((SUM(Population!L13:L15)+SUM(Population!M13:M15))/2)*100000</f>
        <v>28.870027137825506</v>
      </c>
      <c r="O162" s="380">
        <f>+(SUM(Template!W679:W681))/((SUM(Population!M13:M15)+SUM(Population!N13:N15))/2)*100000</f>
        <v>27.472527472527471</v>
      </c>
      <c r="P162" s="380">
        <f>+(SUM(Template!Y679:Y681))/((SUM(Population!N13:N15)+SUM(Population!O13:O15))/2)*100000</f>
        <v>0</v>
      </c>
      <c r="Q162" s="346" t="s">
        <v>932</v>
      </c>
    </row>
    <row r="163" spans="1:17" ht="28.5" x14ac:dyDescent="0.2">
      <c r="A163" s="511"/>
      <c r="B163" s="503"/>
      <c r="C163" s="364" t="s">
        <v>937</v>
      </c>
      <c r="D163" s="344" t="s">
        <v>386</v>
      </c>
      <c r="E163" s="344" t="s">
        <v>772</v>
      </c>
      <c r="F163" s="380">
        <f>+(Template!E721)/((Population!D11+Population!E11)/2)*100000</f>
        <v>0.71177754579102204</v>
      </c>
      <c r="G163" s="380">
        <f>+(Template!G721)/((Population!E11+Population!F11)/2)*100000</f>
        <v>0.95582076926845061</v>
      </c>
      <c r="H163" s="380">
        <f>+(Template!I721)/((Population!F11+Population!G11)/2)*100000</f>
        <v>0.24052685001226687</v>
      </c>
      <c r="I163" s="380">
        <f>+(Template!K721)/((Population!G11+Population!H11)/2)*100000</f>
        <v>0</v>
      </c>
      <c r="J163" s="380">
        <f>+(Template!M721)/((Population!H11+Population!I11)/2)*100000</f>
        <v>0.73554380592431501</v>
      </c>
      <c r="K163" s="380">
        <f>+(Template!O721)/((Population!I11+Population!J11)/2)*100000</f>
        <v>0.24781519924961556</v>
      </c>
      <c r="L163" s="380">
        <f>+(Template!Q721)/((Population!J11+Population!K11)/2)*100000</f>
        <v>0</v>
      </c>
      <c r="M163" s="380">
        <f>+(Template!S721)/((Population!K11+Population!L11)/2)*100000</f>
        <v>0</v>
      </c>
      <c r="N163" s="380">
        <f>+(Template!U721)/((Population!L11+Population!M11)/2)*100000</f>
        <v>0.27246211754833138</v>
      </c>
      <c r="O163" s="380">
        <f>+(Template!W721)/((Population!M11+Population!N11)/2)*100000</f>
        <v>0</v>
      </c>
      <c r="P163" s="380">
        <f>+(Template!Y721)/((Population!N11+Population!O11)/2)*100000</f>
        <v>0</v>
      </c>
      <c r="Q163" s="346" t="s">
        <v>938</v>
      </c>
    </row>
    <row r="164" spans="1:17" ht="28.5" x14ac:dyDescent="0.2">
      <c r="A164" s="511"/>
      <c r="B164" s="503"/>
      <c r="C164" s="342" t="s">
        <v>930</v>
      </c>
      <c r="D164" s="344" t="s">
        <v>939</v>
      </c>
      <c r="E164" s="344" t="s">
        <v>774</v>
      </c>
      <c r="F164" s="380">
        <f>(Template!E723)/((Population!D39+Population!E39)/2)*100000</f>
        <v>0</v>
      </c>
      <c r="G164" s="380">
        <f>(Template!G723)/((Population!E39+Population!F39)/2)*100000</f>
        <v>0</v>
      </c>
      <c r="H164" s="380">
        <f>(Template!I723)/((Population!F39+Population!G39)/2)*100000</f>
        <v>0</v>
      </c>
      <c r="I164" s="380">
        <f>(Template!K723)/((Population!G39+Population!H39)/2)*100000</f>
        <v>0</v>
      </c>
      <c r="J164" s="380">
        <f>(Template!M723)/((Population!H39+Population!I39)/2)*100000</f>
        <v>0</v>
      </c>
      <c r="K164" s="380">
        <f>(Template!O723)/((Population!I39+Population!J39)/2)*100000</f>
        <v>0</v>
      </c>
      <c r="L164" s="380">
        <f>(Template!Q723)/((Population!J39+Population!K39)/2)*100000</f>
        <v>0</v>
      </c>
      <c r="M164" s="380">
        <f>(Template!S723)/((Population!K39+Population!L39)/2)*100000</f>
        <v>0</v>
      </c>
      <c r="N164" s="380">
        <f>(Template!U723)/((Population!L39+Population!M39)/2)*100000</f>
        <v>0</v>
      </c>
      <c r="O164" s="380">
        <f>(Template!W723)/((Population!M39+Population!N39)/2)*100000</f>
        <v>0</v>
      </c>
      <c r="P164" s="380">
        <f>(Template!Y723)/((Population!N39+Population!O39)/2)*100000</f>
        <v>0</v>
      </c>
      <c r="Q164" s="346" t="s">
        <v>940</v>
      </c>
    </row>
    <row r="165" spans="1:17" ht="28.5" x14ac:dyDescent="0.2">
      <c r="A165" s="511"/>
      <c r="B165" s="503"/>
      <c r="C165" s="342" t="s">
        <v>933</v>
      </c>
      <c r="D165" s="344" t="s">
        <v>941</v>
      </c>
      <c r="E165" s="344" t="s">
        <v>776</v>
      </c>
      <c r="F165" s="380">
        <f>+(Template!E724)/((Population!D67+Population!E67)/2)*100000</f>
        <v>0</v>
      </c>
      <c r="G165" s="380">
        <f>+(Template!G724)/((Population!E67+Population!F67)/2)*100000</f>
        <v>0</v>
      </c>
      <c r="H165" s="380">
        <f>+(Template!I724)/((Population!F67+Population!G67)/2)*100000</f>
        <v>0</v>
      </c>
      <c r="I165" s="380">
        <f>+(Template!K724)/((Population!G67+Population!H67)/2)*100000</f>
        <v>0</v>
      </c>
      <c r="J165" s="380">
        <f>+(Template!M724)/((Population!H67+Population!I67)/2)*100000</f>
        <v>0</v>
      </c>
      <c r="K165" s="380">
        <f>+(Template!O724)/((Population!I67+Population!J67)/2)*100000</f>
        <v>0</v>
      </c>
      <c r="L165" s="380">
        <f>+(Template!Q724)/((Population!J67+Population!K67)/2)*100000</f>
        <v>0</v>
      </c>
      <c r="M165" s="380">
        <f>+(Template!S724)/((Population!K67+Population!L67)/2)*100000</f>
        <v>0</v>
      </c>
      <c r="N165" s="380">
        <f>+(Template!U724)/((Population!L67+Population!M67)/2)*100000</f>
        <v>0.56251669971452278</v>
      </c>
      <c r="O165" s="380">
        <f>+(Template!W724)/((Population!M67+Population!N67)/2)*100000</f>
        <v>0</v>
      </c>
      <c r="P165" s="380">
        <f>+(Template!Y724)/((Population!N67+Population!O67)/2)*100000</f>
        <v>0</v>
      </c>
      <c r="Q165" s="346" t="s">
        <v>942</v>
      </c>
    </row>
    <row r="166" spans="1:17" ht="29.25" thickBot="1" x14ac:dyDescent="0.25">
      <c r="A166" s="511"/>
      <c r="B166" s="504"/>
      <c r="C166" s="365" t="s">
        <v>935</v>
      </c>
      <c r="D166" s="358" t="s">
        <v>943</v>
      </c>
      <c r="E166" s="358" t="s">
        <v>778</v>
      </c>
      <c r="F166" s="381">
        <f>+(SUM(Template!E726:E728))/((SUM(Population!D13:D15)+SUM(Population!E13:E15))/2)*100000</f>
        <v>0</v>
      </c>
      <c r="G166" s="381">
        <f>+(SUM(Template!G726:G728))/((SUM(Population!E13:E15)+SUM(Population!F13:F15))/2)*100000</f>
        <v>0</v>
      </c>
      <c r="H166" s="381">
        <f>+(SUM(Template!I726:I728))/((SUM(Population!F13:F15)+SUM(Population!G13:G15))/2)*100000</f>
        <v>0</v>
      </c>
      <c r="I166" s="381">
        <f>+(SUM(Template!K726:K728))/((SUM(Population!G13:G15)+SUM(Population!H13:H15))/2)*100000</f>
        <v>0</v>
      </c>
      <c r="J166" s="381">
        <f>+(SUM(Template!M726:M728))/((SUM(Population!H13:H15)+SUM(Population!I13:I15))/2)*100000</f>
        <v>0</v>
      </c>
      <c r="K166" s="381">
        <f>+(SUM(Template!O726:O728))/((SUM(Population!I13:I15)+SUM(Population!J13:J15))/2)*100000</f>
        <v>0</v>
      </c>
      <c r="L166" s="381">
        <f>+(SUM(Template!Q726:Q728))/((SUM(Population!J13:J15)+SUM(Population!K13:K15))/2)*100000</f>
        <v>0</v>
      </c>
      <c r="M166" s="381">
        <f>+(SUM(Template!S726:S728))/((SUM(Population!K13:K15)+SUM(Population!L13:L15))/2)*100000</f>
        <v>0</v>
      </c>
      <c r="N166" s="381">
        <f>+(SUM(Template!U726:U728))/((SUM(Population!L13:L15)+SUM(Population!M13:M15))/2)*100000</f>
        <v>0</v>
      </c>
      <c r="O166" s="381">
        <f>+(SUM(Template!W726:W728))/((SUM(Population!M13:M15)+SUM(Population!N13:N15))/2)*100000</f>
        <v>0</v>
      </c>
      <c r="P166" s="381">
        <f>+(SUM(Template!Y726:Y728))/((SUM(Population!N13:N15)+SUM(Population!O13:O15))/2)*100000</f>
        <v>0</v>
      </c>
      <c r="Q166" s="346" t="s">
        <v>940</v>
      </c>
    </row>
    <row r="167" spans="1:17" ht="42.75" x14ac:dyDescent="0.2">
      <c r="A167" s="511"/>
      <c r="B167" s="502" t="s">
        <v>944</v>
      </c>
      <c r="C167" s="337" t="s">
        <v>653</v>
      </c>
      <c r="D167" s="339" t="s">
        <v>945</v>
      </c>
      <c r="E167" s="339" t="s">
        <v>924</v>
      </c>
      <c r="F167" s="352">
        <f>+(Template!E651)/(Template!E627)</f>
        <v>0</v>
      </c>
      <c r="G167" s="352">
        <f>+(Template!G651)/(Template!G627)</f>
        <v>0</v>
      </c>
      <c r="H167" s="352">
        <f>+(Template!I651)/(Template!I627)</f>
        <v>0</v>
      </c>
      <c r="I167" s="352">
        <f>+(Template!K651)/(Template!K627)</f>
        <v>0</v>
      </c>
      <c r="J167" s="352">
        <f>+(Template!M651)/(Template!M627)</f>
        <v>0</v>
      </c>
      <c r="K167" s="352">
        <f>+(Template!O651)/(Template!O627)</f>
        <v>0</v>
      </c>
      <c r="L167" s="352">
        <f>+(Template!Q651)/(Template!Q627)</f>
        <v>0</v>
      </c>
      <c r="M167" s="352">
        <f>+(Template!S651)/(Template!S627)</f>
        <v>0.10526315789473684</v>
      </c>
      <c r="N167" s="352">
        <f>+(Template!U651)/(Template!U627)</f>
        <v>0.31578947368421051</v>
      </c>
      <c r="O167" s="352">
        <f>+(Template!W651)/(Template!W627)</f>
        <v>4.7619047619047616E-2</v>
      </c>
      <c r="P167" s="352" t="e">
        <f>+(Template!Y651)/(Template!Y627)</f>
        <v>#DIV/0!</v>
      </c>
      <c r="Q167" s="341" t="s">
        <v>946</v>
      </c>
    </row>
    <row r="168" spans="1:17" ht="57" x14ac:dyDescent="0.2">
      <c r="A168" s="511"/>
      <c r="B168" s="503"/>
      <c r="C168" s="342" t="s">
        <v>408</v>
      </c>
      <c r="D168" s="344" t="s">
        <v>947</v>
      </c>
      <c r="E168" s="344" t="s">
        <v>925</v>
      </c>
      <c r="F168" s="353" t="e">
        <f>+(Template!E653)/(Template!E629)</f>
        <v>#DIV/0!</v>
      </c>
      <c r="G168" s="353" t="e">
        <f>+(Template!G653)/(Template!G629)</f>
        <v>#DIV/0!</v>
      </c>
      <c r="H168" s="353" t="e">
        <f>+(Template!I653)/(Template!I629)</f>
        <v>#DIV/0!</v>
      </c>
      <c r="I168" s="353" t="e">
        <f>+(Template!K653)/(Template!K629)</f>
        <v>#DIV/0!</v>
      </c>
      <c r="J168" s="353" t="e">
        <f>+(Template!M653)/(Template!M629)</f>
        <v>#DIV/0!</v>
      </c>
      <c r="K168" s="353">
        <f>+(Template!O653)/(Template!O629)</f>
        <v>0</v>
      </c>
      <c r="L168" s="353">
        <f>+(Template!Q653)/(Template!Q629)</f>
        <v>0</v>
      </c>
      <c r="M168" s="353">
        <f>+(Template!S653)/(Template!S629)</f>
        <v>0.22222222222222221</v>
      </c>
      <c r="N168" s="353">
        <f>+(Template!U653)/(Template!U629)</f>
        <v>0.15384615384615385</v>
      </c>
      <c r="O168" s="353">
        <f>+(Template!W653)/(Template!W629)</f>
        <v>7.6923076923076927E-2</v>
      </c>
      <c r="P168" s="353" t="e">
        <f>+(Template!Y653)/(Template!Y629)</f>
        <v>#DIV/0!</v>
      </c>
      <c r="Q168" s="346" t="s">
        <v>946</v>
      </c>
    </row>
    <row r="169" spans="1:17" ht="57" x14ac:dyDescent="0.2">
      <c r="A169" s="511"/>
      <c r="B169" s="503"/>
      <c r="C169" s="342" t="s">
        <v>409</v>
      </c>
      <c r="D169" s="344" t="s">
        <v>948</v>
      </c>
      <c r="E169" s="344" t="s">
        <v>927</v>
      </c>
      <c r="F169" s="353" t="e">
        <f>+(Template!E654)/(Template!E630)</f>
        <v>#DIV/0!</v>
      </c>
      <c r="G169" s="353" t="e">
        <f>+(Template!G654)/(Template!G630)</f>
        <v>#DIV/0!</v>
      </c>
      <c r="H169" s="353" t="e">
        <f>+(Template!I654)/(Template!I630)</f>
        <v>#DIV/0!</v>
      </c>
      <c r="I169" s="353" t="e">
        <f>+(Template!K654)/(Template!K630)</f>
        <v>#DIV/0!</v>
      </c>
      <c r="J169" s="353" t="e">
        <f>+(Template!M654)/(Template!M630)</f>
        <v>#DIV/0!</v>
      </c>
      <c r="K169" s="353">
        <f>+(Template!O654)/(Template!O630)</f>
        <v>0</v>
      </c>
      <c r="L169" s="353">
        <f>+(Template!Q654)/(Template!Q630)</f>
        <v>0</v>
      </c>
      <c r="M169" s="353">
        <f>+(Template!S654)/(Template!S630)</f>
        <v>0</v>
      </c>
      <c r="N169" s="353">
        <f>+(Template!U654)/(Template!U630)</f>
        <v>0.66666666666666663</v>
      </c>
      <c r="O169" s="353">
        <f>+(Template!W654)/(Template!W630)</f>
        <v>0</v>
      </c>
      <c r="P169" s="353" t="e">
        <f>+(Template!Y654)/(Template!Y630)</f>
        <v>#DIV/0!</v>
      </c>
      <c r="Q169" s="346" t="s">
        <v>946</v>
      </c>
    </row>
    <row r="170" spans="1:17" ht="42.75" x14ac:dyDescent="0.2">
      <c r="A170" s="511"/>
      <c r="B170" s="503"/>
      <c r="C170" s="342" t="s">
        <v>754</v>
      </c>
      <c r="D170" s="344" t="s">
        <v>949</v>
      </c>
      <c r="E170" s="344" t="s">
        <v>928</v>
      </c>
      <c r="F170" s="353" t="e">
        <f>+(SUM(Template!E656:E658))/(SUM(Template!E632:E634))</f>
        <v>#DIV/0!</v>
      </c>
      <c r="G170" s="353" t="e">
        <f>+(SUM(Template!G656:G658))/(SUM(Template!G632:G634))</f>
        <v>#DIV/0!</v>
      </c>
      <c r="H170" s="353" t="e">
        <f>+(SUM(Template!I656:I658))/(SUM(Template!I632:I634))</f>
        <v>#DIV/0!</v>
      </c>
      <c r="I170" s="353" t="e">
        <f>+(SUM(Template!K656:K658))/(SUM(Template!K632:K634))</f>
        <v>#DIV/0!</v>
      </c>
      <c r="J170" s="353" t="e">
        <f>+(SUM(Template!M656:M658))/(SUM(Template!M632:M634))</f>
        <v>#DIV/0!</v>
      </c>
      <c r="K170" s="353">
        <f>+(SUM(Template!O656:O658))/(SUM(Template!O632:O634))</f>
        <v>0</v>
      </c>
      <c r="L170" s="353">
        <f>+(SUM(Template!Q656:Q658))/(SUM(Template!Q632:Q634))</f>
        <v>0</v>
      </c>
      <c r="M170" s="353">
        <f>+(SUM(Template!S656:S658))/(SUM(Template!S632:S634))</f>
        <v>0.16666666666666666</v>
      </c>
      <c r="N170" s="353">
        <f>+(SUM(Template!U656:U658))/(SUM(Template!U632:U634))</f>
        <v>0.2</v>
      </c>
      <c r="O170" s="353">
        <f>+(SUM(Template!W656:W658))/(SUM(Template!W632:W634))</f>
        <v>7.1428571428571425E-2</v>
      </c>
      <c r="P170" s="353" t="e">
        <f>+(SUM(Template!Y656:Y658))/(SUM(Template!Y632:Y634))</f>
        <v>#DIV/0!</v>
      </c>
      <c r="Q170" s="346" t="s">
        <v>946</v>
      </c>
    </row>
    <row r="171" spans="1:17" ht="28.5" x14ac:dyDescent="0.2">
      <c r="A171" s="511"/>
      <c r="B171" s="503"/>
      <c r="C171" s="364" t="s">
        <v>929</v>
      </c>
      <c r="D171" s="344" t="s">
        <v>950</v>
      </c>
      <c r="E171" s="344" t="s">
        <v>384</v>
      </c>
      <c r="F171" s="353">
        <f>+(Template!E698)/(Template!E674)</f>
        <v>0</v>
      </c>
      <c r="G171" s="353">
        <f>+(Template!G698)/(Template!G674)</f>
        <v>0</v>
      </c>
      <c r="H171" s="353">
        <f>+(Template!I698)/(Template!I674)</f>
        <v>0</v>
      </c>
      <c r="I171" s="353">
        <f>+(Template!K698)/(Template!K674)</f>
        <v>0</v>
      </c>
      <c r="J171" s="353">
        <f>+(Template!M698)/(Template!M674)</f>
        <v>0</v>
      </c>
      <c r="K171" s="353">
        <f>+(Template!O698)/(Template!O674)</f>
        <v>0</v>
      </c>
      <c r="L171" s="353">
        <f>+(Template!Q698)/(Template!Q674)</f>
        <v>0</v>
      </c>
      <c r="M171" s="353">
        <f>+(Template!S698)/(Template!S674)</f>
        <v>0.10526315789473684</v>
      </c>
      <c r="N171" s="353">
        <f>+(Template!U698)/(Template!U674)</f>
        <v>0.27777777777777779</v>
      </c>
      <c r="O171" s="353">
        <f>+(Template!W698)/(Template!W674)</f>
        <v>4.7619047619047616E-2</v>
      </c>
      <c r="P171" s="353" t="e">
        <f>+(Template!Y698)/(Template!Y674)</f>
        <v>#DIV/0!</v>
      </c>
      <c r="Q171" s="346" t="s">
        <v>946</v>
      </c>
    </row>
    <row r="172" spans="1:17" ht="28.5" x14ac:dyDescent="0.2">
      <c r="A172" s="511"/>
      <c r="B172" s="503"/>
      <c r="C172" s="342" t="s">
        <v>930</v>
      </c>
      <c r="D172" s="344" t="s">
        <v>951</v>
      </c>
      <c r="E172" s="344" t="s">
        <v>931</v>
      </c>
      <c r="F172" s="353" t="e">
        <f>+(Template!E700)/(Template!E676)</f>
        <v>#DIV/0!</v>
      </c>
      <c r="G172" s="353" t="e">
        <f>+(Template!G700)/(Template!G676)</f>
        <v>#DIV/0!</v>
      </c>
      <c r="H172" s="353" t="e">
        <f>+(Template!I700)/(Template!I676)</f>
        <v>#DIV/0!</v>
      </c>
      <c r="I172" s="353" t="e">
        <f>+(Template!K700)/(Template!K676)</f>
        <v>#DIV/0!</v>
      </c>
      <c r="J172" s="353" t="e">
        <f>+(Template!M700)/(Template!M676)</f>
        <v>#DIV/0!</v>
      </c>
      <c r="K172" s="353" t="e">
        <f>+(Template!O700)/(Template!O676)</f>
        <v>#DIV/0!</v>
      </c>
      <c r="L172" s="353">
        <f>+(Template!Q700)/(Template!Q676)</f>
        <v>0</v>
      </c>
      <c r="M172" s="353">
        <f>+(Template!S700)/(Template!S676)</f>
        <v>0.22222222222222221</v>
      </c>
      <c r="N172" s="353">
        <f>+(Template!U700)/(Template!U676)</f>
        <v>0.15384615384615385</v>
      </c>
      <c r="O172" s="353">
        <f>+(Template!W700)/(Template!W676)</f>
        <v>7.6923076923076927E-2</v>
      </c>
      <c r="P172" s="353" t="e">
        <f>+(Template!Y700)/(Template!Y676)</f>
        <v>#DIV/0!</v>
      </c>
      <c r="Q172" s="346" t="s">
        <v>946</v>
      </c>
    </row>
    <row r="173" spans="1:17" ht="28.5" x14ac:dyDescent="0.2">
      <c r="A173" s="511"/>
      <c r="B173" s="503"/>
      <c r="C173" s="342" t="s">
        <v>933</v>
      </c>
      <c r="D173" s="344" t="s">
        <v>952</v>
      </c>
      <c r="E173" s="344" t="s">
        <v>934</v>
      </c>
      <c r="F173" s="353" t="e">
        <f>+(Template!E701)/(Template!E677)</f>
        <v>#DIV/0!</v>
      </c>
      <c r="G173" s="353" t="e">
        <f>+(Template!G701)/(Template!G677)</f>
        <v>#DIV/0!</v>
      </c>
      <c r="H173" s="353" t="e">
        <f>+(Template!I701)/(Template!I677)</f>
        <v>#DIV/0!</v>
      </c>
      <c r="I173" s="353" t="e">
        <f>+(Template!K701)/(Template!K677)</f>
        <v>#DIV/0!</v>
      </c>
      <c r="J173" s="353" t="e">
        <f>+(Template!M701)/(Template!M677)</f>
        <v>#DIV/0!</v>
      </c>
      <c r="K173" s="353" t="e">
        <f>+(Template!O701)/(Template!O677)</f>
        <v>#DIV/0!</v>
      </c>
      <c r="L173" s="353">
        <f>+(Template!Q701)/(Template!Q677)</f>
        <v>0</v>
      </c>
      <c r="M173" s="353">
        <f>+(Template!S701)/(Template!S677)</f>
        <v>0</v>
      </c>
      <c r="N173" s="353">
        <f>+(Template!U701)/(Template!U677)</f>
        <v>0.6</v>
      </c>
      <c r="O173" s="353">
        <f>+(Template!W701)/(Template!W677)</f>
        <v>0</v>
      </c>
      <c r="P173" s="353" t="e">
        <f>+(Template!Y701)/(Template!Y677)</f>
        <v>#DIV/0!</v>
      </c>
      <c r="Q173" s="346" t="s">
        <v>946</v>
      </c>
    </row>
    <row r="174" spans="1:17" ht="28.5" x14ac:dyDescent="0.2">
      <c r="A174" s="511"/>
      <c r="B174" s="503"/>
      <c r="C174" s="342" t="s">
        <v>935</v>
      </c>
      <c r="D174" s="344" t="s">
        <v>953</v>
      </c>
      <c r="E174" s="344" t="s">
        <v>936</v>
      </c>
      <c r="F174" s="353" t="e">
        <f>+(SUM(Template!E703:E705))/(SUM(Template!E679:E681))</f>
        <v>#DIV/0!</v>
      </c>
      <c r="G174" s="353" t="e">
        <f>+(SUM(Template!G703:G705))/(SUM(Template!G679:G681))</f>
        <v>#DIV/0!</v>
      </c>
      <c r="H174" s="353" t="e">
        <f>+(SUM(Template!I703:I705))/(SUM(Template!I679:I681))</f>
        <v>#DIV/0!</v>
      </c>
      <c r="I174" s="353" t="e">
        <f>+(SUM(Template!K703:K705))/(SUM(Template!K679:K681))</f>
        <v>#DIV/0!</v>
      </c>
      <c r="J174" s="353" t="e">
        <f>+(SUM(Template!M703:M705))/(SUM(Template!M679:M681))</f>
        <v>#DIV/0!</v>
      </c>
      <c r="K174" s="353" t="e">
        <f>+(SUM(Template!O703:O705))/(SUM(Template!O679:O681))</f>
        <v>#DIV/0!</v>
      </c>
      <c r="L174" s="353">
        <f>+(SUM(Template!Q703:Q705))/(SUM(Template!Q679:Q681))</f>
        <v>0</v>
      </c>
      <c r="M174" s="353">
        <f>+(SUM(Template!S703:S705))/(SUM(Template!S679:S681))</f>
        <v>0.16666666666666666</v>
      </c>
      <c r="N174" s="353">
        <f>+(SUM(Template!U703:U705))/(SUM(Template!U679:U681))</f>
        <v>0.2</v>
      </c>
      <c r="O174" s="353">
        <f>+(SUM(Template!W703:W705))/(SUM(Template!W679:W681))</f>
        <v>7.1428571428571425E-2</v>
      </c>
      <c r="P174" s="353" t="e">
        <f>+(SUM(Template!Y703:Y705))/(SUM(Template!Y679:Y681))</f>
        <v>#DIV/0!</v>
      </c>
      <c r="Q174" s="346" t="s">
        <v>946</v>
      </c>
    </row>
    <row r="175" spans="1:17" ht="28.5" x14ac:dyDescent="0.2">
      <c r="A175" s="511"/>
      <c r="B175" s="503"/>
      <c r="C175" s="364" t="s">
        <v>937</v>
      </c>
      <c r="D175" s="344" t="s">
        <v>389</v>
      </c>
      <c r="E175" s="344" t="s">
        <v>386</v>
      </c>
      <c r="F175" s="353">
        <f>+(Template!E745)/(Template!E721)</f>
        <v>0</v>
      </c>
      <c r="G175" s="353">
        <f>+(Template!G745)/(Template!G721)</f>
        <v>0</v>
      </c>
      <c r="H175" s="353">
        <f>+(Template!I745)/(Template!I721)</f>
        <v>0</v>
      </c>
      <c r="I175" s="353" t="e">
        <f>+(Template!K745)/(Template!K721)</f>
        <v>#DIV/0!</v>
      </c>
      <c r="J175" s="353">
        <f>+(Template!M745)/(Template!M721)</f>
        <v>0</v>
      </c>
      <c r="K175" s="353">
        <f>+(Template!O745)/(Template!O721)</f>
        <v>0</v>
      </c>
      <c r="L175" s="353" t="e">
        <f>+(Template!Q745)/(Template!Q721)</f>
        <v>#DIV/0!</v>
      </c>
      <c r="M175" s="353" t="e">
        <f>+(Template!S745)/(Template!S721)</f>
        <v>#DIV/0!</v>
      </c>
      <c r="N175" s="353">
        <f>+(Template!U745)/(Template!U721)</f>
        <v>1</v>
      </c>
      <c r="O175" s="353" t="e">
        <f>+(Template!W745)/(Template!W721)</f>
        <v>#DIV/0!</v>
      </c>
      <c r="P175" s="353" t="e">
        <f>+(Template!Y745)/(Template!Y721)</f>
        <v>#DIV/0!</v>
      </c>
      <c r="Q175" s="346" t="s">
        <v>954</v>
      </c>
    </row>
    <row r="176" spans="1:17" ht="28.5" x14ac:dyDescent="0.2">
      <c r="A176" s="511"/>
      <c r="B176" s="503"/>
      <c r="C176" s="342" t="s">
        <v>930</v>
      </c>
      <c r="D176" s="344" t="s">
        <v>955</v>
      </c>
      <c r="E176" s="344" t="s">
        <v>939</v>
      </c>
      <c r="F176" s="353" t="e">
        <f>+Template!E747/(Template!E723)</f>
        <v>#DIV/0!</v>
      </c>
      <c r="G176" s="353" t="e">
        <f>+Template!G747/(Template!G723)</f>
        <v>#DIV/0!</v>
      </c>
      <c r="H176" s="353" t="e">
        <f>+Template!I747/(Template!I723)</f>
        <v>#DIV/0!</v>
      </c>
      <c r="I176" s="353" t="e">
        <f>+Template!K747/(Template!K723)</f>
        <v>#DIV/0!</v>
      </c>
      <c r="J176" s="353" t="e">
        <f>+Template!M747/(Template!M723)</f>
        <v>#DIV/0!</v>
      </c>
      <c r="K176" s="353" t="e">
        <f>+Template!O747/(Template!O723)</f>
        <v>#DIV/0!</v>
      </c>
      <c r="L176" s="353" t="e">
        <f>+Template!Q747/(Template!Q723)</f>
        <v>#DIV/0!</v>
      </c>
      <c r="M176" s="353" t="e">
        <f>+Template!S747/(Template!S723)</f>
        <v>#DIV/0!</v>
      </c>
      <c r="N176" s="353" t="e">
        <f>+Template!U747/(Template!U723)</f>
        <v>#DIV/0!</v>
      </c>
      <c r="O176" s="353" t="e">
        <f>+Template!W747/(Template!W723)</f>
        <v>#DIV/0!</v>
      </c>
      <c r="P176" s="353" t="e">
        <f>+Template!Y747/(Template!Y723)</f>
        <v>#DIV/0!</v>
      </c>
      <c r="Q176" s="346" t="s">
        <v>956</v>
      </c>
    </row>
    <row r="177" spans="1:17" ht="28.5" x14ac:dyDescent="0.2">
      <c r="A177" s="511"/>
      <c r="B177" s="503"/>
      <c r="C177" s="342" t="s">
        <v>933</v>
      </c>
      <c r="D177" s="344" t="s">
        <v>957</v>
      </c>
      <c r="E177" s="344" t="s">
        <v>941</v>
      </c>
      <c r="F177" s="353" t="e">
        <f>+(Template!E748)/(Template!E724)</f>
        <v>#DIV/0!</v>
      </c>
      <c r="G177" s="353" t="e">
        <f>+(Template!G748)/(Template!G724)</f>
        <v>#DIV/0!</v>
      </c>
      <c r="H177" s="353" t="e">
        <f>+(Template!I748)/(Template!I724)</f>
        <v>#DIV/0!</v>
      </c>
      <c r="I177" s="353" t="e">
        <f>+(Template!K748)/(Template!K724)</f>
        <v>#DIV/0!</v>
      </c>
      <c r="J177" s="353" t="e">
        <f>+(Template!M748)/(Template!M724)</f>
        <v>#DIV/0!</v>
      </c>
      <c r="K177" s="353" t="e">
        <f>+(Template!O748)/(Template!O724)</f>
        <v>#DIV/0!</v>
      </c>
      <c r="L177" s="353" t="e">
        <f>+(Template!Q748)/(Template!Q724)</f>
        <v>#DIV/0!</v>
      </c>
      <c r="M177" s="353" t="e">
        <f>+(Template!S748)/(Template!S724)</f>
        <v>#DIV/0!</v>
      </c>
      <c r="N177" s="353">
        <f>+(Template!U748)/(Template!U724)</f>
        <v>1</v>
      </c>
      <c r="O177" s="353" t="e">
        <f>+(Template!W748)/(Template!W724)</f>
        <v>#DIV/0!</v>
      </c>
      <c r="P177" s="353" t="e">
        <f>+(Template!Y748)/(Template!Y724)</f>
        <v>#DIV/0!</v>
      </c>
      <c r="Q177" s="346" t="s">
        <v>958</v>
      </c>
    </row>
    <row r="178" spans="1:17" ht="29.25" thickBot="1" x14ac:dyDescent="0.25">
      <c r="A178" s="511"/>
      <c r="B178" s="504"/>
      <c r="C178" s="365" t="s">
        <v>935</v>
      </c>
      <c r="D178" s="358" t="s">
        <v>959</v>
      </c>
      <c r="E178" s="358" t="s">
        <v>943</v>
      </c>
      <c r="F178" s="366" t="e">
        <f>+SUM(Template!E750:E752)/(SUM(Template!E726:E728))</f>
        <v>#DIV/0!</v>
      </c>
      <c r="G178" s="366" t="e">
        <f>+SUM(Template!G750:G752)/(SUM(Template!G726:G728))</f>
        <v>#DIV/0!</v>
      </c>
      <c r="H178" s="366" t="e">
        <f>+SUM(Template!I750:I752)/(SUM(Template!I726:I728))</f>
        <v>#DIV/0!</v>
      </c>
      <c r="I178" s="366" t="e">
        <f>+SUM(Template!K750:K752)/(SUM(Template!K726:K728))</f>
        <v>#DIV/0!</v>
      </c>
      <c r="J178" s="366" t="e">
        <f>+SUM(Template!M750:M752)/(SUM(Template!M726:M728))</f>
        <v>#DIV/0!</v>
      </c>
      <c r="K178" s="366" t="e">
        <f>+SUM(Template!O750:O752)/(SUM(Template!O726:O728))</f>
        <v>#DIV/0!</v>
      </c>
      <c r="L178" s="366" t="e">
        <f>+SUM(Template!Q750:Q752)/(SUM(Template!Q726:Q728))</f>
        <v>#DIV/0!</v>
      </c>
      <c r="M178" s="366" t="e">
        <f>+SUM(Template!S750:S752)/(SUM(Template!S726:S728))</f>
        <v>#DIV/0!</v>
      </c>
      <c r="N178" s="366" t="e">
        <f>+SUM(Template!U750:U752)/(SUM(Template!U726:U728))</f>
        <v>#DIV/0!</v>
      </c>
      <c r="O178" s="366" t="e">
        <f>+SUM(Template!W750:W752)/(SUM(Template!W726:W728))</f>
        <v>#DIV/0!</v>
      </c>
      <c r="P178" s="366" t="e">
        <f>+SUM(Template!Y750:Y752)/(SUM(Template!Y726:Y728))</f>
        <v>#DIV/0!</v>
      </c>
      <c r="Q178" s="360" t="s">
        <v>958</v>
      </c>
    </row>
    <row r="179" spans="1:17" ht="142.5" x14ac:dyDescent="0.2">
      <c r="A179" s="511"/>
      <c r="B179" s="502" t="s">
        <v>960</v>
      </c>
      <c r="C179" s="337" t="s">
        <v>653</v>
      </c>
      <c r="D179" s="339" t="s">
        <v>121</v>
      </c>
      <c r="E179" s="339" t="s">
        <v>772</v>
      </c>
      <c r="F179" s="379">
        <f>+Template!E770/((Population!D11+Population!E11)/2)*100000</f>
        <v>0</v>
      </c>
      <c r="G179" s="379">
        <f>+Template!G770/((Population!E11+Population!F11)/2)*100000</f>
        <v>0</v>
      </c>
      <c r="H179" s="379">
        <f>+Template!I770/((Population!F11+Population!G11)/2)*100000</f>
        <v>0</v>
      </c>
      <c r="I179" s="379">
        <f>+Template!K770/((Population!G11+Population!H11)/2)*100000</f>
        <v>53.841741659077492</v>
      </c>
      <c r="J179" s="379">
        <f>+Template!M770/((Population!H11+Population!I11)/2)*100000</f>
        <v>63.256767309491089</v>
      </c>
      <c r="K179" s="379">
        <f>+Template!O770/((Population!I11+Population!J11)/2)*100000</f>
        <v>116.72095884656893</v>
      </c>
      <c r="L179" s="379">
        <f>+Template!Q770/((Population!J11+Population!K11)/2)*100000</f>
        <v>39.571131695571268</v>
      </c>
      <c r="M179" s="379">
        <f>+Template!S770/((Population!K11+Population!L11)/2)*100000</f>
        <v>298.162814721789</v>
      </c>
      <c r="N179" s="379">
        <f>+Template!U770/((Population!L11+Population!M11)/2)*100000</f>
        <v>367.2789344551507</v>
      </c>
      <c r="O179" s="379">
        <f>+Template!W770/((Population!M11+Population!N11)/2)*100000</f>
        <v>397.11608898484792</v>
      </c>
      <c r="P179" s="379">
        <f>+Template!Y770/((Population!N11+Population!O11)/2)*100000</f>
        <v>0</v>
      </c>
      <c r="Q179" s="341" t="s">
        <v>961</v>
      </c>
    </row>
    <row r="180" spans="1:17" ht="28.5" x14ac:dyDescent="0.2">
      <c r="A180" s="511"/>
      <c r="B180" s="503"/>
      <c r="C180" s="342" t="s">
        <v>408</v>
      </c>
      <c r="D180" s="344" t="s">
        <v>962</v>
      </c>
      <c r="E180" s="344" t="s">
        <v>774</v>
      </c>
      <c r="F180" s="380">
        <f>+Template!E772/((Population!D39+Population!E39)/2)*100000</f>
        <v>0</v>
      </c>
      <c r="G180" s="380">
        <f>+Template!G772/((Population!E39+Population!F39)/2)*100000</f>
        <v>0</v>
      </c>
      <c r="H180" s="380">
        <f>+Template!I772/((Population!F39+Population!G39)/2)*100000</f>
        <v>0</v>
      </c>
      <c r="I180" s="380">
        <f>+Template!K772/((Population!G39+Population!H39)/2)*100000</f>
        <v>0</v>
      </c>
      <c r="J180" s="380">
        <f>+Template!M772/((Population!H39+Population!I39)/2)*100000</f>
        <v>0</v>
      </c>
      <c r="K180" s="380">
        <f>+Template!O772/((Population!I39+Population!J39)/2)*100000</f>
        <v>0</v>
      </c>
      <c r="L180" s="380">
        <f>+Template!Q772/((Population!J39+Population!K39)/2)*100000</f>
        <v>0</v>
      </c>
      <c r="M180" s="380">
        <f>+Template!S772/((Population!K39+Population!L39)/2)*100000</f>
        <v>346.1430707236799</v>
      </c>
      <c r="N180" s="380">
        <f>+Template!U772/((Population!L39+Population!M39)/2)*100000</f>
        <v>412.15105864698205</v>
      </c>
      <c r="O180" s="380">
        <f>+Template!W772/((Population!M39+Population!N39)/2)*100000</f>
        <v>439.51349114164026</v>
      </c>
      <c r="P180" s="380">
        <f>+Template!Y772/((Population!N39+Population!O39)/2)*100000</f>
        <v>0</v>
      </c>
      <c r="Q180" s="346" t="s">
        <v>963</v>
      </c>
    </row>
    <row r="181" spans="1:17" ht="28.5" x14ac:dyDescent="0.2">
      <c r="A181" s="511"/>
      <c r="B181" s="503"/>
      <c r="C181" s="342" t="s">
        <v>409</v>
      </c>
      <c r="D181" s="344" t="s">
        <v>964</v>
      </c>
      <c r="E181" s="344" t="s">
        <v>776</v>
      </c>
      <c r="F181" s="380">
        <f>+Template!E773/((Population!D67+Population!E67)/2)*100000</f>
        <v>0</v>
      </c>
      <c r="G181" s="380">
        <f>+Template!G773/((Population!E67+Population!F67)/2)*100000</f>
        <v>0</v>
      </c>
      <c r="H181" s="380">
        <f>+Template!I773/((Population!F67+Population!G67)/2)*100000</f>
        <v>0</v>
      </c>
      <c r="I181" s="380">
        <f>+Template!K773/((Population!G67+Population!H67)/2)*100000</f>
        <v>0</v>
      </c>
      <c r="J181" s="380">
        <f>+Template!M773/((Population!H67+Population!I67)/2)*100000</f>
        <v>0</v>
      </c>
      <c r="K181" s="380">
        <f>+Template!O773/((Population!I67+Population!J67)/2)*100000</f>
        <v>0</v>
      </c>
      <c r="L181" s="380">
        <f>+Template!Q773/((Population!J67+Population!K67)/2)*100000</f>
        <v>0</v>
      </c>
      <c r="M181" s="380">
        <f>+Template!S773/((Population!K67+Population!L67)/2)*100000</f>
        <v>247.06367885067985</v>
      </c>
      <c r="N181" s="380">
        <f>+Template!U773/((Population!L67+Population!M67)/2)*100000</f>
        <v>319.50948543784892</v>
      </c>
      <c r="O181" s="380">
        <f>+Template!W773/((Population!M67+Population!N67)/2)*100000</f>
        <v>351.9735252224001</v>
      </c>
      <c r="P181" s="380">
        <f>+Template!Y773/((Population!N67+Population!O67)/2)*100000</f>
        <v>0</v>
      </c>
      <c r="Q181" s="346" t="s">
        <v>963</v>
      </c>
    </row>
    <row r="182" spans="1:17" ht="29.25" thickBot="1" x14ac:dyDescent="0.25">
      <c r="A182" s="511"/>
      <c r="B182" s="504"/>
      <c r="C182" s="365" t="s">
        <v>754</v>
      </c>
      <c r="D182" s="358" t="s">
        <v>965</v>
      </c>
      <c r="E182" s="358" t="s">
        <v>778</v>
      </c>
      <c r="F182" s="381">
        <f>+(SUM(Template!E775:E777))/((SUM(Population!D13:D15)+SUM(Population!E13:E15))/2)*100000</f>
        <v>0</v>
      </c>
      <c r="G182" s="381">
        <f>+(SUM(Template!G775:G777))/((SUM(Population!E13:E15)+SUM(Population!F13:F15))/2)*100000</f>
        <v>0</v>
      </c>
      <c r="H182" s="381">
        <f>+(SUM(Template!I775:I777))/((SUM(Population!F13:F15)+SUM(Population!G13:G15))/2)*100000</f>
        <v>0</v>
      </c>
      <c r="I182" s="381">
        <f>+(SUM(Template!K775:K777))/((SUM(Population!G13:G15)+SUM(Population!H13:H15))/2)*100000</f>
        <v>0</v>
      </c>
      <c r="J182" s="381">
        <f>+(SUM(Template!M775:M777))/((SUM(Population!H13:H15)+SUM(Population!I13:I15))/2)*100000</f>
        <v>0</v>
      </c>
      <c r="K182" s="381">
        <f>+(SUM(Template!O775:O777))/((SUM(Population!I13:I15)+SUM(Population!J13:J15))/2)*100000</f>
        <v>0</v>
      </c>
      <c r="L182" s="381">
        <f>+(SUM(Template!Q775:Q777))/((SUM(Population!J13:J15)+SUM(Population!K13:K15))/2)*100000</f>
        <v>0</v>
      </c>
      <c r="M182" s="381">
        <f>+(SUM(Template!S775:S777))/((SUM(Population!K13:K15)+SUM(Population!L13:L15))/2)*100000</f>
        <v>142.50356258906473</v>
      </c>
      <c r="N182" s="381">
        <f>+(SUM(Template!U775:U777))/((SUM(Population!L13:L15)+SUM(Population!M13:M15))/2)*100000</f>
        <v>113.555440075447</v>
      </c>
      <c r="O182" s="381">
        <f>+(SUM(Template!W775:W777))/((SUM(Population!M13:M15)+SUM(Population!N13:N15))/2)*100000</f>
        <v>156.98587127158558</v>
      </c>
      <c r="P182" s="381">
        <f>+(SUM(Template!Y775:Y777))/((SUM(Population!N13:N15)+SUM(Population!O13:O15))/2)*100000</f>
        <v>0</v>
      </c>
      <c r="Q182" s="360" t="s">
        <v>963</v>
      </c>
    </row>
    <row r="183" spans="1:17" ht="28.5" x14ac:dyDescent="0.2">
      <c r="A183" s="511"/>
      <c r="B183" s="502" t="s">
        <v>966</v>
      </c>
      <c r="C183" s="337" t="s">
        <v>653</v>
      </c>
      <c r="D183" s="339" t="s">
        <v>122</v>
      </c>
      <c r="E183" s="339" t="s">
        <v>772</v>
      </c>
      <c r="F183" s="379">
        <f>+Template!E793/((Population!D11+Population!E11)/2)*100000</f>
        <v>0</v>
      </c>
      <c r="G183" s="379">
        <f>+Template!G793/((Population!E11+Population!F11)/2)*100000</f>
        <v>0</v>
      </c>
      <c r="H183" s="379">
        <f>+Template!I793/((Population!F11+Population!G11)/2)*100000</f>
        <v>0</v>
      </c>
      <c r="I183" s="379">
        <f>+Template!K793/((Population!G11+Population!H11)/2)*100000</f>
        <v>0</v>
      </c>
      <c r="J183" s="379">
        <f>+Template!M793/((Population!H11+Population!I11)/2)*100000</f>
        <v>0</v>
      </c>
      <c r="K183" s="379">
        <f>+Template!O793/((Population!I11+Population!J11)/2)*100000</f>
        <v>0</v>
      </c>
      <c r="L183" s="379">
        <f>+Template!Q793/((Population!J11+Population!K11)/2)*100000</f>
        <v>0</v>
      </c>
      <c r="M183" s="379">
        <f>+Template!S793/((Population!K11+Population!L11)/2)*100000</f>
        <v>0</v>
      </c>
      <c r="N183" s="379">
        <f>+Template!U793/((Population!L11+Population!M11)/2)*100000</f>
        <v>0</v>
      </c>
      <c r="O183" s="379">
        <f>+Template!W793/((Population!M11+Population!N11)/2)*100000</f>
        <v>0</v>
      </c>
      <c r="P183" s="379">
        <f>+Template!Y793/((Population!N11+Population!O11)/2)*100000</f>
        <v>0</v>
      </c>
      <c r="Q183" s="341" t="s">
        <v>958</v>
      </c>
    </row>
    <row r="184" spans="1:17" ht="28.5" x14ac:dyDescent="0.2">
      <c r="A184" s="511"/>
      <c r="B184" s="503"/>
      <c r="C184" s="342" t="s">
        <v>408</v>
      </c>
      <c r="D184" s="344" t="s">
        <v>967</v>
      </c>
      <c r="E184" s="344" t="s">
        <v>774</v>
      </c>
      <c r="F184" s="380">
        <f>+Template!E795/((Population!D39+Population!E39)/2)*100000</f>
        <v>0</v>
      </c>
      <c r="G184" s="380">
        <f>+Template!G795/((Population!E39+Population!F39)/2)*100000</f>
        <v>0</v>
      </c>
      <c r="H184" s="380">
        <f>+Template!I795/((Population!F39+Population!G39)/2)*100000</f>
        <v>0</v>
      </c>
      <c r="I184" s="380">
        <f>+Template!K795/((Population!G39+Population!H39)/2)*100000</f>
        <v>0</v>
      </c>
      <c r="J184" s="380">
        <f>+Template!M795/((Population!H39+Population!I39)/2)*100000</f>
        <v>0</v>
      </c>
      <c r="K184" s="380">
        <f>+Template!O795/((Population!I39+Population!J39)/2)*100000</f>
        <v>0</v>
      </c>
      <c r="L184" s="380">
        <f>+Template!Q795/((Population!J39+Population!K39)/2)*100000</f>
        <v>0</v>
      </c>
      <c r="M184" s="380">
        <f>+Template!S795/((Population!K39+Population!L39)/2)*100000</f>
        <v>0</v>
      </c>
      <c r="N184" s="380">
        <f>+Template!U795/((Population!L39+Population!M39)/2)*100000</f>
        <v>0</v>
      </c>
      <c r="O184" s="380">
        <f>+Template!W795/((Population!M39+Population!N39)/2)*100000</f>
        <v>0</v>
      </c>
      <c r="P184" s="380">
        <f>+Template!Y795/((Population!N39+Population!O39)/2)*100000</f>
        <v>0</v>
      </c>
      <c r="Q184" s="346" t="s">
        <v>958</v>
      </c>
    </row>
    <row r="185" spans="1:17" ht="28.5" x14ac:dyDescent="0.2">
      <c r="A185" s="511"/>
      <c r="B185" s="503"/>
      <c r="C185" s="342" t="s">
        <v>409</v>
      </c>
      <c r="D185" s="344" t="s">
        <v>968</v>
      </c>
      <c r="E185" s="344" t="s">
        <v>776</v>
      </c>
      <c r="F185" s="380">
        <f>+Template!E796/((Population!D67+Population!E67)/2)*100000</f>
        <v>0</v>
      </c>
      <c r="G185" s="380">
        <f>+Template!G796/((Population!E67+Population!F67)/2)*100000</f>
        <v>0</v>
      </c>
      <c r="H185" s="380">
        <f>+Template!I796/((Population!F67+Population!G67)/2)*100000</f>
        <v>0</v>
      </c>
      <c r="I185" s="380">
        <f>+Template!K796/((Population!G67+Population!H67)/2)*100000</f>
        <v>0</v>
      </c>
      <c r="J185" s="380">
        <f>+Template!M796/((Population!H67+Population!I67)/2)*100000</f>
        <v>0</v>
      </c>
      <c r="K185" s="380">
        <f>+Template!O796/((Population!I67+Population!J67)/2)*100000</f>
        <v>0</v>
      </c>
      <c r="L185" s="380">
        <f>+Template!Q796/((Population!J67+Population!K67)/2)*100000</f>
        <v>0</v>
      </c>
      <c r="M185" s="380">
        <f>+Template!S796/((Population!K67+Population!L67)/2)*100000</f>
        <v>0</v>
      </c>
      <c r="N185" s="380">
        <f>+Template!U796/((Population!L67+Population!M67)/2)*100000</f>
        <v>0</v>
      </c>
      <c r="O185" s="380">
        <f>+Template!W796/((Population!M67+Population!N67)/2)*100000</f>
        <v>0</v>
      </c>
      <c r="P185" s="380">
        <f>+Template!Y796/((Population!N67+Population!O67)/2)*100000</f>
        <v>0</v>
      </c>
      <c r="Q185" s="346" t="s">
        <v>958</v>
      </c>
    </row>
    <row r="186" spans="1:17" ht="29.25" thickBot="1" x14ac:dyDescent="0.25">
      <c r="A186" s="511"/>
      <c r="B186" s="504"/>
      <c r="C186" s="365" t="s">
        <v>754</v>
      </c>
      <c r="D186" s="358" t="s">
        <v>969</v>
      </c>
      <c r="E186" s="358" t="s">
        <v>778</v>
      </c>
      <c r="F186" s="381">
        <f>+SUM(Template!E798:E800)/((SUM(Population!D13:D15)+SUM(Population!E13:E15))/2)*100000</f>
        <v>0</v>
      </c>
      <c r="G186" s="381">
        <f>+SUM(Template!G798:G800)/((SUM(Population!E13:E15)+SUM(Population!F13:F15))/2)*100000</f>
        <v>0</v>
      </c>
      <c r="H186" s="381">
        <f>+SUM(Template!I798:I800)/((SUM(Population!F13:F15)+SUM(Population!G13:G15))/2)*100000</f>
        <v>0</v>
      </c>
      <c r="I186" s="381">
        <f>+SUM(Template!K798:K800)/((SUM(Population!G13:G15)+SUM(Population!H13:H15))/2)*100000</f>
        <v>0</v>
      </c>
      <c r="J186" s="381">
        <f>+SUM(Template!M798:M800)/((SUM(Population!H13:H15)+SUM(Population!I13:I15))/2)*100000</f>
        <v>0</v>
      </c>
      <c r="K186" s="381">
        <f>+SUM(Template!O798:O800)/((SUM(Population!I13:I15)+SUM(Population!J13:J15))/2)*100000</f>
        <v>0</v>
      </c>
      <c r="L186" s="381">
        <f>+SUM(Template!Q798:Q800)/((SUM(Population!J13:J15)+SUM(Population!K13:K15))/2)*100000</f>
        <v>0</v>
      </c>
      <c r="M186" s="381">
        <f>+SUM(Template!S798:S800)/((SUM(Population!K13:K15)+SUM(Population!L13:L15))/2)*100000</f>
        <v>0</v>
      </c>
      <c r="N186" s="381">
        <f>+SUM(Template!U798:U800)/((SUM(Population!L13:L15)+SUM(Population!M13:M15))/2)*100000</f>
        <v>0</v>
      </c>
      <c r="O186" s="381">
        <f>+SUM(Template!W798:W800)/((SUM(Population!M13:M15)+SUM(Population!N13:N15))/2)*100000</f>
        <v>0</v>
      </c>
      <c r="P186" s="381">
        <f>+SUM(Template!Y798:Y800)/((SUM(Population!N13:N15)+SUM(Population!O13:O15))/2)*100000</f>
        <v>0</v>
      </c>
      <c r="Q186" s="360" t="s">
        <v>958</v>
      </c>
    </row>
    <row r="187" spans="1:17" ht="42.75" x14ac:dyDescent="0.2">
      <c r="A187" s="511"/>
      <c r="B187" s="502" t="s">
        <v>970</v>
      </c>
      <c r="C187" s="337" t="s">
        <v>971</v>
      </c>
      <c r="D187" s="339" t="s">
        <v>972</v>
      </c>
      <c r="E187" s="339" t="s">
        <v>748</v>
      </c>
      <c r="F187" s="379">
        <f>+(Template!E817)/(Population!E11)*100000</f>
        <v>6.1911984969675036</v>
      </c>
      <c r="G187" s="379">
        <f>+(Template!G817)/(Population!F11)*100000</f>
        <v>4.0764844398191</v>
      </c>
      <c r="H187" s="379">
        <f>+(Template!I817)/(Population!G11)*100000</f>
        <v>4.8253000130283104</v>
      </c>
      <c r="I187" s="379">
        <f>+(Template!K817)/(Population!H11)*100000</f>
        <v>5.1199906377314051</v>
      </c>
      <c r="J187" s="379">
        <f>+(Template!M817)/(Population!I11)*100000</f>
        <v>1.9725519397582636</v>
      </c>
      <c r="K187" s="379">
        <f>+(Template!O817)/(Population!J11)*100000</f>
        <v>3.7361110073302499</v>
      </c>
      <c r="L187" s="379">
        <f>+(Template!Q817)/(Population!K11)*100000</f>
        <v>7.7998085012533478</v>
      </c>
      <c r="M187" s="379">
        <f>+(Template!S817)/(Population!L11)*100000</f>
        <v>4.6104070447019643</v>
      </c>
      <c r="N187" s="379">
        <f>+(Template!U817)/(Population!M11)*100000</f>
        <v>4.6535054582881674</v>
      </c>
      <c r="O187" s="379">
        <f>+(Template!W817)/(Population!N11)*100000</f>
        <v>12.191067272525768</v>
      </c>
      <c r="P187" s="379" t="e">
        <f>+(Template!Y817)/(Population!O11)*100000</f>
        <v>#DIV/0!</v>
      </c>
      <c r="Q187" s="382"/>
    </row>
    <row r="188" spans="1:17" ht="42.75" x14ac:dyDescent="0.2">
      <c r="A188" s="511"/>
      <c r="B188" s="503"/>
      <c r="C188" s="342" t="s">
        <v>408</v>
      </c>
      <c r="D188" s="344" t="s">
        <v>973</v>
      </c>
      <c r="E188" s="344" t="s">
        <v>751</v>
      </c>
      <c r="F188" s="380">
        <f>+(Template!E819)/(Population!E39)*100000</f>
        <v>10.137594809551457</v>
      </c>
      <c r="G188" s="380">
        <f>+(Template!G819)/(Population!F39)*100000</f>
        <v>6.96000779520873</v>
      </c>
      <c r="H188" s="380">
        <f>+(Template!I819)/(Population!G39)*100000</f>
        <v>8.8743992265260463</v>
      </c>
      <c r="I188" s="380">
        <f>+(Template!K819)/(Population!H39)*100000</f>
        <v>8.9615455364428325</v>
      </c>
      <c r="J188" s="380">
        <f>+(Template!M819)/(Population!I39)*100000</f>
        <v>3.8149919646731743</v>
      </c>
      <c r="K188" s="380">
        <f>+(Template!O819)/(Population!J39)*100000</f>
        <v>7.2273134630395184</v>
      </c>
      <c r="L188" s="380">
        <f>+(Template!Q819)/(Population!K39)*100000</f>
        <v>10.949190541984933</v>
      </c>
      <c r="M188" s="380">
        <f>+(Template!S819)/(Population!L39)*100000</f>
        <v>8.9413447782546491</v>
      </c>
      <c r="N188" s="380">
        <f>+(Template!U819)/(Population!M39)*100000</f>
        <v>8.4937411744720617</v>
      </c>
      <c r="O188" s="380">
        <f>+(Template!W819)/(Population!N39)*100000</f>
        <v>22.564752781643037</v>
      </c>
      <c r="P188" s="380" t="e">
        <f>+(Template!Y819)/(Population!O39)*100000</f>
        <v>#DIV/0!</v>
      </c>
      <c r="Q188" s="383"/>
    </row>
    <row r="189" spans="1:17" ht="42.75" x14ac:dyDescent="0.2">
      <c r="A189" s="511"/>
      <c r="B189" s="503"/>
      <c r="C189" s="342" t="s">
        <v>409</v>
      </c>
      <c r="D189" s="344" t="s">
        <v>974</v>
      </c>
      <c r="E189" s="344" t="s">
        <v>753</v>
      </c>
      <c r="F189" s="380">
        <f>+(Template!E820)/(Population!E67)*100000</f>
        <v>1.9710550564953657</v>
      </c>
      <c r="G189" s="380">
        <f>+(Template!G820)/(Population!F67)*100000</f>
        <v>0.99251150072701466</v>
      </c>
      <c r="H189" s="380">
        <f>+(Template!I820)/(Population!G67)*100000</f>
        <v>0.49904433010784355</v>
      </c>
      <c r="I189" s="380">
        <f>+(Template!K820)/(Population!H67)*100000</f>
        <v>1.009387301907742</v>
      </c>
      <c r="J189" s="380">
        <f>+(Template!M820)/(Population!I67)*100000</f>
        <v>0</v>
      </c>
      <c r="K189" s="380">
        <f>+(Template!O820)/(Population!J67)*100000</f>
        <v>0</v>
      </c>
      <c r="L189" s="380">
        <f>+(Template!Q820)/(Population!K67)*100000</f>
        <v>4.4442222333327779</v>
      </c>
      <c r="M189" s="380">
        <f>+(Template!S820)/(Population!L67)*100000</f>
        <v>0</v>
      </c>
      <c r="N189" s="380">
        <f>+(Template!U820)/(Population!M67)*100000</f>
        <v>0.56515694408337191</v>
      </c>
      <c r="O189" s="380">
        <f>+(Template!W820)/(Population!N67)*100000</f>
        <v>1.1442367654715113</v>
      </c>
      <c r="P189" s="380" t="e">
        <f>+(Template!Y820)/(Population!O67)*100000</f>
        <v>#DIV/0!</v>
      </c>
      <c r="Q189" s="383" t="s">
        <v>975</v>
      </c>
    </row>
    <row r="190" spans="1:17" ht="42.75" x14ac:dyDescent="0.2">
      <c r="A190" s="511"/>
      <c r="B190" s="503"/>
      <c r="C190" s="342" t="s">
        <v>976</v>
      </c>
      <c r="D190" s="344" t="s">
        <v>977</v>
      </c>
      <c r="E190" s="344" t="s">
        <v>978</v>
      </c>
      <c r="F190" s="380">
        <f>(Template!E817)/(SUM(Population!E27:E30))*100000</f>
        <v>26.191195728820386</v>
      </c>
      <c r="G190" s="380">
        <f>(Template!G817)/(SUM(Population!F27:F30))*100000</f>
        <v>17.609281126993995</v>
      </c>
      <c r="H190" s="380">
        <f>(Template!I817)/(SUM(Population!G27:G30))*100000</f>
        <v>20.90257310674944</v>
      </c>
      <c r="I190" s="380">
        <f>(Template!K817)/(SUM(Population!H27:H30))*100000</f>
        <v>22.541379532427385</v>
      </c>
      <c r="J190" s="380">
        <f>(Template!M817)/(SUM(Population!I27:I30))*100000</f>
        <v>8.7943012927622899</v>
      </c>
      <c r="K190" s="380">
        <f>(Template!O817)/(SUM(Population!J27:J30))*100000</f>
        <v>16.610008083537267</v>
      </c>
      <c r="L190" s="380">
        <f>(Template!Q817)/(SUM(Population!K27:K30))*100000</f>
        <v>35.562749858975302</v>
      </c>
      <c r="M190" s="380">
        <f>(Template!S817)/(SUM(Population!L27:L30))*100000</f>
        <v>20.900697099720915</v>
      </c>
      <c r="N190" s="380">
        <f>(Template!U817)/(SUM(Population!M27:M30))*100000</f>
        <v>20.542317173377157</v>
      </c>
      <c r="O190" s="380">
        <f>(Template!W817)/(SUM(Population!N27:N30))*100000</f>
        <v>51.989791095566687</v>
      </c>
      <c r="P190" s="380" t="e">
        <f>(Template!Y817)/(SUM(Population!O27:O30))*100000</f>
        <v>#DIV/0!</v>
      </c>
      <c r="Q190" s="377"/>
    </row>
    <row r="191" spans="1:17" ht="28.5" x14ac:dyDescent="0.2">
      <c r="A191" s="511"/>
      <c r="B191" s="503"/>
      <c r="C191" s="364" t="s">
        <v>979</v>
      </c>
      <c r="D191" s="344" t="s">
        <v>980</v>
      </c>
      <c r="E191" s="344" t="s">
        <v>748</v>
      </c>
      <c r="F191" s="380">
        <f>+(Template!E840)/(Population!E11)*100000</f>
        <v>1.6668611337989432</v>
      </c>
      <c r="G191" s="380">
        <f>+(Template!G840)/(Population!F11)*100000</f>
        <v>0.71937960702689996</v>
      </c>
      <c r="H191" s="380">
        <f>+(Template!I840)/(Population!G11)*100000</f>
        <v>0.48253000130283097</v>
      </c>
      <c r="I191" s="380">
        <f>+(Template!K840)/(Population!H11)*100000</f>
        <v>0.48761815597441954</v>
      </c>
      <c r="J191" s="380">
        <f>+(Template!M840)/(Population!I11)*100000</f>
        <v>0.73970697740934888</v>
      </c>
      <c r="K191" s="380">
        <f>+(Template!O840)/(Population!J11)*100000</f>
        <v>0.99629626862139997</v>
      </c>
      <c r="L191" s="380">
        <f>+(Template!Q840)/(Population!K11)*100000</f>
        <v>1.6137534830179341</v>
      </c>
      <c r="M191" s="380">
        <f>+(Template!S840)/(Population!L11)*100000</f>
        <v>1.8984029007596324</v>
      </c>
      <c r="N191" s="380">
        <f>+(Template!U840)/(Population!M11)*100000</f>
        <v>1.368678075967108</v>
      </c>
      <c r="O191" s="380">
        <f>+(Template!W840)/(Population!N11)*100000</f>
        <v>3.3248365288706636</v>
      </c>
      <c r="P191" s="380" t="e">
        <f>+(Template!Y840)/(Population!O11)*100000</f>
        <v>#DIV/0!</v>
      </c>
      <c r="Q191" s="383"/>
    </row>
    <row r="192" spans="1:17" ht="28.5" x14ac:dyDescent="0.2">
      <c r="A192" s="511"/>
      <c r="B192" s="503"/>
      <c r="C192" s="342" t="s">
        <v>408</v>
      </c>
      <c r="D192" s="344" t="s">
        <v>981</v>
      </c>
      <c r="E192" s="344" t="s">
        <v>751</v>
      </c>
      <c r="F192" s="380">
        <f>+(Template!E842)/(Population!E39)*100000</f>
        <v>1.3823992922115624</v>
      </c>
      <c r="G192" s="380">
        <f>+(Template!G842)/(Population!F39)*100000</f>
        <v>0.46400051968058209</v>
      </c>
      <c r="H192" s="380">
        <f>+(Template!I842)/(Population!G39)*100000</f>
        <v>0.46707364350137087</v>
      </c>
      <c r="I192" s="380">
        <f>+(Template!K842)/(Population!H39)*100000</f>
        <v>0.47166029139172805</v>
      </c>
      <c r="J192" s="380">
        <f>+(Template!M842)/(Population!I39)*100000</f>
        <v>1.4306219867524403</v>
      </c>
      <c r="K192" s="380">
        <f>+(Template!O842)/(Population!J39)*100000</f>
        <v>1.9272835901438716</v>
      </c>
      <c r="L192" s="380">
        <f>+(Template!Q842)/(Population!K39)*100000</f>
        <v>3.1283401548528373</v>
      </c>
      <c r="M192" s="380">
        <f>+(Template!S842)/(Population!L39)*100000</f>
        <v>3.6817302028107384</v>
      </c>
      <c r="N192" s="380">
        <f>+(Template!U842)/(Population!M39)*100000</f>
        <v>2.6542941170225189</v>
      </c>
      <c r="O192" s="380">
        <f>+(Template!W842)/(Population!N39)*100000</f>
        <v>5.9098162047160336</v>
      </c>
      <c r="P192" s="380" t="e">
        <f>+(Template!Y842)/(Population!O39)*100000</f>
        <v>#DIV/0!</v>
      </c>
      <c r="Q192" s="383"/>
    </row>
    <row r="193" spans="1:17" ht="28.5" x14ac:dyDescent="0.2">
      <c r="A193" s="511"/>
      <c r="B193" s="503"/>
      <c r="C193" s="342" t="s">
        <v>409</v>
      </c>
      <c r="D193" s="344" t="s">
        <v>982</v>
      </c>
      <c r="E193" s="344" t="s">
        <v>753</v>
      </c>
      <c r="F193" s="380">
        <f>+(Template!E843)/(Population!E67)*100000</f>
        <v>1.9710550564953657</v>
      </c>
      <c r="G193" s="380">
        <f>+(Template!G843)/(Population!F67)*100000</f>
        <v>0.99251150072701466</v>
      </c>
      <c r="H193" s="380">
        <f>+(Template!I843)/(Population!G67)*100000</f>
        <v>0.49904433010784355</v>
      </c>
      <c r="I193" s="380">
        <f>+(Template!K843)/(Population!H67)*100000</f>
        <v>0.50469365095387098</v>
      </c>
      <c r="J193" s="380">
        <f>+(Template!M843)/(Population!I67)*100000</f>
        <v>0</v>
      </c>
      <c r="K193" s="380">
        <f>+(Template!O843)/(Population!J67)*100000</f>
        <v>0</v>
      </c>
      <c r="L193" s="380">
        <f>+(Template!Q843)/(Population!K67)*100000</f>
        <v>0</v>
      </c>
      <c r="M193" s="380">
        <f>+(Template!S843)/(Population!L67)*100000</f>
        <v>0</v>
      </c>
      <c r="N193" s="380">
        <f>+(Template!U843)/(Population!M67)*100000</f>
        <v>0</v>
      </c>
      <c r="O193" s="380">
        <f>+(Template!W843)/(Population!N67)*100000</f>
        <v>0.57211838273575566</v>
      </c>
      <c r="P193" s="380" t="e">
        <f>+(Template!Y843)/(Population!O67)*100000</f>
        <v>#DIV/0!</v>
      </c>
      <c r="Q193" s="383" t="s">
        <v>975</v>
      </c>
    </row>
    <row r="194" spans="1:17" ht="28.5" x14ac:dyDescent="0.2">
      <c r="A194" s="511"/>
      <c r="B194" s="503"/>
      <c r="C194" s="342" t="s">
        <v>976</v>
      </c>
      <c r="D194" s="344" t="s">
        <v>983</v>
      </c>
      <c r="E194" s="344" t="s">
        <v>978</v>
      </c>
      <c r="F194" s="380">
        <f>(Template!E840)/(SUM(Population!E27:E30))*100000</f>
        <v>7.0514757731439506</v>
      </c>
      <c r="G194" s="380">
        <f>(Template!G840)/(SUM(Population!F27:F30))*100000</f>
        <v>3.1075201988812928</v>
      </c>
      <c r="H194" s="380">
        <f>(Template!I840)/(SUM(Population!G27:G30))*100000</f>
        <v>2.0902573106749438</v>
      </c>
      <c r="I194" s="380">
        <f>(Template!K840)/(SUM(Population!H27:H30))*100000</f>
        <v>2.1467980507073698</v>
      </c>
      <c r="J194" s="380">
        <f>(Template!M840)/(SUM(Population!I27:I30))*100000</f>
        <v>3.2978629847858589</v>
      </c>
      <c r="K194" s="380">
        <f>(Template!O840)/(SUM(Population!J27:J30))*100000</f>
        <v>4.4293354889432708</v>
      </c>
      <c r="L194" s="380">
        <f>(Template!Q840)/(SUM(Population!K27:K30))*100000</f>
        <v>7.3578103156500632</v>
      </c>
      <c r="M194" s="380">
        <f>(Template!S840)/(SUM(Population!L27:L30))*100000</f>
        <v>8.6061693940027304</v>
      </c>
      <c r="N194" s="380">
        <f>(Template!U840)/(SUM(Population!M27:M30))*100000</f>
        <v>6.0418579921697519</v>
      </c>
      <c r="O194" s="380">
        <f>(Template!W840)/(SUM(Population!N27:N30))*100000</f>
        <v>14.179033935154552</v>
      </c>
      <c r="P194" s="380" t="e">
        <f>(Template!Y840)/(SUM(Population!O27:O30))*100000</f>
        <v>#DIV/0!</v>
      </c>
      <c r="Q194" s="377"/>
    </row>
    <row r="195" spans="1:17" ht="28.5" x14ac:dyDescent="0.2">
      <c r="A195" s="511"/>
      <c r="B195" s="503"/>
      <c r="C195" s="364" t="s">
        <v>984</v>
      </c>
      <c r="D195" s="344" t="s">
        <v>985</v>
      </c>
      <c r="E195" s="344" t="s">
        <v>748</v>
      </c>
      <c r="F195" s="380">
        <f>Template!E863/(Population!E11)*100000</f>
        <v>4.5243373631685602</v>
      </c>
      <c r="G195" s="380">
        <f>Template!G863/(Population!F11)*100000</f>
        <v>3.3571048327922002</v>
      </c>
      <c r="H195" s="380">
        <f>Template!I863/(Population!G11)*100000</f>
        <v>4.3427700117254791</v>
      </c>
      <c r="I195" s="380">
        <f>Template!K863/(Population!H11)*100000</f>
        <v>4.6323724817569856</v>
      </c>
      <c r="J195" s="380">
        <f>Template!M863/(Population!I11)*100000</f>
        <v>1.2328449623489148</v>
      </c>
      <c r="K195" s="380">
        <f>Template!O863/(Population!J11)*100000</f>
        <v>2.7398147387088501</v>
      </c>
      <c r="L195" s="380">
        <f>Template!Q863/(Population!K11)*100000</f>
        <v>6.1860550182354137</v>
      </c>
      <c r="M195" s="380">
        <f>Template!S863/(Population!L11)*100000</f>
        <v>2.7120041439423317</v>
      </c>
      <c r="N195" s="380">
        <f>Template!U863/(Population!M11)*100000</f>
        <v>3.2848273823210588</v>
      </c>
      <c r="O195" s="380">
        <f>Template!W863/(Population!N11)*100000</f>
        <v>8.8662307436551036</v>
      </c>
      <c r="P195" s="380" t="e">
        <f>Template!Y863/(Population!O11)*100000</f>
        <v>#DIV/0!</v>
      </c>
      <c r="Q195" s="383"/>
    </row>
    <row r="196" spans="1:17" ht="28.5" x14ac:dyDescent="0.2">
      <c r="A196" s="511"/>
      <c r="B196" s="503"/>
      <c r="C196" s="342" t="s">
        <v>408</v>
      </c>
      <c r="D196" s="344" t="s">
        <v>986</v>
      </c>
      <c r="E196" s="344" t="s">
        <v>751</v>
      </c>
      <c r="F196" s="380">
        <f>+(Template!E865)/(Population!E39)*100000</f>
        <v>8.7551955173398959</v>
      </c>
      <c r="G196" s="380">
        <f>+(Template!G865)/(Population!F39)*100000</f>
        <v>6.4960072755281484</v>
      </c>
      <c r="H196" s="380">
        <f>+(Template!I865)/(Population!G39)*100000</f>
        <v>8.4073255830246758</v>
      </c>
      <c r="I196" s="380">
        <f>+(Template!K865)/(Population!H39)*100000</f>
        <v>8.489885245051104</v>
      </c>
      <c r="J196" s="380">
        <f>+(Template!M865)/(Population!I39)*100000</f>
        <v>2.3843699779207341</v>
      </c>
      <c r="K196" s="380">
        <f>+(Template!O865)/(Population!J39)*100000</f>
        <v>5.3000298728956468</v>
      </c>
      <c r="L196" s="380">
        <f>+(Template!Q865)/(Population!K39)*100000</f>
        <v>7.8208503871320936</v>
      </c>
      <c r="M196" s="380">
        <f>+(Template!S865)/(Population!L39)*100000</f>
        <v>5.2596145754439112</v>
      </c>
      <c r="N196" s="380">
        <f>+(Template!U865)/(Population!M39)*100000</f>
        <v>5.8394470574495418</v>
      </c>
      <c r="O196" s="380">
        <f>+(Template!W865)/(Population!N39)*100000</f>
        <v>16.654936576927003</v>
      </c>
      <c r="P196" s="380" t="e">
        <f>+(Template!Y865)/(Population!O39)*100000</f>
        <v>#DIV/0!</v>
      </c>
      <c r="Q196" s="383"/>
    </row>
    <row r="197" spans="1:17" ht="28.5" x14ac:dyDescent="0.2">
      <c r="A197" s="511"/>
      <c r="B197" s="503"/>
      <c r="C197" s="342" t="s">
        <v>409</v>
      </c>
      <c r="D197" s="344" t="s">
        <v>987</v>
      </c>
      <c r="E197" s="344" t="s">
        <v>753</v>
      </c>
      <c r="F197" s="380">
        <f>+(Template!E866)/(Population!E67)*100000</f>
        <v>0</v>
      </c>
      <c r="G197" s="380">
        <f>+(Template!G866)/(Population!F67)*100000</f>
        <v>0</v>
      </c>
      <c r="H197" s="380">
        <f>+(Template!I866)/(Population!G67)*100000</f>
        <v>0</v>
      </c>
      <c r="I197" s="380">
        <f>+(Template!K866)/(Population!H67)*100000</f>
        <v>0.50469365095387098</v>
      </c>
      <c r="J197" s="380">
        <f>+(Template!M866)/(Population!I67)*100000</f>
        <v>0</v>
      </c>
      <c r="K197" s="380">
        <f>+(Template!O866)/(Population!J67)*100000</f>
        <v>0</v>
      </c>
      <c r="L197" s="380">
        <f>+(Template!Q866)/(Population!K67)*100000</f>
        <v>4.4442222333327779</v>
      </c>
      <c r="M197" s="380">
        <f>+(Template!S866)/(Population!L67)*100000</f>
        <v>0</v>
      </c>
      <c r="N197" s="380">
        <f>+(Template!U866)/(Population!M67)*100000</f>
        <v>0.56515694408337191</v>
      </c>
      <c r="O197" s="380">
        <f>+(Template!W866)/(Population!N67)*100000</f>
        <v>0.57211838273575566</v>
      </c>
      <c r="P197" s="380" t="e">
        <f>+(Template!Y866)/(Population!O67)*100000</f>
        <v>#DIV/0!</v>
      </c>
      <c r="Q197" s="383" t="s">
        <v>975</v>
      </c>
    </row>
    <row r="198" spans="1:17" ht="29.25" thickBot="1" x14ac:dyDescent="0.25">
      <c r="A198" s="511"/>
      <c r="B198" s="503"/>
      <c r="C198" s="342" t="s">
        <v>976</v>
      </c>
      <c r="D198" s="344" t="s">
        <v>988</v>
      </c>
      <c r="E198" s="344" t="s">
        <v>978</v>
      </c>
      <c r="F198" s="380">
        <f>Template!E863/(SUM(Population!E27:E30))*100000</f>
        <v>19.139719955676437</v>
      </c>
      <c r="G198" s="380">
        <f>Template!G863/(SUM(Population!F27:F30))*100000</f>
        <v>14.501760928112699</v>
      </c>
      <c r="H198" s="380">
        <f>Template!I863/(SUM(Population!G27:G30))*100000</f>
        <v>18.812315796074497</v>
      </c>
      <c r="I198" s="380">
        <f>Template!K863/(SUM(Population!H27:H30))*100000</f>
        <v>20.394581481720014</v>
      </c>
      <c r="J198" s="380">
        <f>Template!M863/(SUM(Population!I27:I30))*100000</f>
        <v>5.4964383079764314</v>
      </c>
      <c r="K198" s="380">
        <f>Template!O863/(SUM(Population!J27:J30))*100000</f>
        <v>12.180672594593997</v>
      </c>
      <c r="L198" s="380">
        <f>Template!Q863/(SUM(Population!K27:K30))*100000</f>
        <v>28.204939543325242</v>
      </c>
      <c r="M198" s="380">
        <f>Template!S863/(SUM(Population!L27:L30))*100000</f>
        <v>12.294527705718185</v>
      </c>
      <c r="N198" s="380">
        <f>Template!U863/(SUM(Population!M27:M30))*100000</f>
        <v>14.500459181207404</v>
      </c>
      <c r="O198" s="380">
        <f>Template!W863/(SUM(Population!N27:N30))*100000</f>
        <v>37.810757160412138</v>
      </c>
      <c r="P198" s="380" t="e">
        <f>Template!Y863/(SUM(Population!O27:O30))*100000</f>
        <v>#DIV/0!</v>
      </c>
      <c r="Q198" s="383"/>
    </row>
    <row r="199" spans="1:17" ht="42.75" x14ac:dyDescent="0.2">
      <c r="A199" s="511"/>
      <c r="B199" s="502" t="s">
        <v>989</v>
      </c>
      <c r="C199" s="337" t="s">
        <v>971</v>
      </c>
      <c r="D199" s="339" t="s">
        <v>990</v>
      </c>
      <c r="E199" s="339" t="s">
        <v>772</v>
      </c>
      <c r="F199" s="379">
        <f>+(Template!E887)/((Population!D11+Population!E11)/2)*100000</f>
        <v>0</v>
      </c>
      <c r="G199" s="379">
        <f>+(Template!G887)/((Population!E11+Population!F11)/2)*100000</f>
        <v>0</v>
      </c>
      <c r="H199" s="379">
        <f>+(Template!I887)/((Population!F11+Population!G11)/2)*100000</f>
        <v>0</v>
      </c>
      <c r="I199" s="379">
        <f>+(Template!K887)/((Population!G11+Population!H11)/2)*100000</f>
        <v>0</v>
      </c>
      <c r="J199" s="379">
        <f>+(Template!M887)/((Population!H11+Population!I11)/2)*100000</f>
        <v>0</v>
      </c>
      <c r="K199" s="379">
        <f>+(Template!O887)/((Population!I11+Population!J11)/2)*100000</f>
        <v>0</v>
      </c>
      <c r="L199" s="379">
        <f>+(Template!Q887)/((Population!J11+Population!K11)/2)*100000</f>
        <v>0</v>
      </c>
      <c r="M199" s="379">
        <f>+(Template!S887)/((Population!K11+Population!L11)/2)*100000</f>
        <v>0</v>
      </c>
      <c r="N199" s="379">
        <f>+(Template!U887)/((Population!L11+Population!M11)/2)*100000</f>
        <v>0</v>
      </c>
      <c r="O199" s="379">
        <f>+(Template!W887)/((Population!M11+Population!N11)/2)*100000</f>
        <v>0</v>
      </c>
      <c r="P199" s="379">
        <f>+(Template!Y887)/((Population!N11+Population!O11)/2)*100000</f>
        <v>0</v>
      </c>
      <c r="Q199" s="382" t="s">
        <v>958</v>
      </c>
    </row>
    <row r="200" spans="1:17" ht="42.75" x14ac:dyDescent="0.2">
      <c r="A200" s="511"/>
      <c r="B200" s="503"/>
      <c r="C200" s="342" t="s">
        <v>408</v>
      </c>
      <c r="D200" s="344" t="s">
        <v>991</v>
      </c>
      <c r="E200" s="344" t="s">
        <v>774</v>
      </c>
      <c r="F200" s="380">
        <f>+(Template!E889)/((Population!D39+Population!E39)/2)*100000</f>
        <v>0</v>
      </c>
      <c r="G200" s="380">
        <f>+(Template!G889)/((Population!E39+Population!F39)/2)*100000</f>
        <v>0</v>
      </c>
      <c r="H200" s="380">
        <f>+(Template!I889)/((Population!F39+Population!G39)/2)*100000</f>
        <v>0</v>
      </c>
      <c r="I200" s="380">
        <f>+(Template!K889)/((Population!G39+Population!H39)/2)*100000</f>
        <v>0</v>
      </c>
      <c r="J200" s="380">
        <f>+(Template!M889)/((Population!H39+Population!I39)/2)*100000</f>
        <v>0</v>
      </c>
      <c r="K200" s="380">
        <f>+(Template!O889)/((Population!I39+Population!J39)/2)*100000</f>
        <v>0</v>
      </c>
      <c r="L200" s="380">
        <f>+(Template!Q889)/((Population!J39+Population!K39)/2)*100000</f>
        <v>0</v>
      </c>
      <c r="M200" s="380">
        <f>+(Template!S889)/((Population!K39+Population!L39)/2)*100000</f>
        <v>0</v>
      </c>
      <c r="N200" s="380">
        <f>+(Template!U889)/((Population!L39+Population!M39)/2)*100000</f>
        <v>0</v>
      </c>
      <c r="O200" s="380">
        <f>+(Template!W889)/((Population!M39+Population!N39)/2)*100000</f>
        <v>0</v>
      </c>
      <c r="P200" s="380">
        <f>+(Template!Y889)/((Population!N39+Population!O39)/2)*100000</f>
        <v>0</v>
      </c>
      <c r="Q200" s="383" t="s">
        <v>958</v>
      </c>
    </row>
    <row r="201" spans="1:17" ht="42.75" x14ac:dyDescent="0.2">
      <c r="A201" s="511"/>
      <c r="B201" s="503"/>
      <c r="C201" s="342" t="s">
        <v>409</v>
      </c>
      <c r="D201" s="344" t="s">
        <v>992</v>
      </c>
      <c r="E201" s="344" t="s">
        <v>776</v>
      </c>
      <c r="F201" s="380">
        <f>+(Template!E890)/((Population!D67+Population!E67)/2)*100000</f>
        <v>0</v>
      </c>
      <c r="G201" s="380">
        <f>+(Template!G890)/((Population!E67+Population!F67)/2)*100000</f>
        <v>0</v>
      </c>
      <c r="H201" s="380">
        <f>+(Template!I890)/((Population!F67+Population!G67)/2)*100000</f>
        <v>0</v>
      </c>
      <c r="I201" s="380">
        <f>+(Template!K890)/((Population!G67+Population!H67)/2)*100000</f>
        <v>0</v>
      </c>
      <c r="J201" s="380">
        <f>+(Template!M890)/((Population!H67+Population!I67)/2)*100000</f>
        <v>0</v>
      </c>
      <c r="K201" s="380">
        <f>+(Template!O890)/((Population!I67+Population!J67)/2)*100000</f>
        <v>0</v>
      </c>
      <c r="L201" s="380">
        <f>+(Template!Q890)/((Population!J67+Population!K67)/2)*100000</f>
        <v>0</v>
      </c>
      <c r="M201" s="380">
        <f>+(Template!S890)/((Population!K67+Population!L67)/2)*100000</f>
        <v>0</v>
      </c>
      <c r="N201" s="380">
        <f>+(Template!U890)/((Population!L67+Population!M67)/2)*100000</f>
        <v>0</v>
      </c>
      <c r="O201" s="380">
        <f>+(Template!W890)/((Population!M67+Population!N67)/2)*100000</f>
        <v>0</v>
      </c>
      <c r="P201" s="380">
        <f>+(Template!Y890)/((Population!N67+Population!O67)/2)*100000</f>
        <v>0</v>
      </c>
      <c r="Q201" s="383" t="s">
        <v>958</v>
      </c>
    </row>
    <row r="202" spans="1:17" ht="42.75" x14ac:dyDescent="0.2">
      <c r="A202" s="511"/>
      <c r="B202" s="503"/>
      <c r="C202" s="342" t="s">
        <v>976</v>
      </c>
      <c r="D202" s="344" t="s">
        <v>993</v>
      </c>
      <c r="E202" s="344" t="s">
        <v>994</v>
      </c>
      <c r="F202" s="380">
        <f>(Template!E887)/((SUM(Population!D27:D30)+SUM(Population!E27:E30))/2)*100000</f>
        <v>0</v>
      </c>
      <c r="G202" s="380">
        <f>(Template!G887)/((SUM(Population!E27:E30)+SUM(Population!F27:F30))/2)*100000</f>
        <v>0</v>
      </c>
      <c r="H202" s="380">
        <f>(Template!I887)/((SUM(Population!F27:F30)+SUM(Population!G27:G30))/2)*100000</f>
        <v>0</v>
      </c>
      <c r="I202" s="380">
        <f>(Template!K887)/((SUM(Population!G27:G30)+SUM(Population!H27:H30))/2)*100000</f>
        <v>0</v>
      </c>
      <c r="J202" s="380">
        <f>(Template!M887)/((SUM(Population!H27:H30)+SUM(Population!I27:I30))/2)*100000</f>
        <v>0</v>
      </c>
      <c r="K202" s="380">
        <f>(Template!O887)/((SUM(Population!I27:I30)+SUM(Population!J27:J30))/2)*100000</f>
        <v>0</v>
      </c>
      <c r="L202" s="380">
        <f>(Template!Q887)/((SUM(Population!J27:J30)+SUM(Population!K27:K30))/2)*100000</f>
        <v>0</v>
      </c>
      <c r="M202" s="380">
        <f>(Template!S887)/((SUM(Population!K27:K30)+SUM(Population!L27:L30))/2)*100000</f>
        <v>0</v>
      </c>
      <c r="N202" s="380">
        <f>(Template!U887)/((SUM(Population!L27:L30)+SUM(Population!M27:M30))/2)*100000</f>
        <v>0</v>
      </c>
      <c r="O202" s="380">
        <f>(Template!W887)/((SUM(Population!M27:M30)+SUM(Population!N27:N30))/2)*100000</f>
        <v>0</v>
      </c>
      <c r="P202" s="380">
        <f>(Template!Y887)/((SUM(Population!N27:N30)+SUM(Population!O27:O30))/2)*100000</f>
        <v>0</v>
      </c>
      <c r="Q202" s="346" t="s">
        <v>958</v>
      </c>
    </row>
    <row r="203" spans="1:17" ht="28.5" x14ac:dyDescent="0.2">
      <c r="A203" s="511"/>
      <c r="B203" s="503"/>
      <c r="C203" s="364" t="s">
        <v>979</v>
      </c>
      <c r="D203" s="344" t="s">
        <v>995</v>
      </c>
      <c r="E203" s="344" t="s">
        <v>772</v>
      </c>
      <c r="F203" s="380">
        <f>+Template!E911/((Population!D11+Population!E11)/2)*100000</f>
        <v>0</v>
      </c>
      <c r="G203" s="380">
        <f>+Template!G911/((Population!E11+Population!F11)/2)*100000</f>
        <v>0</v>
      </c>
      <c r="H203" s="380">
        <f>+Template!I911/((Population!F11+Population!G11)/2)*100000</f>
        <v>0</v>
      </c>
      <c r="I203" s="380">
        <f>+Template!K911/((Population!G11+Population!H11)/2)*100000</f>
        <v>0</v>
      </c>
      <c r="J203" s="380">
        <f>+Template!M911/((Population!H11+Population!I11)/2)*100000</f>
        <v>0</v>
      </c>
      <c r="K203" s="380">
        <f>+Template!O911/((Population!I11+Population!J11)/2)*100000</f>
        <v>0</v>
      </c>
      <c r="L203" s="380">
        <f>+Template!Q911/((Population!J11+Population!K11)/2)*100000</f>
        <v>0</v>
      </c>
      <c r="M203" s="380">
        <f>+Template!S911/((Population!K11+Population!L11)/2)*100000</f>
        <v>0</v>
      </c>
      <c r="N203" s="380">
        <f>+Template!U911/((Population!L11+Population!M11)/2)*100000</f>
        <v>0</v>
      </c>
      <c r="O203" s="380">
        <f>+Template!W911/((Population!M11+Population!N11)/2)*100000</f>
        <v>0</v>
      </c>
      <c r="P203" s="380">
        <f>+Template!Y911/((Population!N11+Population!O11)/2)*100000</f>
        <v>0</v>
      </c>
      <c r="Q203" s="383" t="s">
        <v>958</v>
      </c>
    </row>
    <row r="204" spans="1:17" ht="28.5" x14ac:dyDescent="0.2">
      <c r="A204" s="511"/>
      <c r="B204" s="503"/>
      <c r="C204" s="342" t="s">
        <v>930</v>
      </c>
      <c r="D204" s="344" t="s">
        <v>996</v>
      </c>
      <c r="E204" s="344" t="s">
        <v>774</v>
      </c>
      <c r="F204" s="380">
        <f>+(Template!E913)/((Population!D39+Population!E39)/2)*100000</f>
        <v>0</v>
      </c>
      <c r="G204" s="380">
        <f>+(Template!G913)/((Population!E39+Population!F39)/2)*100000</f>
        <v>0</v>
      </c>
      <c r="H204" s="380">
        <f>+(Template!I913)/((Population!F39+Population!G39)/2)*100000</f>
        <v>0</v>
      </c>
      <c r="I204" s="380">
        <f>+(Template!K913)/((Population!G39+Population!H39)/2)*100000</f>
        <v>0</v>
      </c>
      <c r="J204" s="380">
        <f>+(Template!M913)/((Population!H39+Population!I39)/2)*100000</f>
        <v>0</v>
      </c>
      <c r="K204" s="380">
        <f>+(Template!O913)/((Population!I39+Population!J39)/2)*100000</f>
        <v>0</v>
      </c>
      <c r="L204" s="380">
        <f>+(Template!Q913)/((Population!J39+Population!K39)/2)*100000</f>
        <v>0</v>
      </c>
      <c r="M204" s="380">
        <f>+(Template!S913)/((Population!K39+Population!L39)/2)*100000</f>
        <v>0</v>
      </c>
      <c r="N204" s="380">
        <f>+(Template!U913)/((Population!L39+Population!M39)/2)*100000</f>
        <v>0</v>
      </c>
      <c r="O204" s="380">
        <f>+(Template!W913)/((Population!M39+Population!N39)/2)*100000</f>
        <v>0</v>
      </c>
      <c r="P204" s="380">
        <f>+(Template!Y913)/((Population!N39+Population!O39)/2)*100000</f>
        <v>0</v>
      </c>
      <c r="Q204" s="383" t="s">
        <v>958</v>
      </c>
    </row>
    <row r="205" spans="1:17" ht="28.5" x14ac:dyDescent="0.2">
      <c r="A205" s="511"/>
      <c r="B205" s="503"/>
      <c r="C205" s="342" t="s">
        <v>933</v>
      </c>
      <c r="D205" s="344" t="s">
        <v>997</v>
      </c>
      <c r="E205" s="344" t="s">
        <v>776</v>
      </c>
      <c r="F205" s="380">
        <f>+(Template!E914)/((Population!D67+Population!E67)/2)*100000</f>
        <v>0</v>
      </c>
      <c r="G205" s="380">
        <f>+(Template!G914)/((Population!E67+Population!F67)/2)*100000</f>
        <v>0</v>
      </c>
      <c r="H205" s="380">
        <f>+(Template!I914)/((Population!F67+Population!G67)/2)*100000</f>
        <v>0</v>
      </c>
      <c r="I205" s="380">
        <f>+(Template!K914)/((Population!G67+Population!H67)/2)*100000</f>
        <v>0</v>
      </c>
      <c r="J205" s="380">
        <f>+(Template!M914)/((Population!H67+Population!I67)/2)*100000</f>
        <v>0</v>
      </c>
      <c r="K205" s="380">
        <f>+(Template!O914)/((Population!I67+Population!J67)/2)*100000</f>
        <v>0</v>
      </c>
      <c r="L205" s="380">
        <f>+(Template!Q914)/((Population!J67+Population!K67)/2)*100000</f>
        <v>0</v>
      </c>
      <c r="M205" s="380">
        <f>+(Template!S914)/((Population!K67+Population!L67)/2)*100000</f>
        <v>0</v>
      </c>
      <c r="N205" s="380">
        <f>+(Template!U914)/((Population!L67+Population!M67)/2)*100000</f>
        <v>0</v>
      </c>
      <c r="O205" s="380">
        <f>+(Template!W914)/((Population!M67+Population!N67)/2)*100000</f>
        <v>0</v>
      </c>
      <c r="P205" s="380">
        <f>+(Template!Y914)/((Population!N67+Population!O67)/2)*100000</f>
        <v>0</v>
      </c>
      <c r="Q205" s="383" t="s">
        <v>958</v>
      </c>
    </row>
    <row r="206" spans="1:17" ht="28.5" x14ac:dyDescent="0.2">
      <c r="A206" s="511"/>
      <c r="B206" s="503"/>
      <c r="C206" s="342" t="s">
        <v>976</v>
      </c>
      <c r="D206" s="344" t="s">
        <v>998</v>
      </c>
      <c r="E206" s="344" t="s">
        <v>994</v>
      </c>
      <c r="F206" s="380">
        <f>Template!E911/((SUM(Population!D27:D30)+SUM(Population!E27:E30))/2)*100000</f>
        <v>0</v>
      </c>
      <c r="G206" s="380">
        <f>Template!G911/((SUM(Population!E27:E30)+SUM(Population!F27:F30))/2)*100000</f>
        <v>0</v>
      </c>
      <c r="H206" s="380">
        <f>Template!I911/((SUM(Population!F27:F30)+SUM(Population!G27:G30))/2)*100000</f>
        <v>0</v>
      </c>
      <c r="I206" s="380">
        <f>Template!K911/((SUM(Population!G27:G30)+SUM(Population!H27:H30))/2)*100000</f>
        <v>0</v>
      </c>
      <c r="J206" s="380">
        <f>Template!M911/((SUM(Population!H27:H30)+SUM(Population!I27:I30))/2)*100000</f>
        <v>0</v>
      </c>
      <c r="K206" s="380">
        <f>Template!O911/((SUM(Population!I27:I30)+SUM(Population!J27:J30))/2)*100000</f>
        <v>0</v>
      </c>
      <c r="L206" s="380">
        <f>Template!Q911/((SUM(Population!J27:J30)+SUM(Population!K27:K30))/2)*100000</f>
        <v>0</v>
      </c>
      <c r="M206" s="380">
        <f>Template!S911/((SUM(Population!K27:K30)+SUM(Population!L27:L30))/2)*100000</f>
        <v>0</v>
      </c>
      <c r="N206" s="380">
        <f>Template!U911/((SUM(Population!L27:L30)+SUM(Population!M27:M30))/2)*100000</f>
        <v>0</v>
      </c>
      <c r="O206" s="380">
        <f>Template!W911/((SUM(Population!M27:M30)+SUM(Population!N27:N30))/2)*100000</f>
        <v>0</v>
      </c>
      <c r="P206" s="380">
        <f>Template!Y911/((SUM(Population!N27:N30)+SUM(Population!O27:O30))/2)*100000</f>
        <v>0</v>
      </c>
      <c r="Q206" s="377" t="s">
        <v>958</v>
      </c>
    </row>
    <row r="207" spans="1:17" ht="28.5" x14ac:dyDescent="0.2">
      <c r="A207" s="511"/>
      <c r="B207" s="503"/>
      <c r="C207" s="364" t="s">
        <v>984</v>
      </c>
      <c r="D207" s="344" t="s">
        <v>999</v>
      </c>
      <c r="E207" s="344" t="s">
        <v>772</v>
      </c>
      <c r="F207" s="380">
        <f>+(Template!E935)/((Population!D11+Population!E11)/2)*100000</f>
        <v>0</v>
      </c>
      <c r="G207" s="380">
        <f>+(Template!G935)/((Population!E11+Population!F11)/2)*100000</f>
        <v>0</v>
      </c>
      <c r="H207" s="380">
        <f>+(Template!I935)/((Population!F11+Population!G11)/2)*100000</f>
        <v>0</v>
      </c>
      <c r="I207" s="380">
        <f>+(Template!K935)/((Population!G11+Population!H11)/2)*100000</f>
        <v>0</v>
      </c>
      <c r="J207" s="380">
        <f>+(Template!M935)/((Population!H11+Population!I11)/2)*100000</f>
        <v>0</v>
      </c>
      <c r="K207" s="380">
        <f>+(Template!O935)/((Population!I11+Population!J11)/2)*100000</f>
        <v>0</v>
      </c>
      <c r="L207" s="380">
        <f>+(Template!Q935)/((Population!J11+Population!K11)/2)*100000</f>
        <v>0</v>
      </c>
      <c r="M207" s="380">
        <f>+(Template!S935)/((Population!K11+Population!L11)/2)*100000</f>
        <v>0</v>
      </c>
      <c r="N207" s="380">
        <f>+(Template!U935)/((Population!L11+Population!M11)/2)*100000</f>
        <v>0</v>
      </c>
      <c r="O207" s="380">
        <f>+(Template!W935)/((Population!M11+Population!N11)/2)*100000</f>
        <v>0</v>
      </c>
      <c r="P207" s="380">
        <f>+(Template!Y935)/((Population!N11+Population!O11)/2)*100000</f>
        <v>0</v>
      </c>
      <c r="Q207" s="383" t="s">
        <v>958</v>
      </c>
    </row>
    <row r="208" spans="1:17" ht="28.5" x14ac:dyDescent="0.2">
      <c r="A208" s="511"/>
      <c r="B208" s="503"/>
      <c r="C208" s="342" t="s">
        <v>930</v>
      </c>
      <c r="D208" s="344" t="s">
        <v>1000</v>
      </c>
      <c r="E208" s="344" t="s">
        <v>774</v>
      </c>
      <c r="F208" s="380">
        <f>+(Template!E937)/((Population!D39+Population!E39)/2)*100000</f>
        <v>0</v>
      </c>
      <c r="G208" s="380">
        <f>+(Template!G937)/((Population!E39+Population!F39)/2)*100000</f>
        <v>0</v>
      </c>
      <c r="H208" s="380">
        <f>+(Template!I937)/((Population!F39+Population!G39)/2)*100000</f>
        <v>0</v>
      </c>
      <c r="I208" s="380">
        <f>+(Template!K937)/((Population!G39+Population!H39)/2)*100000</f>
        <v>0</v>
      </c>
      <c r="J208" s="380">
        <f>+(Template!M937)/((Population!H39+Population!I39)/2)*100000</f>
        <v>0</v>
      </c>
      <c r="K208" s="380">
        <f>+(Template!O937)/((Population!I39+Population!J39)/2)*100000</f>
        <v>0</v>
      </c>
      <c r="L208" s="380">
        <f>+(Template!Q937)/((Population!J39+Population!K39)/2)*100000</f>
        <v>0</v>
      </c>
      <c r="M208" s="380">
        <f>+(Template!S937)/((Population!K39+Population!L39)/2)*100000</f>
        <v>0</v>
      </c>
      <c r="N208" s="380">
        <f>+(Template!U937)/((Population!L39+Population!M39)/2)*100000</f>
        <v>0</v>
      </c>
      <c r="O208" s="380">
        <f>+(Template!W937)/((Population!M39+Population!N39)/2)*100000</f>
        <v>0</v>
      </c>
      <c r="P208" s="380">
        <f>+(Template!Y937)/((Population!N39+Population!O39)/2)*100000</f>
        <v>0</v>
      </c>
      <c r="Q208" s="383" t="s">
        <v>958</v>
      </c>
    </row>
    <row r="209" spans="1:17" ht="28.5" x14ac:dyDescent="0.2">
      <c r="A209" s="511"/>
      <c r="B209" s="503"/>
      <c r="C209" s="342" t="s">
        <v>933</v>
      </c>
      <c r="D209" s="344" t="s">
        <v>1001</v>
      </c>
      <c r="E209" s="344" t="s">
        <v>776</v>
      </c>
      <c r="F209" s="380">
        <f>+(Template!E938)/((Population!D67+Population!E67)/2)*100000</f>
        <v>0</v>
      </c>
      <c r="G209" s="380">
        <f>+(Template!G938)/((Population!E67+Population!F67)/2)*100000</f>
        <v>0</v>
      </c>
      <c r="H209" s="380">
        <f>+(Template!I938)/((Population!F67+Population!G67)/2)*100000</f>
        <v>0</v>
      </c>
      <c r="I209" s="380">
        <f>+(Template!K938)/((Population!G67+Population!H67)/2)*100000</f>
        <v>0</v>
      </c>
      <c r="J209" s="380">
        <f>+(Template!M938)/((Population!H67+Population!I67)/2)*100000</f>
        <v>0</v>
      </c>
      <c r="K209" s="380">
        <f>+(Template!O938)/((Population!I67+Population!J67)/2)*100000</f>
        <v>0</v>
      </c>
      <c r="L209" s="380">
        <f>+(Template!Q938)/((Population!J67+Population!K67)/2)*100000</f>
        <v>0</v>
      </c>
      <c r="M209" s="380">
        <f>+(Template!S938)/((Population!K67+Population!L67)/2)*100000</f>
        <v>0</v>
      </c>
      <c r="N209" s="380">
        <f>+(Template!U938)/((Population!L67+Population!M67)/2)*100000</f>
        <v>0</v>
      </c>
      <c r="O209" s="380">
        <f>+(Template!W938)/((Population!M67+Population!N67)/2)*100000</f>
        <v>0</v>
      </c>
      <c r="P209" s="380">
        <f>+(Template!Y938)/((Population!N67+Population!O67)/2)*100000</f>
        <v>0</v>
      </c>
      <c r="Q209" s="383" t="s">
        <v>958</v>
      </c>
    </row>
    <row r="210" spans="1:17" ht="29.25" thickBot="1" x14ac:dyDescent="0.25">
      <c r="A210" s="511"/>
      <c r="B210" s="503"/>
      <c r="C210" s="342" t="s">
        <v>976</v>
      </c>
      <c r="D210" s="344" t="s">
        <v>1002</v>
      </c>
      <c r="E210" s="344" t="s">
        <v>994</v>
      </c>
      <c r="F210" s="380">
        <f>Template!E935/((SUM(Population!D27:D30)+SUM(Population!E27:E30))/2)*100000</f>
        <v>0</v>
      </c>
      <c r="G210" s="380">
        <f>Template!G935/((SUM(Population!E27:E30)+SUM(Population!F27:F30))/2)*100000</f>
        <v>0</v>
      </c>
      <c r="H210" s="380">
        <f>Template!I935/((SUM(Population!F27:F30)+SUM(Population!G27:G30))/2)*100000</f>
        <v>0</v>
      </c>
      <c r="I210" s="380">
        <f>Template!K935/((SUM(Population!G27:G30)+SUM(Population!H27:H30))/2)*100000</f>
        <v>0</v>
      </c>
      <c r="J210" s="380">
        <f>Template!M935/((SUM(Population!H27:H30)+SUM(Population!I27:I30))/2)*100000</f>
        <v>0</v>
      </c>
      <c r="K210" s="380">
        <f>Template!O935/((SUM(Population!I27:I30)+SUM(Population!J27:J30))/2)*100000</f>
        <v>0</v>
      </c>
      <c r="L210" s="380">
        <f>Template!Q935/((SUM(Population!J27:J30)+SUM(Population!K27:K30))/2)*100000</f>
        <v>0</v>
      </c>
      <c r="M210" s="380">
        <f>Template!S935/((SUM(Population!K27:K30)+SUM(Population!L27:L30))/2)*100000</f>
        <v>0</v>
      </c>
      <c r="N210" s="380">
        <f>Template!U935/((SUM(Population!L27:L30)+SUM(Population!M27:M30))/2)*100000</f>
        <v>0</v>
      </c>
      <c r="O210" s="380">
        <f>Template!W935/((SUM(Population!M27:M30)+SUM(Population!N27:N30))/2)*100000</f>
        <v>0</v>
      </c>
      <c r="P210" s="380">
        <f>Template!Y935/((SUM(Population!N27:N30)+SUM(Population!O27:O30))/2)*100000</f>
        <v>0</v>
      </c>
      <c r="Q210" s="377" t="s">
        <v>958</v>
      </c>
    </row>
    <row r="211" spans="1:17" ht="42.75" x14ac:dyDescent="0.2">
      <c r="A211" s="511"/>
      <c r="B211" s="502" t="s">
        <v>1003</v>
      </c>
      <c r="C211" s="384" t="s">
        <v>653</v>
      </c>
      <c r="D211" s="385" t="s">
        <v>1004</v>
      </c>
      <c r="E211" s="385" t="s">
        <v>1005</v>
      </c>
      <c r="F211" s="352">
        <f>+Template!E959/(Template!E959+Template!E982)</f>
        <v>1</v>
      </c>
      <c r="G211" s="352">
        <f>+Template!G959/(Template!G959+Template!G982)</f>
        <v>1</v>
      </c>
      <c r="H211" s="352">
        <f>+Template!I959/(Template!I959+Template!I982)</f>
        <v>1</v>
      </c>
      <c r="I211" s="352">
        <f>+Template!K959/(Template!K959+Template!K982)</f>
        <v>1</v>
      </c>
      <c r="J211" s="352">
        <f>+Template!M959/(Template!M959+Template!M982)</f>
        <v>1</v>
      </c>
      <c r="K211" s="352">
        <f>+Template!O959/(Template!O959+Template!O982)</f>
        <v>1</v>
      </c>
      <c r="L211" s="352">
        <f>+Template!Q959/(Template!Q959+Template!Q982)</f>
        <v>1</v>
      </c>
      <c r="M211" s="352">
        <f>+Template!S959/(Template!S959+Template!S982)</f>
        <v>1</v>
      </c>
      <c r="N211" s="439">
        <f>+Template!U959/(Template!U959+Template!U982)</f>
        <v>0.5</v>
      </c>
      <c r="O211" s="352">
        <f>+Template!W959/(Template!W959+Template!W982)</f>
        <v>0.83333333333333337</v>
      </c>
      <c r="P211" s="352" t="e">
        <f>+Template!Y959/(Template!Y959+Template!Y982)</f>
        <v>#DIV/0!</v>
      </c>
      <c r="Q211" s="386" t="s">
        <v>1006</v>
      </c>
    </row>
    <row r="212" spans="1:17" ht="57" x14ac:dyDescent="0.2">
      <c r="A212" s="511"/>
      <c r="B212" s="503"/>
      <c r="C212" s="364" t="s">
        <v>408</v>
      </c>
      <c r="D212" s="387" t="s">
        <v>1007</v>
      </c>
      <c r="E212" s="387" t="s">
        <v>1008</v>
      </c>
      <c r="F212" s="353">
        <f>+Template!E961/(Template!E961+Template!E984)</f>
        <v>1</v>
      </c>
      <c r="G212" s="353">
        <f>+Template!G961/(Template!G961+Template!G984)</f>
        <v>1</v>
      </c>
      <c r="H212" s="353">
        <f>+Template!I961/(Template!I961+Template!I984)</f>
        <v>1</v>
      </c>
      <c r="I212" s="353">
        <f>+Template!K961/(Template!K961+Template!K984)</f>
        <v>1</v>
      </c>
      <c r="J212" s="353">
        <f>+Template!M961/(Template!M961+Template!M984)</f>
        <v>1</v>
      </c>
      <c r="K212" s="353">
        <f>+Template!O961/(Template!O961+Template!O984)</f>
        <v>1</v>
      </c>
      <c r="L212" s="353">
        <f>+Template!Q961/(Template!Q961+Template!Q984)</f>
        <v>1</v>
      </c>
      <c r="M212" s="353">
        <f>+Template!S961/(Template!S961+Template!S984)</f>
        <v>1</v>
      </c>
      <c r="N212" s="353">
        <f>+Template!U961/(Template!U961+Template!U984)</f>
        <v>0.5</v>
      </c>
      <c r="O212" s="353">
        <f>+Template!W961/(Template!W961+Template!W984)</f>
        <v>0.82352941176470584</v>
      </c>
      <c r="P212" s="353" t="e">
        <f>+Template!Y961/(Template!Y961+Template!Y984)</f>
        <v>#DIV/0!</v>
      </c>
      <c r="Q212" s="388" t="s">
        <v>1006</v>
      </c>
    </row>
    <row r="213" spans="1:17" ht="57" x14ac:dyDescent="0.2">
      <c r="A213" s="511"/>
      <c r="B213" s="503"/>
      <c r="C213" s="364" t="s">
        <v>409</v>
      </c>
      <c r="D213" s="387" t="s">
        <v>1009</v>
      </c>
      <c r="E213" s="387" t="s">
        <v>1010</v>
      </c>
      <c r="F213" s="353" t="e">
        <f>+Template!E962/(Template!E962+Template!E985)</f>
        <v>#DIV/0!</v>
      </c>
      <c r="G213" s="353" t="e">
        <f>+Template!G962/(Template!G962+Template!G985)</f>
        <v>#DIV/0!</v>
      </c>
      <c r="H213" s="353" t="e">
        <f>+Template!I962/(Template!I962+Template!I985)</f>
        <v>#DIV/0!</v>
      </c>
      <c r="I213" s="353" t="e">
        <f>+Template!K962/(Template!K962+Template!K985)</f>
        <v>#DIV/0!</v>
      </c>
      <c r="J213" s="353" t="e">
        <f>+Template!M962/(Template!M962+Template!M985)</f>
        <v>#DIV/0!</v>
      </c>
      <c r="K213" s="353" t="e">
        <f>+Template!O962/(Template!O962+Template!O985)</f>
        <v>#DIV/0!</v>
      </c>
      <c r="L213" s="353" t="e">
        <f>+Template!Q962/(Template!Q962+Template!Q985)</f>
        <v>#DIV/0!</v>
      </c>
      <c r="M213" s="353" t="e">
        <f>+Template!S962/(Template!S962+Template!S985)</f>
        <v>#DIV/0!</v>
      </c>
      <c r="N213" s="353" t="e">
        <f>+Template!U962/(Template!U962+Template!U985)</f>
        <v>#DIV/0!</v>
      </c>
      <c r="O213" s="353">
        <f>+Template!W962/(Template!W962+Template!W985)</f>
        <v>1</v>
      </c>
      <c r="P213" s="353" t="e">
        <f>+Template!Y962/(Template!Y962+Template!Y985)</f>
        <v>#DIV/0!</v>
      </c>
      <c r="Q213" s="383" t="s">
        <v>1011</v>
      </c>
    </row>
    <row r="214" spans="1:17" ht="57.75" thickBot="1" x14ac:dyDescent="0.25">
      <c r="A214" s="511"/>
      <c r="B214" s="503"/>
      <c r="C214" s="342" t="s">
        <v>976</v>
      </c>
      <c r="D214" s="387" t="s">
        <v>1012</v>
      </c>
      <c r="E214" s="387" t="s">
        <v>1013</v>
      </c>
      <c r="F214" s="353">
        <f>SUM(Template!E978:E981)/(SUM(Template!E978:E981)+SUM(Template!E1001:E1004))</f>
        <v>1</v>
      </c>
      <c r="G214" s="353">
        <f>SUM(Template!G978:G981)/(SUM(Template!G978:G981)+SUM(Template!G1001:G1004))</f>
        <v>1</v>
      </c>
      <c r="H214" s="353">
        <f>SUM(Template!I978:I981)/(SUM(Template!I978:I981)+SUM(Template!I1001:I1004))</f>
        <v>1</v>
      </c>
      <c r="I214" s="353">
        <f>SUM(Template!K978:K981)/(SUM(Template!K978:K981)+SUM(Template!K1001:K1004))</f>
        <v>1</v>
      </c>
      <c r="J214" s="353">
        <f>SUM(Template!M978:M981)/(SUM(Template!M978:M981)+SUM(Template!M1001:M1004))</f>
        <v>1</v>
      </c>
      <c r="K214" s="353">
        <f>SUM(Template!O978:O981)/(SUM(Template!O978:O981)+SUM(Template!O1001:O1004))</f>
        <v>1</v>
      </c>
      <c r="L214" s="353">
        <f>SUM(Template!Q978:Q981)/(SUM(Template!Q978:Q981)+SUM(Template!Q1001:Q1004))</f>
        <v>1</v>
      </c>
      <c r="M214" s="353">
        <f>SUM(Template!S978:S981)/(SUM(Template!S978:S981)+SUM(Template!S1001:S1004))</f>
        <v>1</v>
      </c>
      <c r="N214" s="353">
        <f>SUM(Template!U978:U981)/(SUM(Template!U978:U981)+SUM(Template!U1001:U1004))</f>
        <v>0.5</v>
      </c>
      <c r="O214" s="353">
        <f>SUM(Template!W978:W981)/(SUM(Template!W978:W981)+SUM(Template!W1001:W1004))</f>
        <v>0.83333333333333337</v>
      </c>
      <c r="P214" s="353" t="e">
        <f>SUM(Template!Y978:Y981)/(SUM(Template!Y978:Y981)+SUM(Template!Y1001:Y1004))</f>
        <v>#DIV/0!</v>
      </c>
      <c r="Q214" s="388" t="s">
        <v>1006</v>
      </c>
    </row>
    <row r="215" spans="1:17" ht="42.75" x14ac:dyDescent="0.2">
      <c r="A215" s="511"/>
      <c r="B215" s="502" t="s">
        <v>1014</v>
      </c>
      <c r="C215" s="384" t="s">
        <v>653</v>
      </c>
      <c r="D215" s="385" t="s">
        <v>1015</v>
      </c>
      <c r="E215" s="385" t="s">
        <v>1005</v>
      </c>
      <c r="F215" s="352">
        <f>+Template!E982/(Template!E959+Template!E982)</f>
        <v>0</v>
      </c>
      <c r="G215" s="352">
        <f>+Template!G982/(Template!G959+Template!G982)</f>
        <v>0</v>
      </c>
      <c r="H215" s="352">
        <f>+Template!I982/(Template!I959+Template!I982)</f>
        <v>0</v>
      </c>
      <c r="I215" s="352">
        <f>+Template!K982/(Template!K959+Template!K982)</f>
        <v>0</v>
      </c>
      <c r="J215" s="352">
        <f>+Template!M982/(Template!M959+Template!M982)</f>
        <v>0</v>
      </c>
      <c r="K215" s="352">
        <f>+Template!O982/(Template!O959+Template!O982)</f>
        <v>0</v>
      </c>
      <c r="L215" s="352">
        <f>+Template!Q982/(Template!Q959+Template!Q982)</f>
        <v>0</v>
      </c>
      <c r="M215" s="352">
        <f>+Template!S982/(Template!S959+Template!S982)</f>
        <v>0</v>
      </c>
      <c r="N215" s="439">
        <f>+Template!U982/(Template!U959+Template!U982)</f>
        <v>0.5</v>
      </c>
      <c r="O215" s="352">
        <f>+Template!W982/(Template!W959+Template!W982)</f>
        <v>0.16666666666666666</v>
      </c>
      <c r="P215" s="352" t="e">
        <f>+Template!Y982/(Template!Y959+Template!Y982)</f>
        <v>#DIV/0!</v>
      </c>
      <c r="Q215" s="341" t="s">
        <v>1006</v>
      </c>
    </row>
    <row r="216" spans="1:17" ht="57" x14ac:dyDescent="0.2">
      <c r="A216" s="511"/>
      <c r="B216" s="505"/>
      <c r="C216" s="364" t="s">
        <v>408</v>
      </c>
      <c r="D216" s="387" t="s">
        <v>1016</v>
      </c>
      <c r="E216" s="387" t="s">
        <v>1008</v>
      </c>
      <c r="F216" s="353">
        <f>+Template!E984/(Template!E984+Template!E961)</f>
        <v>0</v>
      </c>
      <c r="G216" s="353">
        <f>+Template!G984/(Template!G984+Template!G961)</f>
        <v>0</v>
      </c>
      <c r="H216" s="353">
        <f>+Template!I984/(Template!I984+Template!I961)</f>
        <v>0</v>
      </c>
      <c r="I216" s="353">
        <f>+Template!K984/(Template!K984+Template!K961)</f>
        <v>0</v>
      </c>
      <c r="J216" s="353">
        <f>+Template!M984/(Template!M984+Template!M961)</f>
        <v>0</v>
      </c>
      <c r="K216" s="353">
        <f>+Template!O984/(Template!O984+Template!O961)</f>
        <v>0</v>
      </c>
      <c r="L216" s="353">
        <f>+Template!Q984/(Template!Q984+Template!Q961)</f>
        <v>0</v>
      </c>
      <c r="M216" s="353">
        <f>+Template!S984/(Template!S984+Template!S961)</f>
        <v>0</v>
      </c>
      <c r="N216" s="353">
        <f>+Template!U984/(Template!U984+Template!U961)</f>
        <v>0.5</v>
      </c>
      <c r="O216" s="353">
        <f>+Template!W984/(Template!W984+Template!W961)</f>
        <v>0.17647058823529413</v>
      </c>
      <c r="P216" s="353" t="e">
        <f>+Template!Y984/(Template!Y984+Template!Y961)</f>
        <v>#DIV/0!</v>
      </c>
      <c r="Q216" s="346" t="s">
        <v>1006</v>
      </c>
    </row>
    <row r="217" spans="1:17" ht="57" x14ac:dyDescent="0.2">
      <c r="A217" s="511"/>
      <c r="B217" s="505"/>
      <c r="C217" s="364" t="s">
        <v>409</v>
      </c>
      <c r="D217" s="387" t="s">
        <v>1017</v>
      </c>
      <c r="E217" s="387" t="s">
        <v>1010</v>
      </c>
      <c r="F217" s="353" t="e">
        <f>+Template!E985/(Template!E985+Template!E962)</f>
        <v>#DIV/0!</v>
      </c>
      <c r="G217" s="353" t="e">
        <f>+Template!G985/(Template!G985+Template!G962)</f>
        <v>#DIV/0!</v>
      </c>
      <c r="H217" s="353" t="e">
        <f>+Template!I985/(Template!I985+Template!I962)</f>
        <v>#DIV/0!</v>
      </c>
      <c r="I217" s="353" t="e">
        <f>+Template!K985/(Template!K985+Template!K962)</f>
        <v>#DIV/0!</v>
      </c>
      <c r="J217" s="353" t="e">
        <f>+Template!M985/(Template!M985+Template!M962)</f>
        <v>#DIV/0!</v>
      </c>
      <c r="K217" s="353" t="e">
        <f>+Template!O985/(Template!O985+Template!O962)</f>
        <v>#DIV/0!</v>
      </c>
      <c r="L217" s="353" t="e">
        <f>+Template!Q985/(Template!Q985+Template!Q962)</f>
        <v>#DIV/0!</v>
      </c>
      <c r="M217" s="353" t="e">
        <f>+Template!S985/(Template!S985+Template!S962)</f>
        <v>#DIV/0!</v>
      </c>
      <c r="N217" s="353" t="e">
        <f>+Template!U985/(Template!U985+Template!U962)</f>
        <v>#DIV/0!</v>
      </c>
      <c r="O217" s="353">
        <f>+Template!W985/(Template!W985+Template!W962)</f>
        <v>0</v>
      </c>
      <c r="P217" s="353" t="e">
        <f>+Template!Y985/(Template!Y985+Template!Y962)</f>
        <v>#DIV/0!</v>
      </c>
      <c r="Q217" s="346" t="s">
        <v>958</v>
      </c>
    </row>
    <row r="218" spans="1:17" ht="57.75" thickBot="1" x14ac:dyDescent="0.25">
      <c r="A218" s="511"/>
      <c r="B218" s="505"/>
      <c r="C218" s="342" t="s">
        <v>976</v>
      </c>
      <c r="D218" s="387" t="s">
        <v>1018</v>
      </c>
      <c r="E218" s="387" t="s">
        <v>1019</v>
      </c>
      <c r="F218" s="353">
        <f>SUM(Template!E1001:E1004)/(SUM(Template!E978:E981)+SUM(Template!E1001:E1004))</f>
        <v>0</v>
      </c>
      <c r="G218" s="353">
        <f>SUM(Template!G1001:G1004)/(SUM(Template!G978:G981)+SUM(Template!G1001:G1004))</f>
        <v>0</v>
      </c>
      <c r="H218" s="353">
        <f>SUM(Template!I1001:I1004)/(SUM(Template!I978:I981)+SUM(Template!I1001:I1004))</f>
        <v>0</v>
      </c>
      <c r="I218" s="353">
        <f>SUM(Template!K1001:K1004)/(SUM(Template!K978:K981)+SUM(Template!K1001:K1004))</f>
        <v>0</v>
      </c>
      <c r="J218" s="353">
        <f>SUM(Template!M1001:M1004)/(SUM(Template!M978:M981)+SUM(Template!M1001:M1004))</f>
        <v>0</v>
      </c>
      <c r="K218" s="353">
        <f>SUM(Template!O1001:O1004)/(SUM(Template!O978:O981)+SUM(Template!O1001:O1004))</f>
        <v>0</v>
      </c>
      <c r="L218" s="353">
        <f>SUM(Template!Q1001:Q1004)/(SUM(Template!Q978:Q981)+SUM(Template!Q1001:Q1004))</f>
        <v>0</v>
      </c>
      <c r="M218" s="353">
        <f>SUM(Template!S1001:S1004)/(SUM(Template!S978:S981)+SUM(Template!S1001:S1004))</f>
        <v>0</v>
      </c>
      <c r="N218" s="353">
        <f>SUM(Template!U1001:U1004)/(SUM(Template!U978:U981)+SUM(Template!U1001:U1004))</f>
        <v>0.5</v>
      </c>
      <c r="O218" s="353">
        <f>SUM(Template!W1001:W1004)/(SUM(Template!W978:W981)+SUM(Template!W1001:W1004))</f>
        <v>0.16666666666666666</v>
      </c>
      <c r="P218" s="353" t="e">
        <f>SUM(Template!Y1001:Y1004)/(SUM(Template!Y978:Y981)+SUM(Template!Y1001:Y1004))</f>
        <v>#DIV/0!</v>
      </c>
      <c r="Q218" s="346" t="s">
        <v>1006</v>
      </c>
    </row>
    <row r="219" spans="1:17" ht="42.75" x14ac:dyDescent="0.2">
      <c r="A219" s="511"/>
      <c r="B219" s="502" t="s">
        <v>1020</v>
      </c>
      <c r="C219" s="337" t="s">
        <v>653</v>
      </c>
      <c r="D219" s="339" t="s">
        <v>139</v>
      </c>
      <c r="E219" s="339" t="s">
        <v>766</v>
      </c>
      <c r="F219" s="355">
        <f>+Template!E1006</f>
        <v>104</v>
      </c>
      <c r="G219" s="355">
        <f>+Template!G1006</f>
        <v>111</v>
      </c>
      <c r="H219" s="355">
        <f>+Template!I1006</f>
        <v>124</v>
      </c>
      <c r="I219" s="355">
        <f>+Template!K1006</f>
        <v>100</v>
      </c>
      <c r="J219" s="355">
        <f>+Template!M1006</f>
        <v>228</v>
      </c>
      <c r="K219" s="355">
        <f>+Template!O1006</f>
        <v>313</v>
      </c>
      <c r="L219" s="355">
        <f>+Template!Q1006</f>
        <v>449</v>
      </c>
      <c r="M219" s="355">
        <f>+Template!S1006</f>
        <v>450</v>
      </c>
      <c r="N219" s="355">
        <f>+Template!U1006</f>
        <v>379</v>
      </c>
      <c r="O219" s="355">
        <f>+Template!W1006</f>
        <v>0</v>
      </c>
      <c r="P219" s="355">
        <f>+Template!Y1006</f>
        <v>0</v>
      </c>
      <c r="Q219" s="341"/>
    </row>
    <row r="220" spans="1:17" ht="42.75" x14ac:dyDescent="0.2">
      <c r="A220" s="511"/>
      <c r="B220" s="503"/>
      <c r="C220" s="342" t="s">
        <v>408</v>
      </c>
      <c r="D220" s="344" t="s">
        <v>1021</v>
      </c>
      <c r="E220" s="344" t="s">
        <v>766</v>
      </c>
      <c r="F220" s="356">
        <f>+Template!E1010</f>
        <v>29</v>
      </c>
      <c r="G220" s="356">
        <f>+Template!G1010</f>
        <v>42</v>
      </c>
      <c r="H220" s="356">
        <f>+Template!I1010</f>
        <v>40</v>
      </c>
      <c r="I220" s="356">
        <f>+Template!K1010</f>
        <v>40</v>
      </c>
      <c r="J220" s="356">
        <f>+Template!M1010</f>
        <v>40</v>
      </c>
      <c r="K220" s="356">
        <f>+Template!O1010</f>
        <v>95</v>
      </c>
      <c r="L220" s="356">
        <f>+Template!Q1010</f>
        <v>198</v>
      </c>
      <c r="M220" s="356">
        <f>+Template!S1010</f>
        <v>139</v>
      </c>
      <c r="N220" s="356">
        <f>+Template!U1010</f>
        <v>117</v>
      </c>
      <c r="O220" s="356" t="str">
        <f>+Template!W1010</f>
        <v>pa</v>
      </c>
      <c r="P220" s="356">
        <f>+Template!Y1010</f>
        <v>0</v>
      </c>
      <c r="Q220" s="346" t="s">
        <v>1022</v>
      </c>
    </row>
    <row r="221" spans="1:17" ht="42.75" x14ac:dyDescent="0.2">
      <c r="A221" s="511"/>
      <c r="B221" s="503"/>
      <c r="C221" s="342" t="s">
        <v>409</v>
      </c>
      <c r="D221" s="344" t="s">
        <v>1023</v>
      </c>
      <c r="E221" s="344" t="s">
        <v>766</v>
      </c>
      <c r="F221" s="356">
        <f>+Template!E1011</f>
        <v>41</v>
      </c>
      <c r="G221" s="356">
        <f>+Template!G1011</f>
        <v>37</v>
      </c>
      <c r="H221" s="356">
        <f>+Template!I1011</f>
        <v>51</v>
      </c>
      <c r="I221" s="356">
        <f>+Template!K1011</f>
        <v>23</v>
      </c>
      <c r="J221" s="356">
        <f>+Template!M1011</f>
        <v>35</v>
      </c>
      <c r="K221" s="356">
        <f>+Template!O1011</f>
        <v>92</v>
      </c>
      <c r="L221" s="356">
        <f>+Template!Q1011</f>
        <v>176</v>
      </c>
      <c r="M221" s="356">
        <f>+Template!S1011</f>
        <v>134</v>
      </c>
      <c r="N221" s="356">
        <f>+Template!U1011</f>
        <v>107</v>
      </c>
      <c r="O221" s="356" t="str">
        <f>+Template!W1011</f>
        <v>pa</v>
      </c>
      <c r="P221" s="356">
        <f>+Template!Y1011</f>
        <v>0</v>
      </c>
      <c r="Q221" s="346" t="s">
        <v>1022</v>
      </c>
    </row>
    <row r="222" spans="1:17" ht="42.75" x14ac:dyDescent="0.2">
      <c r="A222" s="511"/>
      <c r="B222" s="503"/>
      <c r="C222" s="342" t="s">
        <v>754</v>
      </c>
      <c r="D222" s="344" t="s">
        <v>1024</v>
      </c>
      <c r="E222" s="344" t="s">
        <v>766</v>
      </c>
      <c r="F222" s="356">
        <f>+SUM(Template!E1013:E1015)</f>
        <v>0</v>
      </c>
      <c r="G222" s="356">
        <f>+SUM(Template!G1013:G1015)</f>
        <v>0</v>
      </c>
      <c r="H222" s="356">
        <f>+SUM(Template!I1013:I1015)</f>
        <v>0</v>
      </c>
      <c r="I222" s="356">
        <f>+SUM(Template!K1013:K1015)</f>
        <v>0</v>
      </c>
      <c r="J222" s="356">
        <f>+SUM(Template!M1013:M1015)</f>
        <v>4</v>
      </c>
      <c r="K222" s="356">
        <f>+SUM(Template!O1013:O1015)</f>
        <v>0</v>
      </c>
      <c r="L222" s="356">
        <f>+SUM(Template!Q1013:Q1015)</f>
        <v>0</v>
      </c>
      <c r="M222" s="356">
        <f>+SUM(Template!S1013:S1015)</f>
        <v>0</v>
      </c>
      <c r="N222" s="356">
        <f>+SUM(Template!U1013:U1015)</f>
        <v>0</v>
      </c>
      <c r="O222" s="356">
        <f>+SUM(Template!W1013:W1015)</f>
        <v>0</v>
      </c>
      <c r="P222" s="356">
        <f>+SUM(Template!Y1013:Y1015)</f>
        <v>0</v>
      </c>
      <c r="Q222" s="383" t="s">
        <v>1011</v>
      </c>
    </row>
    <row r="223" spans="1:17" ht="43.5" thickBot="1" x14ac:dyDescent="0.25">
      <c r="A223" s="511"/>
      <c r="B223" s="504"/>
      <c r="C223" s="357" t="s">
        <v>769</v>
      </c>
      <c r="D223" s="358" t="s">
        <v>1025</v>
      </c>
      <c r="E223" s="358" t="s">
        <v>766</v>
      </c>
      <c r="F223" s="359">
        <f>+Template!E1008</f>
        <v>1</v>
      </c>
      <c r="G223" s="359">
        <f>+Template!G1008</f>
        <v>1</v>
      </c>
      <c r="H223" s="359">
        <f>+Template!I1008</f>
        <v>0</v>
      </c>
      <c r="I223" s="359">
        <f>+Template!K1008</f>
        <v>0</v>
      </c>
      <c r="J223" s="359">
        <f>+Template!M1008</f>
        <v>0</v>
      </c>
      <c r="K223" s="359">
        <f>+Template!O1008</f>
        <v>7</v>
      </c>
      <c r="L223" s="359">
        <f>+Template!Q1008</f>
        <v>22</v>
      </c>
      <c r="M223" s="359">
        <f>+Template!S1008</f>
        <v>15</v>
      </c>
      <c r="N223" s="359">
        <f>+Template!U1008</f>
        <v>5</v>
      </c>
      <c r="O223" s="359">
        <f>+Template!W1008</f>
        <v>0</v>
      </c>
      <c r="P223" s="359">
        <f>+Template!Y1008</f>
        <v>0</v>
      </c>
      <c r="Q223" s="360" t="s">
        <v>1026</v>
      </c>
    </row>
    <row r="224" spans="1:17" ht="28.5" x14ac:dyDescent="0.2">
      <c r="A224" s="512"/>
      <c r="B224" s="502" t="s">
        <v>1027</v>
      </c>
      <c r="C224" s="337" t="s">
        <v>653</v>
      </c>
      <c r="D224" s="339" t="s">
        <v>133</v>
      </c>
      <c r="E224" s="339" t="s">
        <v>766</v>
      </c>
      <c r="F224" s="355">
        <f>+Template!E1032</f>
        <v>370</v>
      </c>
      <c r="G224" s="355">
        <f>+Template!G1032</f>
        <v>352</v>
      </c>
      <c r="H224" s="355">
        <f>+Template!I1032</f>
        <v>259</v>
      </c>
      <c r="I224" s="355">
        <f>+Template!K1032</f>
        <v>374</v>
      </c>
      <c r="J224" s="355">
        <f>+Template!M1032</f>
        <v>241</v>
      </c>
      <c r="K224" s="355">
        <f>+Template!O1032</f>
        <v>125</v>
      </c>
      <c r="L224" s="355">
        <f>+Template!Q1032</f>
        <v>311</v>
      </c>
      <c r="M224" s="355">
        <f>+Template!S1032</f>
        <v>384</v>
      </c>
      <c r="N224" s="355">
        <f>+Template!U1032</f>
        <v>294</v>
      </c>
      <c r="O224" s="355">
        <f>+Template!W1032</f>
        <v>393</v>
      </c>
      <c r="P224" s="355">
        <f>+Template!Y1032</f>
        <v>0</v>
      </c>
      <c r="Q224" s="341" t="s">
        <v>466</v>
      </c>
    </row>
    <row r="225" spans="1:17" ht="28.5" x14ac:dyDescent="0.2">
      <c r="A225" s="512"/>
      <c r="B225" s="503"/>
      <c r="C225" s="342" t="s">
        <v>408</v>
      </c>
      <c r="D225" s="344" t="s">
        <v>1028</v>
      </c>
      <c r="E225" s="344" t="s">
        <v>766</v>
      </c>
      <c r="F225" s="356">
        <f>+Template!E1036</f>
        <v>125</v>
      </c>
      <c r="G225" s="356">
        <f>+Template!G1036</f>
        <v>118</v>
      </c>
      <c r="H225" s="356">
        <f>+Template!I1036</f>
        <v>136</v>
      </c>
      <c r="I225" s="356">
        <f>+Template!K1036</f>
        <v>189</v>
      </c>
      <c r="J225" s="356">
        <f>+Template!M1036</f>
        <v>115</v>
      </c>
      <c r="K225" s="356">
        <f>+Template!O1036</f>
        <v>52</v>
      </c>
      <c r="L225" s="356">
        <f>+Template!Q1036</f>
        <v>133</v>
      </c>
      <c r="M225" s="356">
        <f>+Template!S1036</f>
        <v>218</v>
      </c>
      <c r="N225" s="356">
        <f>+Template!U1036</f>
        <v>154</v>
      </c>
      <c r="O225" s="356">
        <f>+Template!W1036</f>
        <v>192</v>
      </c>
      <c r="P225" s="356">
        <f>+Template!Y1036</f>
        <v>0</v>
      </c>
      <c r="Q225" s="346" t="s">
        <v>466</v>
      </c>
    </row>
    <row r="226" spans="1:17" ht="28.5" x14ac:dyDescent="0.2">
      <c r="A226" s="512"/>
      <c r="B226" s="503"/>
      <c r="C226" s="342" t="s">
        <v>409</v>
      </c>
      <c r="D226" s="344" t="s">
        <v>1029</v>
      </c>
      <c r="E226" s="344" t="s">
        <v>766</v>
      </c>
      <c r="F226" s="356">
        <f>+Template!E1037</f>
        <v>245</v>
      </c>
      <c r="G226" s="356">
        <f>+Template!G1037</f>
        <v>234</v>
      </c>
      <c r="H226" s="356">
        <f>+Template!I1037</f>
        <v>123</v>
      </c>
      <c r="I226" s="356">
        <f>+Template!K1037</f>
        <v>185</v>
      </c>
      <c r="J226" s="356">
        <f>+Template!M1037</f>
        <v>126</v>
      </c>
      <c r="K226" s="356">
        <f>+Template!O1037</f>
        <v>73</v>
      </c>
      <c r="L226" s="356">
        <f>+Template!Q1037</f>
        <v>178</v>
      </c>
      <c r="M226" s="356">
        <f>+Template!S1037</f>
        <v>166</v>
      </c>
      <c r="N226" s="356">
        <f>+Template!U1037</f>
        <v>140</v>
      </c>
      <c r="O226" s="356">
        <f>+Template!W1037</f>
        <v>201</v>
      </c>
      <c r="P226" s="356">
        <f>+Template!Y1037</f>
        <v>0</v>
      </c>
      <c r="Q226" s="346" t="s">
        <v>466</v>
      </c>
    </row>
    <row r="227" spans="1:17" ht="28.5" x14ac:dyDescent="0.2">
      <c r="A227" s="512"/>
      <c r="B227" s="503"/>
      <c r="C227" s="342" t="s">
        <v>754</v>
      </c>
      <c r="D227" s="344" t="s">
        <v>1030</v>
      </c>
      <c r="E227" s="344" t="s">
        <v>766</v>
      </c>
      <c r="F227" s="356">
        <f>+SUM(Template!E1039:E1041)</f>
        <v>0</v>
      </c>
      <c r="G227" s="356">
        <f>+SUM(Template!G1039:G1041)</f>
        <v>0</v>
      </c>
      <c r="H227" s="356">
        <f>+SUM(Template!I1039:I1041)</f>
        <v>0</v>
      </c>
      <c r="I227" s="356">
        <f>+SUM(Template!K1039:K1041)</f>
        <v>0</v>
      </c>
      <c r="J227" s="356">
        <f>+SUM(Template!M1039:M1041)</f>
        <v>0</v>
      </c>
      <c r="K227" s="356">
        <f>+SUM(Template!O1039:O1041)</f>
        <v>0</v>
      </c>
      <c r="L227" s="356">
        <f>+SUM(Template!Q1039:Q1041)</f>
        <v>0</v>
      </c>
      <c r="M227" s="356">
        <f>+SUM(Template!S1039:S1041)</f>
        <v>0</v>
      </c>
      <c r="N227" s="356">
        <f>+SUM(Template!U1039:U1041)</f>
        <v>19</v>
      </c>
      <c r="O227" s="356">
        <f>+SUM(Template!W1039:W1041)</f>
        <v>12</v>
      </c>
      <c r="P227" s="356">
        <f>+SUM(Template!Y1039:Y1041)</f>
        <v>0</v>
      </c>
      <c r="Q227" s="377" t="s">
        <v>840</v>
      </c>
    </row>
    <row r="228" spans="1:17" ht="29.25" thickBot="1" x14ac:dyDescent="0.25">
      <c r="A228" s="512"/>
      <c r="B228" s="504"/>
      <c r="C228" s="357" t="s">
        <v>769</v>
      </c>
      <c r="D228" s="358" t="s">
        <v>1031</v>
      </c>
      <c r="E228" s="358" t="s">
        <v>766</v>
      </c>
      <c r="F228" s="359">
        <f>+Template!E1034</f>
        <v>0</v>
      </c>
      <c r="G228" s="359">
        <f>+Template!G1034</f>
        <v>0</v>
      </c>
      <c r="H228" s="359">
        <f>+Template!I1034</f>
        <v>0</v>
      </c>
      <c r="I228" s="359">
        <f>+Template!K1034</f>
        <v>0</v>
      </c>
      <c r="J228" s="359">
        <f>+Template!M1034</f>
        <v>0</v>
      </c>
      <c r="K228" s="359">
        <f>+Template!O1034</f>
        <v>0</v>
      </c>
      <c r="L228" s="359">
        <f>+Template!Q1034</f>
        <v>0</v>
      </c>
      <c r="M228" s="359">
        <f>+Template!S1034</f>
        <v>0</v>
      </c>
      <c r="N228" s="359">
        <f>+Template!U1034</f>
        <v>7</v>
      </c>
      <c r="O228" s="359">
        <f>+Template!W1034</f>
        <v>8</v>
      </c>
      <c r="P228" s="359">
        <f>+Template!Y1034</f>
        <v>0</v>
      </c>
      <c r="Q228" s="360" t="s">
        <v>840</v>
      </c>
    </row>
    <row r="229" spans="1:17" ht="28.5" x14ac:dyDescent="0.2">
      <c r="A229" s="512"/>
      <c r="B229" s="502" t="s">
        <v>1032</v>
      </c>
      <c r="C229" s="337" t="s">
        <v>653</v>
      </c>
      <c r="D229" s="339" t="s">
        <v>134</v>
      </c>
      <c r="E229" s="339" t="s">
        <v>766</v>
      </c>
      <c r="F229" s="355">
        <f>+Template!E1057</f>
        <v>0</v>
      </c>
      <c r="G229" s="355">
        <f>+Template!G1057</f>
        <v>0</v>
      </c>
      <c r="H229" s="355">
        <f>+Template!I1057</f>
        <v>0</v>
      </c>
      <c r="I229" s="355">
        <f>+Template!K1057</f>
        <v>0</v>
      </c>
      <c r="J229" s="355">
        <f>+Template!M1057</f>
        <v>0</v>
      </c>
      <c r="K229" s="355">
        <f>+Template!O1057</f>
        <v>0</v>
      </c>
      <c r="L229" s="355">
        <f>+Template!Q1057</f>
        <v>0</v>
      </c>
      <c r="M229" s="355">
        <f>+Template!S1057</f>
        <v>0</v>
      </c>
      <c r="N229" s="355">
        <f>+Template!U1057</f>
        <v>0</v>
      </c>
      <c r="O229" s="355">
        <f>+Template!W1057</f>
        <v>0</v>
      </c>
      <c r="P229" s="355">
        <f>+Template!Y1057</f>
        <v>0</v>
      </c>
      <c r="Q229" s="341" t="s">
        <v>877</v>
      </c>
    </row>
    <row r="230" spans="1:17" ht="28.5" x14ac:dyDescent="0.2">
      <c r="A230" s="512"/>
      <c r="B230" s="503"/>
      <c r="C230" s="342" t="s">
        <v>408</v>
      </c>
      <c r="D230" s="344" t="s">
        <v>1033</v>
      </c>
      <c r="E230" s="344" t="s">
        <v>766</v>
      </c>
      <c r="F230" s="356">
        <f>+Template!E1061</f>
        <v>0</v>
      </c>
      <c r="G230" s="356">
        <f>+Template!G1061</f>
        <v>0</v>
      </c>
      <c r="H230" s="356">
        <f>+Template!I1061</f>
        <v>0</v>
      </c>
      <c r="I230" s="356">
        <f>+Template!K1061</f>
        <v>0</v>
      </c>
      <c r="J230" s="356">
        <f>+Template!M1061</f>
        <v>0</v>
      </c>
      <c r="K230" s="356">
        <f>+Template!O1061</f>
        <v>0</v>
      </c>
      <c r="L230" s="356">
        <f>+Template!Q1061</f>
        <v>0</v>
      </c>
      <c r="M230" s="356">
        <f>+Template!S1061</f>
        <v>0</v>
      </c>
      <c r="N230" s="356">
        <f>+Template!U1061</f>
        <v>0</v>
      </c>
      <c r="O230" s="356">
        <f>+Template!W1061</f>
        <v>0</v>
      </c>
      <c r="P230" s="356">
        <f>+Template!Y1061</f>
        <v>0</v>
      </c>
      <c r="Q230" s="346" t="s">
        <v>877</v>
      </c>
    </row>
    <row r="231" spans="1:17" ht="28.5" x14ac:dyDescent="0.2">
      <c r="A231" s="512"/>
      <c r="B231" s="503"/>
      <c r="C231" s="342" t="s">
        <v>409</v>
      </c>
      <c r="D231" s="344" t="s">
        <v>1034</v>
      </c>
      <c r="E231" s="344" t="s">
        <v>766</v>
      </c>
      <c r="F231" s="356">
        <f>+Template!E1062</f>
        <v>0</v>
      </c>
      <c r="G231" s="356">
        <f>+Template!G1062</f>
        <v>0</v>
      </c>
      <c r="H231" s="356">
        <f>+Template!I1062</f>
        <v>0</v>
      </c>
      <c r="I231" s="356">
        <f>+Template!K1062</f>
        <v>0</v>
      </c>
      <c r="J231" s="356">
        <f>+Template!M1062</f>
        <v>0</v>
      </c>
      <c r="K231" s="356">
        <f>+Template!O1062</f>
        <v>0</v>
      </c>
      <c r="L231" s="356">
        <f>+Template!Q1062</f>
        <v>0</v>
      </c>
      <c r="M231" s="356">
        <f>+Template!S1062</f>
        <v>0</v>
      </c>
      <c r="N231" s="356">
        <f>+Template!U1062</f>
        <v>0</v>
      </c>
      <c r="O231" s="356">
        <f>+Template!W1062</f>
        <v>0</v>
      </c>
      <c r="P231" s="356">
        <f>+Template!Y1062</f>
        <v>0</v>
      </c>
      <c r="Q231" s="346" t="s">
        <v>877</v>
      </c>
    </row>
    <row r="232" spans="1:17" ht="28.5" x14ac:dyDescent="0.2">
      <c r="A232" s="512"/>
      <c r="B232" s="503"/>
      <c r="C232" s="342" t="s">
        <v>754</v>
      </c>
      <c r="D232" s="344" t="s">
        <v>1035</v>
      </c>
      <c r="E232" s="344" t="s">
        <v>766</v>
      </c>
      <c r="F232" s="356">
        <f>+SUM(Template!E1064:E1066)</f>
        <v>0</v>
      </c>
      <c r="G232" s="356">
        <f>+SUM(Template!G1064:G1066)</f>
        <v>0</v>
      </c>
      <c r="H232" s="356">
        <f>+SUM(Template!I1064:I1066)</f>
        <v>0</v>
      </c>
      <c r="I232" s="356">
        <f>+SUM(Template!K1064:K1066)</f>
        <v>0</v>
      </c>
      <c r="J232" s="356">
        <f>+SUM(Template!M1064:M1066)</f>
        <v>0</v>
      </c>
      <c r="K232" s="356">
        <f>+SUM(Template!O1064:O1066)</f>
        <v>0</v>
      </c>
      <c r="L232" s="356">
        <f>+SUM(Template!Q1064:Q1066)</f>
        <v>0</v>
      </c>
      <c r="M232" s="356">
        <f>+SUM(Template!S1064:S1066)</f>
        <v>0</v>
      </c>
      <c r="N232" s="356">
        <f>+SUM(Template!U1064:U1066)</f>
        <v>0</v>
      </c>
      <c r="O232" s="356">
        <f>+SUM(Template!W1064:W1066)</f>
        <v>0</v>
      </c>
      <c r="P232" s="356">
        <f>+SUM(Template!Y1064:Y1066)</f>
        <v>0</v>
      </c>
      <c r="Q232" s="377" t="s">
        <v>877</v>
      </c>
    </row>
    <row r="233" spans="1:17" ht="29.25" thickBot="1" x14ac:dyDescent="0.25">
      <c r="A233" s="512"/>
      <c r="B233" s="504"/>
      <c r="C233" s="357" t="s">
        <v>769</v>
      </c>
      <c r="D233" s="358" t="s">
        <v>1036</v>
      </c>
      <c r="E233" s="358" t="s">
        <v>766</v>
      </c>
      <c r="F233" s="359">
        <f>+Template!E1059</f>
        <v>0</v>
      </c>
      <c r="G233" s="359">
        <f>+Template!G1059</f>
        <v>0</v>
      </c>
      <c r="H233" s="359">
        <f>+Template!I1059</f>
        <v>0</v>
      </c>
      <c r="I233" s="359">
        <f>+Template!K1059</f>
        <v>0</v>
      </c>
      <c r="J233" s="359">
        <f>+Template!M1059</f>
        <v>0</v>
      </c>
      <c r="K233" s="359">
        <f>+Template!O1059</f>
        <v>0</v>
      </c>
      <c r="L233" s="359">
        <f>+Template!Q1059</f>
        <v>0</v>
      </c>
      <c r="M233" s="359">
        <f>+Template!S1059</f>
        <v>0</v>
      </c>
      <c r="N233" s="359">
        <f>+Template!U1059</f>
        <v>0</v>
      </c>
      <c r="O233" s="359">
        <f>+Template!W1059</f>
        <v>0</v>
      </c>
      <c r="P233" s="359">
        <f>+Template!Y1059</f>
        <v>0</v>
      </c>
      <c r="Q233" s="360" t="s">
        <v>877</v>
      </c>
    </row>
    <row r="234" spans="1:17" ht="28.5" x14ac:dyDescent="0.2">
      <c r="A234" s="512"/>
      <c r="B234" s="502" t="s">
        <v>1037</v>
      </c>
      <c r="C234" s="337" t="s">
        <v>653</v>
      </c>
      <c r="D234" s="339" t="s">
        <v>135</v>
      </c>
      <c r="E234" s="339" t="s">
        <v>766</v>
      </c>
      <c r="F234" s="355">
        <f>+Template!E1082</f>
        <v>0</v>
      </c>
      <c r="G234" s="355">
        <f>+Template!G1082</f>
        <v>0</v>
      </c>
      <c r="H234" s="355">
        <f>+Template!I1082</f>
        <v>104</v>
      </c>
      <c r="I234" s="355">
        <f>+Template!K1082</f>
        <v>315</v>
      </c>
      <c r="J234" s="355">
        <f>+Template!M1082</f>
        <v>0</v>
      </c>
      <c r="K234" s="355">
        <f>+Template!O1082</f>
        <v>0</v>
      </c>
      <c r="L234" s="355">
        <f>+Template!Q1082</f>
        <v>257</v>
      </c>
      <c r="M234" s="355">
        <f>+Template!S1082</f>
        <v>374</v>
      </c>
      <c r="N234" s="355">
        <f>+Template!U1082</f>
        <v>741</v>
      </c>
      <c r="O234" s="355">
        <f>+Template!W1082</f>
        <v>843</v>
      </c>
      <c r="P234" s="355">
        <f>+Template!Y1082</f>
        <v>0</v>
      </c>
      <c r="Q234" s="341" t="s">
        <v>496</v>
      </c>
    </row>
    <row r="235" spans="1:17" ht="28.5" x14ac:dyDescent="0.2">
      <c r="A235" s="512"/>
      <c r="B235" s="503"/>
      <c r="C235" s="342" t="s">
        <v>408</v>
      </c>
      <c r="D235" s="344" t="s">
        <v>1038</v>
      </c>
      <c r="E235" s="344" t="s">
        <v>766</v>
      </c>
      <c r="F235" s="389">
        <f>+Template!E1086</f>
        <v>0</v>
      </c>
      <c r="G235" s="389">
        <f>+Template!G1086</f>
        <v>0</v>
      </c>
      <c r="H235" s="389">
        <f>+Template!I1086</f>
        <v>66</v>
      </c>
      <c r="I235" s="389">
        <f>+Template!K1086</f>
        <v>208</v>
      </c>
      <c r="J235" s="389">
        <f>+Template!M1086</f>
        <v>0</v>
      </c>
      <c r="K235" s="389">
        <f>+Template!O1086</f>
        <v>0</v>
      </c>
      <c r="L235" s="389">
        <f>+Template!Q1086</f>
        <v>156</v>
      </c>
      <c r="M235" s="389">
        <f>+Template!S1086</f>
        <v>260</v>
      </c>
      <c r="N235" s="389">
        <f>+Template!U1086</f>
        <v>433</v>
      </c>
      <c r="O235" s="389">
        <f>+Template!W1086</f>
        <v>540</v>
      </c>
      <c r="P235" s="389">
        <f>+Template!Y1086</f>
        <v>0</v>
      </c>
      <c r="Q235" s="346" t="s">
        <v>496</v>
      </c>
    </row>
    <row r="236" spans="1:17" ht="28.5" x14ac:dyDescent="0.2">
      <c r="A236" s="512"/>
      <c r="B236" s="503"/>
      <c r="C236" s="342" t="s">
        <v>409</v>
      </c>
      <c r="D236" s="344" t="s">
        <v>1039</v>
      </c>
      <c r="E236" s="344" t="s">
        <v>766</v>
      </c>
      <c r="F236" s="389">
        <f>+Template!E1087</f>
        <v>0</v>
      </c>
      <c r="G236" s="389">
        <f>+Template!G1087</f>
        <v>0</v>
      </c>
      <c r="H236" s="389">
        <f>+Template!I1087</f>
        <v>38</v>
      </c>
      <c r="I236" s="389">
        <f>+Template!K1087</f>
        <v>107</v>
      </c>
      <c r="J236" s="389">
        <f>+Template!M1087</f>
        <v>0</v>
      </c>
      <c r="K236" s="389">
        <f>+Template!O1087</f>
        <v>0</v>
      </c>
      <c r="L236" s="389">
        <f>+Template!Q1087</f>
        <v>101</v>
      </c>
      <c r="M236" s="389">
        <f>+Template!S1087</f>
        <v>114</v>
      </c>
      <c r="N236" s="389">
        <f>+Template!U1087</f>
        <v>308</v>
      </c>
      <c r="O236" s="389">
        <f>+Template!W1087</f>
        <v>303</v>
      </c>
      <c r="P236" s="389">
        <f>+Template!Y1087</f>
        <v>0</v>
      </c>
      <c r="Q236" s="346" t="s">
        <v>496</v>
      </c>
    </row>
    <row r="237" spans="1:17" ht="28.5" x14ac:dyDescent="0.2">
      <c r="A237" s="512"/>
      <c r="B237" s="503"/>
      <c r="C237" s="342" t="s">
        <v>754</v>
      </c>
      <c r="D237" s="344" t="s">
        <v>1040</v>
      </c>
      <c r="E237" s="344" t="s">
        <v>766</v>
      </c>
      <c r="F237" s="389">
        <f>+SUM(Template!E1089:E1091)</f>
        <v>0</v>
      </c>
      <c r="G237" s="389">
        <f>+SUM(Template!G1089:G1091)</f>
        <v>0</v>
      </c>
      <c r="H237" s="389">
        <f>+SUM(Template!I1089:I1091)</f>
        <v>0</v>
      </c>
      <c r="I237" s="389">
        <f>+SUM(Template!K1089:K1091)</f>
        <v>0</v>
      </c>
      <c r="J237" s="389">
        <f>+SUM(Template!M1089:M1091)</f>
        <v>0</v>
      </c>
      <c r="K237" s="389">
        <f>+SUM(Template!O1089:O1091)</f>
        <v>0</v>
      </c>
      <c r="L237" s="389">
        <f>+SUM(Template!Q1089:Q1091)</f>
        <v>0</v>
      </c>
      <c r="M237" s="389">
        <f>+SUM(Template!S1089:S1091)</f>
        <v>0</v>
      </c>
      <c r="N237" s="389">
        <f>+SUM(Template!U1089:U1091)</f>
        <v>0</v>
      </c>
      <c r="O237" s="389">
        <f>+SUM(Template!W1089:W1091)</f>
        <v>0</v>
      </c>
      <c r="P237" s="389">
        <f>+SUM(Template!Y1089:Y1091)</f>
        <v>0</v>
      </c>
      <c r="Q237" s="377" t="s">
        <v>877</v>
      </c>
    </row>
    <row r="238" spans="1:17" ht="29.25" thickBot="1" x14ac:dyDescent="0.25">
      <c r="A238" s="512"/>
      <c r="B238" s="504"/>
      <c r="C238" s="357" t="s">
        <v>769</v>
      </c>
      <c r="D238" s="358" t="s">
        <v>1041</v>
      </c>
      <c r="E238" s="358" t="s">
        <v>766</v>
      </c>
      <c r="F238" s="390">
        <f>+Template!E1084</f>
        <v>0</v>
      </c>
      <c r="G238" s="390">
        <f>+Template!G1084</f>
        <v>0</v>
      </c>
      <c r="H238" s="390">
        <f>+Template!I1084</f>
        <v>0</v>
      </c>
      <c r="I238" s="390">
        <f>+Template!K1084</f>
        <v>0</v>
      </c>
      <c r="J238" s="390">
        <f>+Template!M1084</f>
        <v>0</v>
      </c>
      <c r="K238" s="390">
        <f>+Template!O1084</f>
        <v>0</v>
      </c>
      <c r="L238" s="390">
        <f>+Template!Q1084</f>
        <v>0</v>
      </c>
      <c r="M238" s="390">
        <f>+Template!S1084</f>
        <v>0</v>
      </c>
      <c r="N238" s="390">
        <f>+Template!U1084</f>
        <v>0</v>
      </c>
      <c r="O238" s="390">
        <f>+Template!W1084</f>
        <v>0</v>
      </c>
      <c r="P238" s="390">
        <f>+Template!Y1084</f>
        <v>0</v>
      </c>
      <c r="Q238" s="360" t="s">
        <v>877</v>
      </c>
    </row>
    <row r="239" spans="1:17" ht="15" customHeight="1" x14ac:dyDescent="0.2">
      <c r="A239" s="510"/>
      <c r="B239" s="502" t="s">
        <v>1042</v>
      </c>
      <c r="C239" s="384" t="s">
        <v>653</v>
      </c>
      <c r="D239" s="385" t="s">
        <v>152</v>
      </c>
      <c r="E239" s="339" t="s">
        <v>766</v>
      </c>
      <c r="F239" s="391">
        <f>+Template!E1151</f>
        <v>1173</v>
      </c>
      <c r="G239" s="391">
        <f>+Template!G1151</f>
        <v>1212</v>
      </c>
      <c r="H239" s="391">
        <f>+Template!I1151</f>
        <v>1214</v>
      </c>
      <c r="I239" s="391">
        <f>+Template!K1151</f>
        <v>1191</v>
      </c>
      <c r="J239" s="391">
        <f>+Template!M1151</f>
        <v>1189</v>
      </c>
      <c r="K239" s="391">
        <f>+Template!O1151</f>
        <v>1055</v>
      </c>
      <c r="L239" s="391">
        <f>+Template!Q1151</f>
        <v>1111</v>
      </c>
      <c r="M239" s="391">
        <f>+Template!S1151</f>
        <v>1186</v>
      </c>
      <c r="N239" s="391">
        <f>+Template!U1151</f>
        <v>1174</v>
      </c>
      <c r="O239" s="391">
        <f>+Template!W1151</f>
        <v>1126</v>
      </c>
      <c r="P239" s="391">
        <f>+Template!Y1151</f>
        <v>0</v>
      </c>
      <c r="Q239" s="341" t="s">
        <v>528</v>
      </c>
    </row>
    <row r="240" spans="1:17" ht="15" customHeight="1" x14ac:dyDescent="0.2">
      <c r="A240" s="510"/>
      <c r="B240" s="503"/>
      <c r="C240" s="342" t="s">
        <v>408</v>
      </c>
      <c r="D240" s="387" t="s">
        <v>1043</v>
      </c>
      <c r="E240" s="344" t="s">
        <v>766</v>
      </c>
      <c r="F240" s="389">
        <f>+Template!E1153</f>
        <v>850</v>
      </c>
      <c r="G240" s="389">
        <f>+Template!G1153</f>
        <v>795</v>
      </c>
      <c r="H240" s="389">
        <f>+Template!I1153</f>
        <v>800</v>
      </c>
      <c r="I240" s="389">
        <f>+Template!K1153</f>
        <v>799</v>
      </c>
      <c r="J240" s="389">
        <f>+Template!M1153</f>
        <v>806</v>
      </c>
      <c r="K240" s="389">
        <f>+Template!O1153</f>
        <v>693</v>
      </c>
      <c r="L240" s="389">
        <f>+Template!Q1153</f>
        <v>744</v>
      </c>
      <c r="M240" s="389">
        <f>+Template!S1153</f>
        <v>782</v>
      </c>
      <c r="N240" s="389">
        <f>+Template!U1153</f>
        <v>780</v>
      </c>
      <c r="O240" s="389">
        <f>+Template!W1153</f>
        <v>748</v>
      </c>
      <c r="P240" s="389">
        <f>+Template!Y1153</f>
        <v>0</v>
      </c>
      <c r="Q240" s="346" t="s">
        <v>528</v>
      </c>
    </row>
    <row r="241" spans="1:17" ht="15" customHeight="1" x14ac:dyDescent="0.2">
      <c r="A241" s="510"/>
      <c r="B241" s="503"/>
      <c r="C241" s="342" t="s">
        <v>409</v>
      </c>
      <c r="D241" s="387" t="s">
        <v>1044</v>
      </c>
      <c r="E241" s="344" t="s">
        <v>766</v>
      </c>
      <c r="F241" s="389">
        <f>+Template!E1154</f>
        <v>323</v>
      </c>
      <c r="G241" s="389">
        <f>+Template!G1154</f>
        <v>417</v>
      </c>
      <c r="H241" s="389">
        <f>+Template!I1154</f>
        <v>414</v>
      </c>
      <c r="I241" s="389">
        <f>+Template!K1154</f>
        <v>392</v>
      </c>
      <c r="J241" s="389">
        <f>+Template!M1154</f>
        <v>383</v>
      </c>
      <c r="K241" s="389">
        <f>+Template!O1154</f>
        <v>362</v>
      </c>
      <c r="L241" s="389">
        <f>+Template!Q1154</f>
        <v>367</v>
      </c>
      <c r="M241" s="389">
        <f>+Template!S1154</f>
        <v>404</v>
      </c>
      <c r="N241" s="389">
        <f>+Template!U1154</f>
        <v>394</v>
      </c>
      <c r="O241" s="389">
        <f>+Template!W1154</f>
        <v>378</v>
      </c>
      <c r="P241" s="389">
        <f>+Template!Y1154</f>
        <v>0</v>
      </c>
      <c r="Q241" s="346" t="s">
        <v>528</v>
      </c>
    </row>
    <row r="242" spans="1:17" ht="15" customHeight="1" x14ac:dyDescent="0.2">
      <c r="A242" s="510"/>
      <c r="B242" s="503"/>
      <c r="C242" s="364" t="s">
        <v>533</v>
      </c>
      <c r="D242" s="387" t="s">
        <v>1045</v>
      </c>
      <c r="E242" s="344" t="s">
        <v>766</v>
      </c>
      <c r="F242" s="389">
        <f>+Template!E1156</f>
        <v>174</v>
      </c>
      <c r="G242" s="389">
        <f>+Template!G1156</f>
        <v>174</v>
      </c>
      <c r="H242" s="389">
        <f>+Template!I1156</f>
        <v>218</v>
      </c>
      <c r="I242" s="389">
        <f>+Template!K1156</f>
        <v>196</v>
      </c>
      <c r="J242" s="389">
        <f>+Template!M1156</f>
        <v>235</v>
      </c>
      <c r="K242" s="389">
        <f>+Template!O1156</f>
        <v>117</v>
      </c>
      <c r="L242" s="389">
        <f>+Template!Q1156</f>
        <v>208</v>
      </c>
      <c r="M242" s="389">
        <f>+Template!S1156</f>
        <v>332</v>
      </c>
      <c r="N242" s="389">
        <f>+Template!U1156</f>
        <v>392</v>
      </c>
      <c r="O242" s="389">
        <f>+Template!W1156</f>
        <v>401</v>
      </c>
      <c r="P242" s="389">
        <f>+Template!Y1156</f>
        <v>0</v>
      </c>
      <c r="Q242" s="346" t="s">
        <v>528</v>
      </c>
    </row>
    <row r="243" spans="1:17" ht="15" customHeight="1" x14ac:dyDescent="0.2">
      <c r="A243" s="510"/>
      <c r="B243" s="503"/>
      <c r="C243" s="364" t="s">
        <v>1046</v>
      </c>
      <c r="D243" s="387" t="s">
        <v>1047</v>
      </c>
      <c r="E243" s="344" t="s">
        <v>766</v>
      </c>
      <c r="F243" s="389">
        <f>+Template!E1157</f>
        <v>0</v>
      </c>
      <c r="G243" s="389">
        <f>+Template!G1157</f>
        <v>0</v>
      </c>
      <c r="H243" s="389">
        <f>+Template!I1157</f>
        <v>0</v>
      </c>
      <c r="I243" s="389">
        <f>+Template!K1157</f>
        <v>0</v>
      </c>
      <c r="J243" s="389">
        <f>+Template!M1157</f>
        <v>0</v>
      </c>
      <c r="K243" s="389">
        <f>+Template!O1157</f>
        <v>0</v>
      </c>
      <c r="L243" s="389">
        <f>+Template!Q1157</f>
        <v>0</v>
      </c>
      <c r="M243" s="389">
        <f>+Template!S1157</f>
        <v>0</v>
      </c>
      <c r="N243" s="389">
        <f>+Template!U1157</f>
        <v>0</v>
      </c>
      <c r="O243" s="389">
        <f>+Template!W1157</f>
        <v>0</v>
      </c>
      <c r="P243" s="389">
        <f>+Template!Y1157</f>
        <v>0</v>
      </c>
      <c r="Q243" s="377" t="s">
        <v>877</v>
      </c>
    </row>
    <row r="244" spans="1:17" ht="15" customHeight="1" x14ac:dyDescent="0.2">
      <c r="A244" s="510"/>
      <c r="B244" s="503"/>
      <c r="C244" s="364" t="s">
        <v>541</v>
      </c>
      <c r="D244" s="387" t="s">
        <v>1048</v>
      </c>
      <c r="E244" s="344" t="s">
        <v>766</v>
      </c>
      <c r="F244" s="389">
        <f>+Template!E1158</f>
        <v>999</v>
      </c>
      <c r="G244" s="389">
        <f>+Template!G1158</f>
        <v>1038</v>
      </c>
      <c r="H244" s="389">
        <f>+Template!I1158</f>
        <v>996</v>
      </c>
      <c r="I244" s="389">
        <f>+Template!K1158</f>
        <v>995</v>
      </c>
      <c r="J244" s="389">
        <f>+Template!M1158</f>
        <v>954</v>
      </c>
      <c r="K244" s="389">
        <f>+Template!O1158</f>
        <v>938</v>
      </c>
      <c r="L244" s="389">
        <f>+Template!Q1158</f>
        <v>903</v>
      </c>
      <c r="M244" s="389">
        <f>+Template!S1158</f>
        <v>854</v>
      </c>
      <c r="N244" s="389">
        <f>+Template!U1158</f>
        <v>782</v>
      </c>
      <c r="O244" s="389">
        <f>+Template!W1158</f>
        <v>725</v>
      </c>
      <c r="P244" s="389">
        <f>+Template!Y1158</f>
        <v>0</v>
      </c>
      <c r="Q244" s="346" t="s">
        <v>528</v>
      </c>
    </row>
    <row r="245" spans="1:17" ht="15" customHeight="1" x14ac:dyDescent="0.2">
      <c r="A245" s="510"/>
      <c r="B245" s="503"/>
      <c r="C245" s="364" t="s">
        <v>1046</v>
      </c>
      <c r="D245" s="387" t="s">
        <v>1049</v>
      </c>
      <c r="E245" s="344" t="s">
        <v>766</v>
      </c>
      <c r="F245" s="389">
        <f>+Template!E1159</f>
        <v>0</v>
      </c>
      <c r="G245" s="389">
        <f>+Template!G1159</f>
        <v>0</v>
      </c>
      <c r="H245" s="389">
        <f>+Template!I1159</f>
        <v>0</v>
      </c>
      <c r="I245" s="389">
        <f>+Template!K1159</f>
        <v>0</v>
      </c>
      <c r="J245" s="389">
        <f>+Template!M1159</f>
        <v>0</v>
      </c>
      <c r="K245" s="389">
        <f>+Template!O1159</f>
        <v>0</v>
      </c>
      <c r="L245" s="389">
        <f>+Template!Q1159</f>
        <v>0</v>
      </c>
      <c r="M245" s="389">
        <f>+Template!S1159</f>
        <v>0</v>
      </c>
      <c r="N245" s="389">
        <f>+Template!U1159</f>
        <v>0</v>
      </c>
      <c r="O245" s="389">
        <f>+Template!W1159</f>
        <v>0</v>
      </c>
      <c r="P245" s="389">
        <f>+Template!Y1159</f>
        <v>0</v>
      </c>
      <c r="Q245" s="377" t="s">
        <v>877</v>
      </c>
    </row>
    <row r="246" spans="1:17" ht="15" customHeight="1" x14ac:dyDescent="0.2">
      <c r="A246" s="510"/>
      <c r="B246" s="503"/>
      <c r="C246" s="364" t="s">
        <v>546</v>
      </c>
      <c r="D246" s="387" t="s">
        <v>1050</v>
      </c>
      <c r="E246" s="344" t="s">
        <v>766</v>
      </c>
      <c r="F246" s="389">
        <f>+Template!E1161</f>
        <v>0</v>
      </c>
      <c r="G246" s="389">
        <f>+Template!G1161</f>
        <v>0</v>
      </c>
      <c r="H246" s="389">
        <f>+Template!I1161</f>
        <v>0</v>
      </c>
      <c r="I246" s="389">
        <f>+Template!K1161</f>
        <v>0</v>
      </c>
      <c r="J246" s="389">
        <f>+Template!M1161</f>
        <v>0</v>
      </c>
      <c r="K246" s="389">
        <f>+Template!O1161</f>
        <v>0</v>
      </c>
      <c r="L246" s="389">
        <f>+Template!Q1161</f>
        <v>0</v>
      </c>
      <c r="M246" s="389">
        <f>+Template!S1161</f>
        <v>0</v>
      </c>
      <c r="N246" s="389">
        <f>+Template!U1161</f>
        <v>0</v>
      </c>
      <c r="O246" s="389">
        <f>+Template!W1161</f>
        <v>0</v>
      </c>
      <c r="P246" s="389">
        <f>+Template!Y1161</f>
        <v>0</v>
      </c>
      <c r="Q246" s="377" t="s">
        <v>877</v>
      </c>
    </row>
    <row r="247" spans="1:17" ht="15" customHeight="1" x14ac:dyDescent="0.2">
      <c r="A247" s="510"/>
      <c r="B247" s="503"/>
      <c r="C247" s="364" t="s">
        <v>550</v>
      </c>
      <c r="D247" s="387" t="s">
        <v>1051</v>
      </c>
      <c r="E247" s="344" t="s">
        <v>766</v>
      </c>
      <c r="F247" s="389">
        <f>+Template!E1163</f>
        <v>174</v>
      </c>
      <c r="G247" s="389">
        <f>+Template!G1163</f>
        <v>174</v>
      </c>
      <c r="H247" s="389">
        <f>+Template!I1163</f>
        <v>218</v>
      </c>
      <c r="I247" s="389">
        <f>+Template!K1163</f>
        <v>196</v>
      </c>
      <c r="J247" s="389">
        <f>+Template!M1163</f>
        <v>235</v>
      </c>
      <c r="K247" s="389">
        <f>+Template!O1163</f>
        <v>117</v>
      </c>
      <c r="L247" s="389">
        <f>+Template!Q1163</f>
        <v>208</v>
      </c>
      <c r="M247" s="389">
        <f>+Template!S1163</f>
        <v>332</v>
      </c>
      <c r="N247" s="389">
        <f>+Template!U1163</f>
        <v>392</v>
      </c>
      <c r="O247" s="389">
        <f>+Template!W1163</f>
        <v>401</v>
      </c>
      <c r="P247" s="389">
        <f>+Template!Y1163</f>
        <v>0</v>
      </c>
      <c r="Q247" s="346" t="s">
        <v>552</v>
      </c>
    </row>
    <row r="248" spans="1:17" ht="15" customHeight="1" x14ac:dyDescent="0.2">
      <c r="A248" s="510"/>
      <c r="B248" s="503"/>
      <c r="C248" s="364" t="s">
        <v>556</v>
      </c>
      <c r="D248" s="387" t="s">
        <v>1052</v>
      </c>
      <c r="E248" s="344" t="s">
        <v>766</v>
      </c>
      <c r="F248" s="389">
        <f>+Template!E1164</f>
        <v>359</v>
      </c>
      <c r="G248" s="389">
        <f>+Template!G1164</f>
        <v>384</v>
      </c>
      <c r="H248" s="389">
        <f>+Template!I1164</f>
        <v>385</v>
      </c>
      <c r="I248" s="389">
        <f>+Template!K1164</f>
        <v>399</v>
      </c>
      <c r="J248" s="389">
        <f>+Template!M1164</f>
        <v>386</v>
      </c>
      <c r="K248" s="389">
        <f>+Template!O1164</f>
        <v>357</v>
      </c>
      <c r="L248" s="389">
        <f>+Template!Q1164</f>
        <v>321</v>
      </c>
      <c r="M248" s="389">
        <f>+Template!S1164</f>
        <v>289</v>
      </c>
      <c r="N248" s="389">
        <f>+Template!U1164</f>
        <v>227</v>
      </c>
      <c r="O248" s="389">
        <f>+Template!W1164</f>
        <v>168</v>
      </c>
      <c r="P248" s="389">
        <f>+Template!Y1164</f>
        <v>0</v>
      </c>
      <c r="Q248" s="346" t="s">
        <v>528</v>
      </c>
    </row>
    <row r="249" spans="1:17" ht="15" customHeight="1" x14ac:dyDescent="0.2">
      <c r="A249" s="510"/>
      <c r="B249" s="503"/>
      <c r="C249" s="364" t="s">
        <v>560</v>
      </c>
      <c r="D249" s="387" t="s">
        <v>1053</v>
      </c>
      <c r="E249" s="344" t="s">
        <v>766</v>
      </c>
      <c r="F249" s="389">
        <f>+Template!E1165</f>
        <v>380</v>
      </c>
      <c r="G249" s="389">
        <f>+Template!G1165</f>
        <v>425</v>
      </c>
      <c r="H249" s="389">
        <f>+Template!I1165</f>
        <v>373</v>
      </c>
      <c r="I249" s="389">
        <f>+Template!K1165</f>
        <v>370</v>
      </c>
      <c r="J249" s="389">
        <f>+Template!M1165</f>
        <v>346</v>
      </c>
      <c r="K249" s="389">
        <f>+Template!O1165</f>
        <v>349</v>
      </c>
      <c r="L249" s="389">
        <f>+Template!Q1165</f>
        <v>351</v>
      </c>
      <c r="M249" s="389">
        <f>+Template!S1165</f>
        <v>321</v>
      </c>
      <c r="N249" s="389">
        <f>+Template!U1165</f>
        <v>308</v>
      </c>
      <c r="O249" s="389">
        <f>+Template!W1165</f>
        <v>292</v>
      </c>
      <c r="P249" s="389">
        <f>+Template!Y1165</f>
        <v>0</v>
      </c>
      <c r="Q249" s="346" t="s">
        <v>528</v>
      </c>
    </row>
    <row r="250" spans="1:17" ht="15.75" customHeight="1" thickBot="1" x14ac:dyDescent="0.25">
      <c r="A250" s="510"/>
      <c r="B250" s="509"/>
      <c r="C250" s="367" t="s">
        <v>562</v>
      </c>
      <c r="D250" s="392" t="s">
        <v>1054</v>
      </c>
      <c r="E250" s="349" t="s">
        <v>766</v>
      </c>
      <c r="F250" s="389">
        <f>+Template!E1166</f>
        <v>260</v>
      </c>
      <c r="G250" s="389">
        <f>+Template!G1166</f>
        <v>229</v>
      </c>
      <c r="H250" s="389">
        <f>+Template!I1166</f>
        <v>238</v>
      </c>
      <c r="I250" s="389">
        <f>+Template!K1166</f>
        <v>226</v>
      </c>
      <c r="J250" s="389">
        <f>+Template!M1166</f>
        <v>222</v>
      </c>
      <c r="K250" s="389">
        <f>+Template!O1166</f>
        <v>232</v>
      </c>
      <c r="L250" s="389">
        <f>+Template!Q1166</f>
        <v>231</v>
      </c>
      <c r="M250" s="389">
        <f>+Template!S1166</f>
        <v>244</v>
      </c>
      <c r="N250" s="389">
        <f>+Template!U1166</f>
        <v>247</v>
      </c>
      <c r="O250" s="389">
        <f>+Template!W1166</f>
        <v>265</v>
      </c>
      <c r="P250" s="389">
        <f>+Template!Y1166</f>
        <v>0</v>
      </c>
      <c r="Q250" s="351" t="s">
        <v>528</v>
      </c>
    </row>
    <row r="251" spans="1:17" ht="53.25" customHeight="1" x14ac:dyDescent="0.2">
      <c r="A251" s="510"/>
      <c r="B251" s="393" t="s">
        <v>1055</v>
      </c>
      <c r="C251" s="384" t="s">
        <v>653</v>
      </c>
      <c r="D251" s="385" t="s">
        <v>1056</v>
      </c>
      <c r="E251" s="339" t="s">
        <v>508</v>
      </c>
      <c r="F251" s="394" t="e">
        <f>+Template!E1113/Template!E1109</f>
        <v>#DIV/0!</v>
      </c>
      <c r="G251" s="394" t="e">
        <f>+Template!G1113/Template!G1109</f>
        <v>#DIV/0!</v>
      </c>
      <c r="H251" s="394" t="e">
        <f>+Template!I1113/Template!I1109</f>
        <v>#DIV/0!</v>
      </c>
      <c r="I251" s="394" t="e">
        <f>+Template!K1113/Template!K1109</f>
        <v>#DIV/0!</v>
      </c>
      <c r="J251" s="394" t="e">
        <f>+Template!M1113/Template!M1109</f>
        <v>#DIV/0!</v>
      </c>
      <c r="K251" s="394" t="e">
        <f>+Template!O1113/Template!O1109</f>
        <v>#DIV/0!</v>
      </c>
      <c r="L251" s="394" t="e">
        <f>+Template!Q1113/Template!Q1109</f>
        <v>#DIV/0!</v>
      </c>
      <c r="M251" s="394" t="e">
        <f>+Template!S1113/Template!S1109</f>
        <v>#DIV/0!</v>
      </c>
      <c r="N251" s="394" t="e">
        <f>+Template!U1113/Template!U1109</f>
        <v>#DIV/0!</v>
      </c>
      <c r="O251" s="394" t="e">
        <f>+Template!W1113/Template!W1109</f>
        <v>#DIV/0!</v>
      </c>
      <c r="P251" s="394" t="e">
        <f>+Template!Y1113/Template!Y1109</f>
        <v>#DIV/0!</v>
      </c>
      <c r="Q251" s="341" t="s">
        <v>877</v>
      </c>
    </row>
    <row r="252" spans="1:17" ht="53.25" customHeight="1" thickBot="1" x14ac:dyDescent="0.25">
      <c r="A252" s="510"/>
      <c r="B252" s="395" t="s">
        <v>1057</v>
      </c>
      <c r="C252" s="347" t="s">
        <v>653</v>
      </c>
      <c r="D252" s="392" t="s">
        <v>518</v>
      </c>
      <c r="E252" s="349" t="s">
        <v>517</v>
      </c>
      <c r="F252" s="396" t="e">
        <f>+Template!E1126/Template!E1122</f>
        <v>#DIV/0!</v>
      </c>
      <c r="G252" s="396" t="e">
        <f>+Template!G1126/Template!G1122</f>
        <v>#DIV/0!</v>
      </c>
      <c r="H252" s="396" t="e">
        <f>+Template!I1126/Template!I1122</f>
        <v>#DIV/0!</v>
      </c>
      <c r="I252" s="396" t="e">
        <f>+Template!K1126/Template!K1122</f>
        <v>#DIV/0!</v>
      </c>
      <c r="J252" s="396" t="e">
        <f>+Template!M1126/Template!M1122</f>
        <v>#DIV/0!</v>
      </c>
      <c r="K252" s="396" t="e">
        <f>+Template!O1126/Template!O1122</f>
        <v>#DIV/0!</v>
      </c>
      <c r="L252" s="396" t="e">
        <f>+Template!Q1126/Template!Q1122</f>
        <v>#DIV/0!</v>
      </c>
      <c r="M252" s="396" t="e">
        <f>+Template!S1126/Template!S1122</f>
        <v>#DIV/0!</v>
      </c>
      <c r="N252" s="396" t="e">
        <f>+Template!U1126/Template!U1122</f>
        <v>#DIV/0!</v>
      </c>
      <c r="O252" s="396" t="e">
        <f>+Template!W1126/Template!W1122</f>
        <v>#DIV/0!</v>
      </c>
      <c r="P252" s="396" t="e">
        <f>+Template!Y1126/Template!Y1122</f>
        <v>#DIV/0!</v>
      </c>
      <c r="Q252" s="351" t="s">
        <v>877</v>
      </c>
    </row>
  </sheetData>
  <sheetProtection algorithmName="SHA-512" hashValue="EKgXbHdw5SqDNmhi3BLfO6VyEtQNCy+J7L+rU/FesqtAGMxX/Dyt5FCvV653FeSCAkkxWCj6myOxt7ENzEftpQ==" saltValue="u5DG4WNjrrWxVAFpqaBfbg==" spinCount="100000" sheet="1" objects="1" scenarios="1"/>
  <mergeCells count="43">
    <mergeCell ref="A239:A252"/>
    <mergeCell ref="B239:B250"/>
    <mergeCell ref="A7:A178"/>
    <mergeCell ref="B31:B40"/>
    <mergeCell ref="B54:B58"/>
    <mergeCell ref="B100:B109"/>
    <mergeCell ref="A179:A223"/>
    <mergeCell ref="B234:B238"/>
    <mergeCell ref="B229:B233"/>
    <mergeCell ref="B224:B228"/>
    <mergeCell ref="B219:B223"/>
    <mergeCell ref="A224:A238"/>
    <mergeCell ref="B59:B63"/>
    <mergeCell ref="B64:B68"/>
    <mergeCell ref="B69:B72"/>
    <mergeCell ref="B73:B76"/>
    <mergeCell ref="B110:B113"/>
    <mergeCell ref="B77:B80"/>
    <mergeCell ref="B7:B10"/>
    <mergeCell ref="B41:B44"/>
    <mergeCell ref="B45:B48"/>
    <mergeCell ref="B50:B53"/>
    <mergeCell ref="B11:B14"/>
    <mergeCell ref="B15:B18"/>
    <mergeCell ref="B19:B22"/>
    <mergeCell ref="B23:B26"/>
    <mergeCell ref="B27:B30"/>
    <mergeCell ref="B114:B117"/>
    <mergeCell ref="B142:B153"/>
    <mergeCell ref="B81:B84"/>
    <mergeCell ref="B215:B218"/>
    <mergeCell ref="B167:B178"/>
    <mergeCell ref="B179:B182"/>
    <mergeCell ref="B187:B198"/>
    <mergeCell ref="B199:B210"/>
    <mergeCell ref="B155:B166"/>
    <mergeCell ref="B183:B186"/>
    <mergeCell ref="B211:B214"/>
    <mergeCell ref="B118:B129"/>
    <mergeCell ref="B130:B141"/>
    <mergeCell ref="B85:B89"/>
    <mergeCell ref="B90:B94"/>
    <mergeCell ref="B95:B99"/>
  </mergeCells>
  <hyperlinks>
    <hyperlink ref="D4" location="Template!A1" display="GO BACK TO THE TEMPLATE" xr:uid="{00000000-0004-0000-0700-000000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Y71"/>
  <sheetViews>
    <sheetView showGridLines="0" zoomScale="85" zoomScaleNormal="85" workbookViewId="0">
      <pane xSplit="13" ySplit="6" topLeftCell="R7" activePane="bottomRight" state="frozen"/>
      <selection pane="topRight" activeCell="I1" sqref="I1"/>
      <selection pane="bottomLeft" activeCell="A5" sqref="A5"/>
      <selection pane="bottomRight" activeCell="A23" sqref="A23:XFD23"/>
    </sheetView>
  </sheetViews>
  <sheetFormatPr defaultRowHeight="12.75" x14ac:dyDescent="0.2"/>
  <cols>
    <col min="1" max="1" width="3.85546875" customWidth="1"/>
    <col min="2" max="2" width="88.5703125" style="164" customWidth="1"/>
    <col min="3" max="9" width="9.140625" style="165"/>
    <col min="10" max="11" width="8.85546875" style="165"/>
    <col min="12" max="12" width="9.140625" style="165" customWidth="1"/>
    <col min="13" max="13" width="9.140625" style="165" hidden="1" customWidth="1"/>
  </cols>
  <sheetData>
    <row r="1" spans="2:13" ht="27" thickBot="1" x14ac:dyDescent="0.45">
      <c r="B1" s="517" t="s">
        <v>22</v>
      </c>
      <c r="C1" s="518"/>
      <c r="D1" s="518"/>
      <c r="E1" s="518"/>
      <c r="F1" s="518"/>
      <c r="G1" s="518"/>
      <c r="H1" s="518"/>
      <c r="I1" s="518"/>
      <c r="J1" s="518"/>
      <c r="K1" s="518"/>
      <c r="L1" s="518"/>
      <c r="M1" s="518"/>
    </row>
    <row r="3" spans="2:13" ht="13.5" thickBot="1" x14ac:dyDescent="0.25"/>
    <row r="4" spans="2:13" x14ac:dyDescent="0.2">
      <c r="B4" s="515" t="s">
        <v>1058</v>
      </c>
      <c r="C4" s="516"/>
      <c r="D4" s="516"/>
      <c r="E4" s="516"/>
      <c r="F4" s="516"/>
      <c r="G4" s="516"/>
      <c r="H4" s="516"/>
      <c r="I4" s="516"/>
      <c r="J4" s="516"/>
      <c r="K4" s="516"/>
      <c r="L4" s="516"/>
      <c r="M4" s="516"/>
    </row>
    <row r="5" spans="2:13" x14ac:dyDescent="0.2">
      <c r="B5" s="166"/>
    </row>
    <row r="6" spans="2:13" x14ac:dyDescent="0.2">
      <c r="B6" s="167" t="s">
        <v>1059</v>
      </c>
      <c r="C6" s="398">
        <v>2015</v>
      </c>
      <c r="D6" s="398">
        <v>2016</v>
      </c>
      <c r="E6" s="398">
        <v>2017</v>
      </c>
      <c r="F6" s="398">
        <v>2018</v>
      </c>
      <c r="G6" s="398">
        <v>2019</v>
      </c>
      <c r="H6" s="398">
        <v>2020</v>
      </c>
      <c r="I6" s="398">
        <v>2021</v>
      </c>
      <c r="J6" s="398">
        <v>2022</v>
      </c>
      <c r="K6" s="398">
        <v>2023</v>
      </c>
      <c r="L6" s="398">
        <v>2024</v>
      </c>
      <c r="M6" s="398">
        <v>2025</v>
      </c>
    </row>
    <row r="7" spans="2:13" x14ac:dyDescent="0.2">
      <c r="B7" s="168" t="str">
        <f>'Indicator Results'!$B$7</f>
        <v>Indicator 1: Rate of children in formal alternative care at the end of the year (per 100,000)</v>
      </c>
      <c r="C7" s="399">
        <f>'Indicator Results'!F7</f>
        <v>55.958909491821657</v>
      </c>
      <c r="D7" s="399">
        <f>'Indicator Results'!G7</f>
        <v>48.678020075486906</v>
      </c>
      <c r="E7" s="399">
        <f>'Indicator Results'!H7</f>
        <v>47.770470128980264</v>
      </c>
      <c r="F7" s="399">
        <f>'Indicator Results'!I7</f>
        <v>38.034216166004725</v>
      </c>
      <c r="G7" s="399">
        <f>'Indicator Results'!J7</f>
        <v>31.807400028602</v>
      </c>
      <c r="H7" s="399">
        <f>'Indicator Results'!K7</f>
        <v>134.74907033104432</v>
      </c>
      <c r="I7" s="399">
        <f>'Indicator Results'!L7</f>
        <v>138.24488171186971</v>
      </c>
      <c r="J7" s="399">
        <f>'Indicator Results'!M7</f>
        <v>130.98980015241463</v>
      </c>
      <c r="K7" s="399">
        <f>'Indicator Results'!N7</f>
        <v>170.53728826550164</v>
      </c>
      <c r="L7" s="399">
        <f>'Indicator Results'!O7</f>
        <v>198.65898260002217</v>
      </c>
      <c r="M7" s="399" t="e">
        <f>'Indicator Results'!P7</f>
        <v>#DIV/0!</v>
      </c>
    </row>
    <row r="8" spans="2:13" x14ac:dyDescent="0.2">
      <c r="B8" s="168"/>
      <c r="C8" s="400"/>
      <c r="D8" s="400"/>
      <c r="E8" s="400"/>
      <c r="F8" s="400"/>
      <c r="G8" s="400"/>
      <c r="H8" s="400"/>
      <c r="I8" s="400"/>
      <c r="J8" s="400"/>
      <c r="K8" s="400"/>
      <c r="L8" s="400"/>
      <c r="M8" s="400"/>
    </row>
    <row r="9" spans="2:13" x14ac:dyDescent="0.2">
      <c r="B9" s="169" t="s">
        <v>1060</v>
      </c>
      <c r="C9" s="401"/>
      <c r="D9" s="401"/>
      <c r="E9" s="401"/>
      <c r="F9" s="401"/>
      <c r="G9" s="401"/>
      <c r="H9" s="401"/>
      <c r="I9" s="401"/>
      <c r="J9" s="401"/>
      <c r="K9" s="401"/>
      <c r="L9" s="401"/>
      <c r="M9" s="401"/>
    </row>
    <row r="10" spans="2:13" x14ac:dyDescent="0.2">
      <c r="B10" s="168" t="str">
        <f>'Indicator Results'!_Hlk27751145</f>
        <v>Indicator 2: Rate of children in formal residential care at the end of the year, (per 100,000)</v>
      </c>
      <c r="C10" s="399">
        <f>'Indicator Results'!F11</f>
        <v>55.958909491821657</v>
      </c>
      <c r="D10" s="399">
        <f>'Indicator Results'!G11</f>
        <v>48.678020075486906</v>
      </c>
      <c r="E10" s="399">
        <f>'Indicator Results'!H11</f>
        <v>47.770470128980264</v>
      </c>
      <c r="F10" s="399">
        <f>'Indicator Results'!I11</f>
        <v>38.034216166004725</v>
      </c>
      <c r="G10" s="399">
        <f>'Indicator Results'!J11</f>
        <v>31.807400028602</v>
      </c>
      <c r="H10" s="399">
        <f>'Indicator Results'!K11</f>
        <v>26.152777051311752</v>
      </c>
      <c r="I10" s="399">
        <f>'Indicator Results'!L11</f>
        <v>24.475261159105333</v>
      </c>
      <c r="J10" s="399">
        <f>'Indicator Results'!M11</f>
        <v>30.916847240942584</v>
      </c>
      <c r="K10" s="399">
        <f>'Indicator Results'!N11</f>
        <v>27.099825904148737</v>
      </c>
      <c r="L10" s="399">
        <f>'Indicator Results'!O11</f>
        <v>26.598692230965309</v>
      </c>
      <c r="M10" s="399" t="e">
        <f>'Indicator Results'!P11</f>
        <v>#DIV/0!</v>
      </c>
    </row>
    <row r="11" spans="2:13" x14ac:dyDescent="0.2">
      <c r="B11" s="168" t="str">
        <f>'Indicator Results'!B15</f>
        <v>Indicator 3: Proportion of children with disabilities in formal residential care at the end of the year</v>
      </c>
      <c r="C11" s="149">
        <f>'Indicator Results'!F15</f>
        <v>0.22127659574468084</v>
      </c>
      <c r="D11" s="149">
        <f>'Indicator Results'!G15</f>
        <v>0.27586206896551724</v>
      </c>
      <c r="E11" s="149">
        <f>'Indicator Results'!H15</f>
        <v>0.22222222222222221</v>
      </c>
      <c r="F11" s="149">
        <f>'Indicator Results'!I15</f>
        <v>0.19230769230769232</v>
      </c>
      <c r="G11" s="149">
        <f>'Indicator Results'!J15</f>
        <v>0.24031007751937986</v>
      </c>
      <c r="H11" s="149">
        <f>'Indicator Results'!K15</f>
        <v>0.24761904761904763</v>
      </c>
      <c r="I11" s="149">
        <f>'Indicator Results'!L15</f>
        <v>0.36263736263736263</v>
      </c>
      <c r="J11" s="149">
        <f>'Indicator Results'!M15</f>
        <v>0.24561403508771928</v>
      </c>
      <c r="K11" s="149">
        <f>'Indicator Results'!N15</f>
        <v>0.32323232323232326</v>
      </c>
      <c r="L11" s="149">
        <f>'Indicator Results'!O15</f>
        <v>0.36458333333333331</v>
      </c>
      <c r="M11" s="149" t="e">
        <f>'Indicator Results'!P15</f>
        <v>#DIV/0!</v>
      </c>
    </row>
    <row r="12" spans="2:13" x14ac:dyDescent="0.2">
      <c r="B12" s="168" t="str">
        <f>'Indicator Results'!B19</f>
        <v xml:space="preserve">Indicator 4: Number of young people in formal residential care at the end of the year </v>
      </c>
      <c r="C12" s="402">
        <f>'Indicator Results'!F19</f>
        <v>37</v>
      </c>
      <c r="D12" s="402">
        <f>'Indicator Results'!G19</f>
        <v>31</v>
      </c>
      <c r="E12" s="402">
        <f>'Indicator Results'!H19</f>
        <v>32</v>
      </c>
      <c r="F12" s="402">
        <f>'Indicator Results'!I19</f>
        <v>35</v>
      </c>
      <c r="G12" s="402">
        <f>'Indicator Results'!J19</f>
        <v>42</v>
      </c>
      <c r="H12" s="402">
        <f>'Indicator Results'!K19</f>
        <v>41</v>
      </c>
      <c r="I12" s="402">
        <f>'Indicator Results'!L19</f>
        <v>44</v>
      </c>
      <c r="J12" s="402">
        <f>'Indicator Results'!M19</f>
        <v>19</v>
      </c>
      <c r="K12" s="402">
        <f>'Indicator Results'!N19</f>
        <v>9</v>
      </c>
      <c r="L12" s="402">
        <f>'Indicator Results'!O19</f>
        <v>30</v>
      </c>
      <c r="M12" s="402">
        <f>'Indicator Results'!P19</f>
        <v>0</v>
      </c>
    </row>
    <row r="13" spans="2:13" x14ac:dyDescent="0.2">
      <c r="B13" s="168" t="str">
        <f>'Indicator Results'!B23</f>
        <v>Indicator 5: Rate of children who entered formal residential care during the year (per 100,000)</v>
      </c>
      <c r="C13" s="403">
        <f>'Indicator Results'!F23</f>
        <v>28.233842649710546</v>
      </c>
      <c r="D13" s="403">
        <f>'Indicator Results'!G23</f>
        <v>23.656564039394155</v>
      </c>
      <c r="E13" s="403">
        <f>'Indicator Results'!H23</f>
        <v>21.166362801079487</v>
      </c>
      <c r="F13" s="403">
        <f>'Indicator Results'!I23</f>
        <v>19.644959794528273</v>
      </c>
      <c r="G13" s="403">
        <f>'Indicator Results'!J23</f>
        <v>19.859682759956506</v>
      </c>
      <c r="H13" s="403">
        <f>'Indicator Results'!K23</f>
        <v>11.647314364731931</v>
      </c>
      <c r="I13" s="403">
        <f>'Indicator Results'!L23</f>
        <v>8.5349499735545873</v>
      </c>
      <c r="J13" s="403">
        <f>'Indicator Results'!M23</f>
        <v>1.080300053339815</v>
      </c>
      <c r="K13" s="403">
        <f>'Indicator Results'!N23</f>
        <v>7.6289392913532783</v>
      </c>
      <c r="L13" s="403">
        <f>'Indicator Results'!O23</f>
        <v>9.3633474517925315</v>
      </c>
      <c r="M13" s="403">
        <f>'Indicator Results'!P23</f>
        <v>0</v>
      </c>
    </row>
    <row r="14" spans="2:13" x14ac:dyDescent="0.2">
      <c r="B14" s="168" t="str">
        <f>'Indicator Results'!B27</f>
        <v>Indicator 6: Proportion of children with disabilities who entered formal residential care during the year</v>
      </c>
      <c r="C14" s="149">
        <f>'Indicator Results'!F27</f>
        <v>0.15126050420168066</v>
      </c>
      <c r="D14" s="149">
        <f>'Indicator Results'!G27</f>
        <v>0.28282828282828282</v>
      </c>
      <c r="E14" s="149">
        <f>'Indicator Results'!H27</f>
        <v>0.19318181818181818</v>
      </c>
      <c r="F14" s="149">
        <f>'Indicator Results'!I27</f>
        <v>0.18518518518518517</v>
      </c>
      <c r="G14" s="149">
        <f>'Indicator Results'!J27</f>
        <v>0.20987654320987653</v>
      </c>
      <c r="H14" s="149">
        <f>'Indicator Results'!K27</f>
        <v>0.19148936170212766</v>
      </c>
      <c r="I14" s="149">
        <f>'Indicator Results'!L27</f>
        <v>0.15151515151515152</v>
      </c>
      <c r="J14" s="149">
        <f>'Indicator Results'!M27</f>
        <v>0.75</v>
      </c>
      <c r="K14" s="149">
        <f>'Indicator Results'!N27</f>
        <v>7.1428571428571425E-2</v>
      </c>
      <c r="L14" s="149">
        <f>'Indicator Results'!O27</f>
        <v>0.11764705882352941</v>
      </c>
      <c r="M14" s="149" t="e">
        <f>'Indicator Results'!P27</f>
        <v>#DIV/0!</v>
      </c>
    </row>
    <row r="15" spans="2:13" ht="25.5" x14ac:dyDescent="0.2">
      <c r="B15" s="168" t="str">
        <f>'Indicator Results'!B31</f>
        <v>Indicator 7: Number of children who left formal residential care during the year, by destination upon leaving care/death of child</v>
      </c>
      <c r="C15" s="402">
        <f>'Indicator Results'!F31</f>
        <v>77</v>
      </c>
      <c r="D15" s="402">
        <f>'Indicator Results'!G31</f>
        <v>96</v>
      </c>
      <c r="E15" s="402">
        <f>'Indicator Results'!H31</f>
        <v>73</v>
      </c>
      <c r="F15" s="402">
        <f>'Indicator Results'!I31</f>
        <v>94</v>
      </c>
      <c r="G15" s="402">
        <f>'Indicator Results'!J31</f>
        <v>78</v>
      </c>
      <c r="H15" s="402">
        <f>'Indicator Results'!K31</f>
        <v>30</v>
      </c>
      <c r="I15" s="402">
        <f>'Indicator Results'!L31</f>
        <v>32</v>
      </c>
      <c r="J15" s="402">
        <f>'Indicator Results'!M31</f>
        <v>29</v>
      </c>
      <c r="K15" s="402">
        <f>'Indicator Results'!N31</f>
        <v>26</v>
      </c>
      <c r="L15" s="402">
        <f>'Indicator Results'!O31</f>
        <v>25</v>
      </c>
      <c r="M15" s="402">
        <f>'Indicator Results'!P31</f>
        <v>0</v>
      </c>
    </row>
    <row r="16" spans="2:13" x14ac:dyDescent="0.2">
      <c r="B16" s="168" t="str">
        <f>'Indicator Results'!B41</f>
        <v>Indicator 8: Proportion of children with disabilities who left formal residential care during the year</v>
      </c>
      <c r="C16" s="149">
        <f>'Indicator Results'!F41</f>
        <v>0.22077922077922077</v>
      </c>
      <c r="D16" s="149">
        <f>'Indicator Results'!G41</f>
        <v>0.21875</v>
      </c>
      <c r="E16" s="149">
        <f>'Indicator Results'!H41</f>
        <v>0.17808219178082191</v>
      </c>
      <c r="F16" s="149">
        <f>'Indicator Results'!I41</f>
        <v>0.26595744680851063</v>
      </c>
      <c r="G16" s="149">
        <f>'Indicator Results'!J41</f>
        <v>0.20512820512820512</v>
      </c>
      <c r="H16" s="149">
        <f>'Indicator Results'!K41</f>
        <v>0.16666666666666666</v>
      </c>
      <c r="I16" s="149">
        <f>'Indicator Results'!L41</f>
        <v>0.5</v>
      </c>
      <c r="J16" s="149">
        <f>'Indicator Results'!M41</f>
        <v>0.13793103448275862</v>
      </c>
      <c r="K16" s="149">
        <f>'Indicator Results'!N41</f>
        <v>7.6923076923076927E-2</v>
      </c>
      <c r="L16" s="149">
        <f>'Indicator Results'!O41</f>
        <v>0.24</v>
      </c>
      <c r="M16" s="149" t="e">
        <f>'Indicator Results'!P41</f>
        <v>#DIV/0!</v>
      </c>
    </row>
    <row r="17" spans="2:13" x14ac:dyDescent="0.2">
      <c r="B17" s="168" t="str">
        <f>'Indicator Results'!B45</f>
        <v>Indicator 9: Number of young people who left formal residential care during the year</v>
      </c>
      <c r="C17" s="402">
        <f>'Indicator Results'!F45</f>
        <v>25</v>
      </c>
      <c r="D17" s="402">
        <f>'Indicator Results'!G45</f>
        <v>23</v>
      </c>
      <c r="E17" s="402">
        <f>'Indicator Results'!H45</f>
        <v>16</v>
      </c>
      <c r="F17" s="402">
        <f>'Indicator Results'!I45</f>
        <v>17</v>
      </c>
      <c r="G17" s="402">
        <f>'Indicator Results'!J45</f>
        <v>23</v>
      </c>
      <c r="H17" s="402">
        <f>'Indicator Results'!K45</f>
        <v>17</v>
      </c>
      <c r="I17" s="402">
        <f>'Indicator Results'!L45</f>
        <v>6</v>
      </c>
      <c r="J17" s="402">
        <f>'Indicator Results'!M45</f>
        <v>13</v>
      </c>
      <c r="K17" s="402">
        <f>'Indicator Results'!N45</f>
        <v>11</v>
      </c>
      <c r="L17" s="402">
        <f>'Indicator Results'!O45</f>
        <v>26</v>
      </c>
      <c r="M17" s="402">
        <f>'Indicator Results'!P45</f>
        <v>0</v>
      </c>
    </row>
    <row r="18" spans="2:13" ht="25.5" x14ac:dyDescent="0.2">
      <c r="B18" s="168" t="str">
        <f>'Indicator Results'!B49</f>
        <v>Indicator 10: Proportion of children in formal residential care of the total number of children in formal alternative care at the end of the year</v>
      </c>
      <c r="C18" s="149">
        <f>'Indicator Results'!F49</f>
        <v>1</v>
      </c>
      <c r="D18" s="149">
        <f>'Indicator Results'!G49</f>
        <v>1</v>
      </c>
      <c r="E18" s="149">
        <f>'Indicator Results'!H49</f>
        <v>1</v>
      </c>
      <c r="F18" s="149">
        <f>'Indicator Results'!I49</f>
        <v>1</v>
      </c>
      <c r="G18" s="149">
        <f>'Indicator Results'!J49</f>
        <v>1</v>
      </c>
      <c r="H18" s="149">
        <f>'Indicator Results'!K49</f>
        <v>0.19408502772643252</v>
      </c>
      <c r="I18" s="149">
        <f>'Indicator Results'!L49</f>
        <v>0.17704280155642024</v>
      </c>
      <c r="J18" s="149">
        <f>'Indicator Results'!M49</f>
        <v>0.2360248447204969</v>
      </c>
      <c r="K18" s="149">
        <f>'Indicator Results'!N49</f>
        <v>0.15890850722311398</v>
      </c>
      <c r="L18" s="149">
        <f>'Indicator Results'!O49</f>
        <v>0.13389121338912133</v>
      </c>
      <c r="M18" s="149" t="e">
        <f>'Indicator Results'!P49</f>
        <v>#DIV/0!</v>
      </c>
    </row>
    <row r="19" spans="2:13" x14ac:dyDescent="0.2">
      <c r="B19" s="168"/>
      <c r="C19" s="400"/>
      <c r="D19" s="400"/>
      <c r="E19" s="400"/>
      <c r="F19" s="400"/>
      <c r="G19" s="400"/>
      <c r="H19" s="400"/>
      <c r="I19" s="400"/>
      <c r="J19" s="400"/>
      <c r="K19" s="400"/>
      <c r="L19" s="400"/>
      <c r="M19" s="400"/>
    </row>
    <row r="20" spans="2:13" x14ac:dyDescent="0.2">
      <c r="B20" s="169" t="s">
        <v>1061</v>
      </c>
      <c r="C20" s="401"/>
      <c r="D20" s="401"/>
      <c r="E20" s="401"/>
      <c r="F20" s="401"/>
      <c r="G20" s="401"/>
      <c r="H20" s="401"/>
      <c r="I20" s="401"/>
      <c r="J20" s="401"/>
      <c r="K20" s="401"/>
      <c r="L20" s="401"/>
      <c r="M20" s="401"/>
    </row>
    <row r="21" spans="2:13" x14ac:dyDescent="0.2">
      <c r="B21" s="168" t="str">
        <f>'Indicator Results'!B50</f>
        <v xml:space="preserve">Indicator 11: Rate of children in formal family-based care at the end of the year (per 100,000) </v>
      </c>
      <c r="C21" s="403">
        <f>'Indicator Results'!F50</f>
        <v>0</v>
      </c>
      <c r="D21" s="403">
        <f>'Indicator Results'!G50</f>
        <v>0</v>
      </c>
      <c r="E21" s="403">
        <f>'Indicator Results'!H50</f>
        <v>0</v>
      </c>
      <c r="F21" s="403">
        <f>'Indicator Results'!I50</f>
        <v>0</v>
      </c>
      <c r="G21" s="403">
        <f>'Indicator Results'!J50</f>
        <v>0</v>
      </c>
      <c r="H21" s="403">
        <f>'Indicator Results'!K50</f>
        <v>108.59629327973259</v>
      </c>
      <c r="I21" s="403">
        <f>'Indicator Results'!L50</f>
        <v>113.76962055276437</v>
      </c>
      <c r="J21" s="403">
        <f>'Indicator Results'!M50</f>
        <v>100.07295291147204</v>
      </c>
      <c r="K21" s="403">
        <f>'Indicator Results'!N50</f>
        <v>143.43746236135291</v>
      </c>
      <c r="L21" s="403">
        <f>'Indicator Results'!O50</f>
        <v>172.06029036905684</v>
      </c>
      <c r="M21" s="403" t="e">
        <f>'Indicator Results'!P50</f>
        <v>#DIV/0!</v>
      </c>
    </row>
    <row r="22" spans="2:13" ht="25.5" x14ac:dyDescent="0.2">
      <c r="B22" s="168" t="str">
        <f>'Indicator Results'!B54</f>
        <v>Indicator 12: Proportion of children in formal foster care of the total number of children in formal family-based care at the end of the year</v>
      </c>
      <c r="C22" s="149" t="e">
        <f>'Indicator Results'!F54</f>
        <v>#DIV/0!</v>
      </c>
      <c r="D22" s="149" t="e">
        <f>'Indicator Results'!G54</f>
        <v>#DIV/0!</v>
      </c>
      <c r="E22" s="149" t="e">
        <f>'Indicator Results'!H54</f>
        <v>#DIV/0!</v>
      </c>
      <c r="F22" s="149" t="e">
        <f>'Indicator Results'!I54</f>
        <v>#DIV/0!</v>
      </c>
      <c r="G22" s="149" t="e">
        <f>'Indicator Results'!J54</f>
        <v>#DIV/0!</v>
      </c>
      <c r="H22" s="149">
        <f>'Indicator Results'!K54</f>
        <v>0.76146788990825687</v>
      </c>
      <c r="I22" s="149">
        <f>'Indicator Results'!L54</f>
        <v>0.81796690307328601</v>
      </c>
      <c r="J22" s="149">
        <f>'Indicator Results'!M54</f>
        <v>0.69376693766937669</v>
      </c>
      <c r="K22" s="149">
        <f>'Indicator Results'!N54</f>
        <v>0.74236641221374045</v>
      </c>
      <c r="L22" s="149">
        <f>'Indicator Results'!O54</f>
        <v>0.73590982286634465</v>
      </c>
      <c r="M22" s="149" t="e">
        <f>'Indicator Results'!P54</f>
        <v>#DIV/0!</v>
      </c>
    </row>
    <row r="23" spans="2:13" ht="25.5" x14ac:dyDescent="0.2">
      <c r="B23" s="168" t="str">
        <f>'Indicator Results'!B59</f>
        <v>Indicator 13: Proportion of children in formal kinship care of the total number of children in formal family-based care at the end of the year</v>
      </c>
      <c r="C23" s="149" t="e">
        <f>'Indicator Results'!F59</f>
        <v>#DIV/0!</v>
      </c>
      <c r="D23" s="149" t="e">
        <f>'Indicator Results'!G59</f>
        <v>#DIV/0!</v>
      </c>
      <c r="E23" s="149" t="e">
        <f>'Indicator Results'!H59</f>
        <v>#DIV/0!</v>
      </c>
      <c r="F23" s="149" t="e">
        <f>'Indicator Results'!I59</f>
        <v>#DIV/0!</v>
      </c>
      <c r="G23" s="149" t="e">
        <f>'Indicator Results'!J59</f>
        <v>#DIV/0!</v>
      </c>
      <c r="H23" s="149">
        <f>'Indicator Results'!K59</f>
        <v>0.23853211009174313</v>
      </c>
      <c r="I23" s="149">
        <f>'Indicator Results'!L59</f>
        <v>0.18203309692671396</v>
      </c>
      <c r="J23" s="149">
        <f>'Indicator Results'!M59</f>
        <v>0.30623306233062331</v>
      </c>
      <c r="K23" s="149">
        <f>'Indicator Results'!N59</f>
        <v>0.25763358778625955</v>
      </c>
      <c r="L23" s="149">
        <f>'Indicator Results'!O59</f>
        <v>0.2640901771336554</v>
      </c>
      <c r="M23" s="149" t="e">
        <f>'Indicator Results'!P59</f>
        <v>#DIV/0!</v>
      </c>
    </row>
    <row r="24" spans="2:13" ht="25.5" x14ac:dyDescent="0.2">
      <c r="B24" s="168" t="str">
        <f>'Indicator Results'!B64</f>
        <v>Indicator 14: Proportion of children in other forms of formal family-based care of the total number of children in formal family-based care at the end of the year</v>
      </c>
      <c r="C24" s="149" t="e">
        <f>'Indicator Results'!F64</f>
        <v>#DIV/0!</v>
      </c>
      <c r="D24" s="149" t="e">
        <f>'Indicator Results'!G64</f>
        <v>#DIV/0!</v>
      </c>
      <c r="E24" s="149" t="e">
        <f>'Indicator Results'!H64</f>
        <v>#DIV/0!</v>
      </c>
      <c r="F24" s="149" t="e">
        <f>'Indicator Results'!I64</f>
        <v>#DIV/0!</v>
      </c>
      <c r="G24" s="149" t="e">
        <f>'Indicator Results'!J64</f>
        <v>#DIV/0!</v>
      </c>
      <c r="H24" s="149">
        <f>'Indicator Results'!K64</f>
        <v>0</v>
      </c>
      <c r="I24" s="149">
        <f>'Indicator Results'!L64</f>
        <v>0</v>
      </c>
      <c r="J24" s="149">
        <f>'Indicator Results'!M64</f>
        <v>0</v>
      </c>
      <c r="K24" s="149">
        <f>'Indicator Results'!N64</f>
        <v>0</v>
      </c>
      <c r="L24" s="149">
        <f>'Indicator Results'!O64</f>
        <v>0</v>
      </c>
      <c r="M24" s="149" t="e">
        <f>'Indicator Results'!P64</f>
        <v>#DIV/0!</v>
      </c>
    </row>
    <row r="25" spans="2:13" x14ac:dyDescent="0.2">
      <c r="B25" s="168" t="str">
        <f>'Indicator Results'!B69</f>
        <v>Indicator 15: Proportion of children with disabilities in formal family-based care at the end of the year</v>
      </c>
      <c r="C25" s="149" t="e">
        <f>'Indicator Results'!F69</f>
        <v>#DIV/0!</v>
      </c>
      <c r="D25" s="149" t="e">
        <f>'Indicator Results'!G69</f>
        <v>#DIV/0!</v>
      </c>
      <c r="E25" s="149" t="e">
        <f>'Indicator Results'!H69</f>
        <v>#DIV/0!</v>
      </c>
      <c r="F25" s="149" t="e">
        <f>'Indicator Results'!I69</f>
        <v>#DIV/0!</v>
      </c>
      <c r="G25" s="149" t="e">
        <f>'Indicator Results'!J69</f>
        <v>#DIV/0!</v>
      </c>
      <c r="H25" s="149">
        <f>'Indicator Results'!K69</f>
        <v>0.10779816513761468</v>
      </c>
      <c r="I25" s="149">
        <f>'Indicator Results'!L69</f>
        <v>0.2293144208037825</v>
      </c>
      <c r="J25" s="149">
        <f>'Indicator Results'!M69</f>
        <v>0.21138211382113822</v>
      </c>
      <c r="K25" s="149">
        <f>'Indicator Results'!N69</f>
        <v>0.21183206106870228</v>
      </c>
      <c r="L25" s="149">
        <f>'Indicator Results'!O69</f>
        <v>0.22061191626409019</v>
      </c>
      <c r="M25" s="149" t="e">
        <f>'Indicator Results'!P69</f>
        <v>#DIV/0!</v>
      </c>
    </row>
    <row r="26" spans="2:13" x14ac:dyDescent="0.2">
      <c r="B26" s="168" t="str">
        <f>'Indicator Results'!B73</f>
        <v xml:space="preserve">Indicator 16: Number of young people in formal family-based care at the end of the year </v>
      </c>
      <c r="C26" s="402">
        <f>'Indicator Results'!F73</f>
        <v>94</v>
      </c>
      <c r="D26" s="402">
        <f>'Indicator Results'!G73</f>
        <v>83</v>
      </c>
      <c r="E26" s="402">
        <f>'Indicator Results'!H73</f>
        <v>88</v>
      </c>
      <c r="F26" s="402">
        <f>'Indicator Results'!I73</f>
        <v>79</v>
      </c>
      <c r="G26" s="402">
        <f>'Indicator Results'!J73</f>
        <v>78</v>
      </c>
      <c r="H26" s="402">
        <f>'Indicator Results'!K73</f>
        <v>97</v>
      </c>
      <c r="I26" s="402">
        <f>'Indicator Results'!L73</f>
        <v>63</v>
      </c>
      <c r="J26" s="402">
        <f>'Indicator Results'!M73</f>
        <v>24</v>
      </c>
      <c r="K26" s="402">
        <f>'Indicator Results'!N73</f>
        <v>32</v>
      </c>
      <c r="L26" s="402">
        <f>'Indicator Results'!O73</f>
        <v>68</v>
      </c>
      <c r="M26" s="402">
        <f>'Indicator Results'!P73</f>
        <v>0</v>
      </c>
    </row>
    <row r="27" spans="2:13" x14ac:dyDescent="0.2">
      <c r="B27" s="168" t="str">
        <f>'Indicator Results'!B77</f>
        <v>Indicator 17: Rate of children who entered formal family-based care during the year (per 100,000)</v>
      </c>
      <c r="C27" s="403">
        <f>'Indicator Results'!F77</f>
        <v>0</v>
      </c>
      <c r="D27" s="403">
        <f>'Indicator Results'!G77</f>
        <v>0</v>
      </c>
      <c r="E27" s="403">
        <f>'Indicator Results'!H77</f>
        <v>0</v>
      </c>
      <c r="F27" s="403">
        <f>'Indicator Results'!I77</f>
        <v>0</v>
      </c>
      <c r="G27" s="403">
        <f>'Indicator Results'!J77</f>
        <v>0</v>
      </c>
      <c r="H27" s="403">
        <f>'Indicator Results'!K77</f>
        <v>0</v>
      </c>
      <c r="I27" s="403">
        <f>'Indicator Results'!L77</f>
        <v>0</v>
      </c>
      <c r="J27" s="403">
        <f>'Indicator Results'!M77</f>
        <v>0</v>
      </c>
      <c r="K27" s="403">
        <f>'Indicator Results'!N77</f>
        <v>43.321476690184689</v>
      </c>
      <c r="L27" s="403">
        <f>'Indicator Results'!O77</f>
        <v>35.25024923027776</v>
      </c>
      <c r="M27" s="403">
        <f>'Indicator Results'!P77</f>
        <v>0</v>
      </c>
    </row>
    <row r="28" spans="2:13" ht="25.5" x14ac:dyDescent="0.2">
      <c r="B28" s="168" t="str">
        <f>'Indicator Results'!B81</f>
        <v>Indicator 18: Proportion of children with disabilities who entered formal family-based care during the year</v>
      </c>
      <c r="C28" s="149" t="e">
        <f>'Indicator Results'!F81</f>
        <v>#DIV/0!</v>
      </c>
      <c r="D28" s="149" t="e">
        <f>'Indicator Results'!G81</f>
        <v>#DIV/0!</v>
      </c>
      <c r="E28" s="149" t="e">
        <f>'Indicator Results'!H81</f>
        <v>#DIV/0!</v>
      </c>
      <c r="F28" s="149" t="e">
        <f>'Indicator Results'!I81</f>
        <v>#DIV/0!</v>
      </c>
      <c r="G28" s="149" t="e">
        <f>'Indicator Results'!J81</f>
        <v>#DIV/0!</v>
      </c>
      <c r="H28" s="149" t="e">
        <f>'Indicator Results'!K81</f>
        <v>#DIV/0!</v>
      </c>
      <c r="I28" s="149" t="e">
        <f>'Indicator Results'!L81</f>
        <v>#DIV/0!</v>
      </c>
      <c r="J28" s="149" t="e">
        <f>'Indicator Results'!M81</f>
        <v>#DIV/0!</v>
      </c>
      <c r="K28" s="149">
        <f>'Indicator Results'!N81</f>
        <v>8.8050314465408799E-2</v>
      </c>
      <c r="L28" s="149">
        <f>'Indicator Results'!O81</f>
        <v>7.03125E-2</v>
      </c>
      <c r="M28" s="149" t="e">
        <f>'Indicator Results'!P81</f>
        <v>#DIV/0!</v>
      </c>
    </row>
    <row r="29" spans="2:13" x14ac:dyDescent="0.2">
      <c r="B29" s="168" t="str">
        <f>'Indicator Results'!B85</f>
        <v xml:space="preserve">Indicator 19: Number of children who entered formal foster care during the year </v>
      </c>
      <c r="C29" s="402">
        <f>'Indicator Results'!F85</f>
        <v>0</v>
      </c>
      <c r="D29" s="402">
        <f>'Indicator Results'!G85</f>
        <v>0</v>
      </c>
      <c r="E29" s="402">
        <f>'Indicator Results'!H85</f>
        <v>0</v>
      </c>
      <c r="F29" s="402">
        <f>'Indicator Results'!I85</f>
        <v>0</v>
      </c>
      <c r="G29" s="402">
        <f>'Indicator Results'!J85</f>
        <v>0</v>
      </c>
      <c r="H29" s="402">
        <f>'Indicator Results'!K85</f>
        <v>0</v>
      </c>
      <c r="I29" s="402">
        <f>'Indicator Results'!L85</f>
        <v>0</v>
      </c>
      <c r="J29" s="402">
        <f>'Indicator Results'!M85</f>
        <v>0</v>
      </c>
      <c r="K29" s="402">
        <f>'Indicator Results'!N85</f>
        <v>131</v>
      </c>
      <c r="L29" s="402">
        <f>'Indicator Results'!O85</f>
        <v>87</v>
      </c>
      <c r="M29" s="402">
        <f>'Indicator Results'!P85</f>
        <v>0</v>
      </c>
    </row>
    <row r="30" spans="2:13" x14ac:dyDescent="0.2">
      <c r="B30" s="168" t="str">
        <f>'Indicator Results'!B90</f>
        <v>Indicator 20: Number of children who entered formal kinship care during the year</v>
      </c>
      <c r="C30" s="402">
        <f>'Indicator Results'!F90</f>
        <v>0</v>
      </c>
      <c r="D30" s="402">
        <f>'Indicator Results'!G90</f>
        <v>0</v>
      </c>
      <c r="E30" s="402">
        <f>'Indicator Results'!H90</f>
        <v>0</v>
      </c>
      <c r="F30" s="402">
        <f>'Indicator Results'!I90</f>
        <v>0</v>
      </c>
      <c r="G30" s="402">
        <f>'Indicator Results'!J90</f>
        <v>0</v>
      </c>
      <c r="H30" s="402">
        <f>'Indicator Results'!K90</f>
        <v>0</v>
      </c>
      <c r="I30" s="402">
        <f>'Indicator Results'!L90</f>
        <v>0</v>
      </c>
      <c r="J30" s="402">
        <f>'Indicator Results'!M90</f>
        <v>0</v>
      </c>
      <c r="K30" s="402">
        <f>'Indicator Results'!N90</f>
        <v>28</v>
      </c>
      <c r="L30" s="402">
        <f>'Indicator Results'!O90</f>
        <v>41</v>
      </c>
      <c r="M30" s="402">
        <f>'Indicator Results'!P90</f>
        <v>0</v>
      </c>
    </row>
    <row r="31" spans="2:13" x14ac:dyDescent="0.2">
      <c r="B31" s="168" t="str">
        <f>'Indicator Results'!B95</f>
        <v xml:space="preserve"> Indicator 21: Number of children who entered other forms of formal family-based care during the year</v>
      </c>
      <c r="C31" s="402">
        <f>'Indicator Results'!F95</f>
        <v>0</v>
      </c>
      <c r="D31" s="402">
        <f>'Indicator Results'!G95</f>
        <v>0</v>
      </c>
      <c r="E31" s="402">
        <f>'Indicator Results'!H95</f>
        <v>0</v>
      </c>
      <c r="F31" s="402">
        <f>'Indicator Results'!I95</f>
        <v>0</v>
      </c>
      <c r="G31" s="402">
        <f>'Indicator Results'!J95</f>
        <v>0</v>
      </c>
      <c r="H31" s="402">
        <f>'Indicator Results'!K95</f>
        <v>0</v>
      </c>
      <c r="I31" s="402">
        <f>'Indicator Results'!L95</f>
        <v>0</v>
      </c>
      <c r="J31" s="402">
        <f>'Indicator Results'!M95</f>
        <v>0</v>
      </c>
      <c r="K31" s="402">
        <f>'Indicator Results'!N95</f>
        <v>0</v>
      </c>
      <c r="L31" s="402">
        <f>'Indicator Results'!O95</f>
        <v>0</v>
      </c>
      <c r="M31" s="402">
        <f>'Indicator Results'!P95</f>
        <v>0</v>
      </c>
    </row>
    <row r="32" spans="2:13" ht="25.5" x14ac:dyDescent="0.2">
      <c r="B32" s="168" t="s">
        <v>863</v>
      </c>
      <c r="C32" s="402">
        <f>+'Indicator Results'!F100</f>
        <v>0</v>
      </c>
      <c r="D32" s="402">
        <f>+'Indicator Results'!G100</f>
        <v>0</v>
      </c>
      <c r="E32" s="402">
        <f>+'Indicator Results'!H100</f>
        <v>0</v>
      </c>
      <c r="F32" s="402">
        <f>+'Indicator Results'!I100</f>
        <v>0</v>
      </c>
      <c r="G32" s="402">
        <f>+'Indicator Results'!J100</f>
        <v>0</v>
      </c>
      <c r="H32" s="402">
        <f>+'Indicator Results'!K100</f>
        <v>0</v>
      </c>
      <c r="I32" s="402">
        <f>+'Indicator Results'!L100</f>
        <v>0</v>
      </c>
      <c r="J32" s="402">
        <f>+'Indicator Results'!M100</f>
        <v>69</v>
      </c>
      <c r="K32" s="402">
        <f>+'Indicator Results'!N100</f>
        <v>58</v>
      </c>
      <c r="L32" s="402">
        <f>+'Indicator Results'!O100</f>
        <v>87</v>
      </c>
      <c r="M32" s="402">
        <f>+'Indicator Results'!P100</f>
        <v>0</v>
      </c>
    </row>
    <row r="33" spans="1:51" x14ac:dyDescent="0.2">
      <c r="B33" s="168" t="str">
        <f>'Indicator Results'!B110</f>
        <v>Indicator 23: Proportion of children with disabilities who left formal family-based care during the year</v>
      </c>
      <c r="C33" s="149" t="e">
        <f>'Indicator Results'!F110</f>
        <v>#DIV/0!</v>
      </c>
      <c r="D33" s="149" t="e">
        <f>'Indicator Results'!G110</f>
        <v>#DIV/0!</v>
      </c>
      <c r="E33" s="149" t="e">
        <f>'Indicator Results'!H110</f>
        <v>#DIV/0!</v>
      </c>
      <c r="F33" s="149" t="e">
        <f>'Indicator Results'!I110</f>
        <v>#DIV/0!</v>
      </c>
      <c r="G33" s="149" t="e">
        <f>'Indicator Results'!J110</f>
        <v>#DIV/0!</v>
      </c>
      <c r="H33" s="149" t="e">
        <f>'Indicator Results'!K110</f>
        <v>#DIV/0!</v>
      </c>
      <c r="I33" s="149" t="e">
        <f>'Indicator Results'!L110</f>
        <v>#DIV/0!</v>
      </c>
      <c r="J33" s="149">
        <f>'Indicator Results'!M110</f>
        <v>0.15942028985507245</v>
      </c>
      <c r="K33" s="149">
        <f>'Indicator Results'!N110</f>
        <v>6.8965517241379309E-2</v>
      </c>
      <c r="L33" s="149">
        <f>'Indicator Results'!O110</f>
        <v>0.10344827586206896</v>
      </c>
      <c r="M33" s="149" t="e">
        <f>'Indicator Results'!P110</f>
        <v>#DIV/0!</v>
      </c>
    </row>
    <row r="34" spans="1:51" x14ac:dyDescent="0.2">
      <c r="B34" s="168" t="str">
        <f>'Indicator Results'!B114</f>
        <v>Indicator 24: Number of young people who left formal family-based care during the year</v>
      </c>
      <c r="C34" s="402">
        <f>'Indicator Results'!F114</f>
        <v>0</v>
      </c>
      <c r="D34" s="402">
        <f>'Indicator Results'!G114</f>
        <v>0</v>
      </c>
      <c r="E34" s="402">
        <f>'Indicator Results'!H114</f>
        <v>0</v>
      </c>
      <c r="F34" s="402">
        <f>'Indicator Results'!I114</f>
        <v>0</v>
      </c>
      <c r="G34" s="402">
        <f>'Indicator Results'!J114</f>
        <v>0</v>
      </c>
      <c r="H34" s="402">
        <f>'Indicator Results'!K114</f>
        <v>0</v>
      </c>
      <c r="I34" s="402">
        <f>'Indicator Results'!L114</f>
        <v>0</v>
      </c>
      <c r="J34" s="402">
        <f>'Indicator Results'!M114</f>
        <v>5</v>
      </c>
      <c r="K34" s="402">
        <f>'Indicator Results'!N114</f>
        <v>22</v>
      </c>
      <c r="L34" s="402">
        <f>'Indicator Results'!O114</f>
        <v>20</v>
      </c>
      <c r="M34" s="402">
        <f>'Indicator Results'!P114</f>
        <v>0</v>
      </c>
    </row>
    <row r="35" spans="1:51" ht="25.5" x14ac:dyDescent="0.2">
      <c r="B35" s="168" t="str">
        <f>'Indicator Results'!B118</f>
        <v>Indicator 25: Number of children who left foster care during the year, by destination upon leaving care/death of child</v>
      </c>
      <c r="C35" s="402">
        <f>'Indicator Results'!F118</f>
        <v>0</v>
      </c>
      <c r="D35" s="402">
        <f>'Indicator Results'!G118</f>
        <v>0</v>
      </c>
      <c r="E35" s="402">
        <f>'Indicator Results'!H118</f>
        <v>0</v>
      </c>
      <c r="F35" s="402">
        <f>'Indicator Results'!I118</f>
        <v>0</v>
      </c>
      <c r="G35" s="402">
        <f>'Indicator Results'!J118</f>
        <v>0</v>
      </c>
      <c r="H35" s="402">
        <f>'Indicator Results'!K118</f>
        <v>0</v>
      </c>
      <c r="I35" s="402">
        <f>'Indicator Results'!L118</f>
        <v>0</v>
      </c>
      <c r="J35" s="402">
        <f>'Indicator Results'!M118</f>
        <v>49</v>
      </c>
      <c r="K35" s="402">
        <f>'Indicator Results'!N118</f>
        <v>49</v>
      </c>
      <c r="L35" s="402">
        <f>'Indicator Results'!O118</f>
        <v>78</v>
      </c>
      <c r="M35" s="402">
        <f>'Indicator Results'!P118</f>
        <v>0</v>
      </c>
    </row>
    <row r="36" spans="1:51" ht="25.5" x14ac:dyDescent="0.2">
      <c r="B36" s="168" t="str">
        <f>'Indicator Results'!B130</f>
        <v>Indicator 26: Number of children who left kinship care during the year, by destination upon leaving care/death of child</v>
      </c>
      <c r="C36" s="402">
        <f>'Indicator Results'!F130</f>
        <v>0</v>
      </c>
      <c r="D36" s="402">
        <f>'Indicator Results'!G130</f>
        <v>0</v>
      </c>
      <c r="E36" s="402">
        <f>'Indicator Results'!H130</f>
        <v>0</v>
      </c>
      <c r="F36" s="402">
        <f>'Indicator Results'!I130</f>
        <v>0</v>
      </c>
      <c r="G36" s="402">
        <f>'Indicator Results'!J130</f>
        <v>0</v>
      </c>
      <c r="H36" s="402">
        <f>'Indicator Results'!K130</f>
        <v>0</v>
      </c>
      <c r="I36" s="402">
        <f>'Indicator Results'!L130</f>
        <v>0</v>
      </c>
      <c r="J36" s="402">
        <f>'Indicator Results'!M130</f>
        <v>20</v>
      </c>
      <c r="K36" s="402">
        <f>'Indicator Results'!N130</f>
        <v>9</v>
      </c>
      <c r="L36" s="402">
        <f>'Indicator Results'!O130</f>
        <v>9</v>
      </c>
      <c r="M36" s="402">
        <f>'Indicator Results'!P130</f>
        <v>0</v>
      </c>
    </row>
    <row r="37" spans="1:51" ht="25.5" x14ac:dyDescent="0.2">
      <c r="B37" s="168" t="str">
        <f>'Indicator Results'!B142</f>
        <v>Indicator 27: Number of children who left other forms of family based care during the year, by destination upon leaving care/death of child</v>
      </c>
      <c r="C37" s="402">
        <f>'Indicator Results'!F142</f>
        <v>0</v>
      </c>
      <c r="D37" s="402">
        <f>'Indicator Results'!G142</f>
        <v>0</v>
      </c>
      <c r="E37" s="402">
        <f>'Indicator Results'!H142</f>
        <v>0</v>
      </c>
      <c r="F37" s="402">
        <f>'Indicator Results'!I142</f>
        <v>0</v>
      </c>
      <c r="G37" s="402">
        <f>'Indicator Results'!J142</f>
        <v>0</v>
      </c>
      <c r="H37" s="402">
        <f>'Indicator Results'!K142</f>
        <v>0</v>
      </c>
      <c r="I37" s="402">
        <f>'Indicator Results'!L142</f>
        <v>0</v>
      </c>
      <c r="J37" s="402">
        <f>'Indicator Results'!M142</f>
        <v>0</v>
      </c>
      <c r="K37" s="402">
        <f>'Indicator Results'!N142</f>
        <v>0</v>
      </c>
      <c r="L37" s="402">
        <f>'Indicator Results'!O142</f>
        <v>0</v>
      </c>
      <c r="M37" s="402">
        <f>'Indicator Results'!P142</f>
        <v>0</v>
      </c>
    </row>
    <row r="38" spans="1:51" ht="25.5" x14ac:dyDescent="0.2">
      <c r="B38" s="168" t="str">
        <f>'Indicator Results'!B154</f>
        <v>Indicator 28: Proportion of children in formal family-based care of the total number of children in formal alternative care at the end of the year</v>
      </c>
      <c r="C38" s="149">
        <f>'Indicator Results'!F154</f>
        <v>0</v>
      </c>
      <c r="D38" s="149">
        <f>'Indicator Results'!G154</f>
        <v>0</v>
      </c>
      <c r="E38" s="149">
        <f>'Indicator Results'!H154</f>
        <v>0</v>
      </c>
      <c r="F38" s="149">
        <f>'Indicator Results'!I154</f>
        <v>0</v>
      </c>
      <c r="G38" s="149">
        <f>'Indicator Results'!J154</f>
        <v>0</v>
      </c>
      <c r="H38" s="149">
        <f>'Indicator Results'!K154</f>
        <v>0.80591497227356745</v>
      </c>
      <c r="I38" s="149">
        <f>'Indicator Results'!L154</f>
        <v>0.82295719844357973</v>
      </c>
      <c r="J38" s="149">
        <f>'Indicator Results'!M154</f>
        <v>0.7639751552795031</v>
      </c>
      <c r="K38" s="149">
        <f>'Indicator Results'!N154</f>
        <v>0.841091492776886</v>
      </c>
      <c r="L38" s="149">
        <f>'Indicator Results'!O154</f>
        <v>0.86610878661087864</v>
      </c>
      <c r="M38" s="149" t="e">
        <f>'Indicator Results'!P154</f>
        <v>#DIV/0!</v>
      </c>
    </row>
    <row r="39" spans="1:51" x14ac:dyDescent="0.2">
      <c r="B39" s="168"/>
      <c r="C39" s="400"/>
      <c r="D39" s="400"/>
      <c r="E39" s="400"/>
      <c r="F39" s="400"/>
      <c r="G39" s="400"/>
      <c r="H39" s="400"/>
      <c r="I39" s="400"/>
      <c r="J39" s="400"/>
      <c r="K39" s="400"/>
      <c r="L39" s="400"/>
      <c r="M39" s="400"/>
    </row>
    <row r="40" spans="1:51" x14ac:dyDescent="0.2">
      <c r="B40" s="169" t="s">
        <v>1062</v>
      </c>
      <c r="C40" s="401"/>
      <c r="D40" s="401"/>
      <c r="E40" s="401"/>
      <c r="F40" s="401"/>
      <c r="G40" s="401"/>
      <c r="H40" s="401"/>
      <c r="I40" s="401"/>
      <c r="J40" s="401"/>
      <c r="K40" s="401"/>
      <c r="L40" s="401"/>
      <c r="M40" s="401"/>
    </row>
    <row r="41" spans="1:51" x14ac:dyDescent="0.2">
      <c r="B41" s="168" t="str">
        <f>'Indicator Results'!B155</f>
        <v>Indicator 29: Adoption rate of children during the year, by type of formal adoption (per 100,000)</v>
      </c>
      <c r="C41" s="403">
        <f>'Indicator Results'!F155</f>
        <v>17.794438644775553</v>
      </c>
      <c r="D41" s="403">
        <f>'Indicator Results'!G155</f>
        <v>24.37342961634549</v>
      </c>
      <c r="E41" s="403">
        <f>'Indicator Results'!H155</f>
        <v>24.293211851238954</v>
      </c>
      <c r="F41" s="403">
        <f>'Indicator Results'!I155</f>
        <v>10.428805816848342</v>
      </c>
      <c r="G41" s="403">
        <f>'Indicator Results'!J155</f>
        <v>13.975332312561985</v>
      </c>
      <c r="H41" s="403">
        <f>'Indicator Results'!K155</f>
        <v>4.2128583872434646</v>
      </c>
      <c r="I41" s="403">
        <f>'Indicator Results'!L155</f>
        <v>5.4313318013529184</v>
      </c>
      <c r="J41" s="403">
        <f>'Indicator Results'!M155</f>
        <v>5.1314252533641218</v>
      </c>
      <c r="K41" s="403">
        <f>'Indicator Results'!N155</f>
        <v>5.1767802334182962</v>
      </c>
      <c r="L41" s="403">
        <f>'Indicator Results'!O155</f>
        <v>5.7832440143424453</v>
      </c>
      <c r="M41" s="403">
        <f>'Indicator Results'!P155</f>
        <v>0</v>
      </c>
    </row>
    <row r="42" spans="1:51" x14ac:dyDescent="0.2">
      <c r="B42" s="168" t="str">
        <f>'Indicator Results'!B167</f>
        <v>Indicator 30: Proportion of children with disabilities who were formally adopted during the year</v>
      </c>
      <c r="C42" s="149">
        <f>'Indicator Results'!F167</f>
        <v>0</v>
      </c>
      <c r="D42" s="149">
        <f>'Indicator Results'!G167</f>
        <v>0</v>
      </c>
      <c r="E42" s="149">
        <f>'Indicator Results'!H167</f>
        <v>0</v>
      </c>
      <c r="F42" s="149">
        <f>'Indicator Results'!I167</f>
        <v>0</v>
      </c>
      <c r="G42" s="149">
        <f>'Indicator Results'!J167</f>
        <v>0</v>
      </c>
      <c r="H42" s="149">
        <f>'Indicator Results'!K167</f>
        <v>0</v>
      </c>
      <c r="I42" s="149">
        <f>'Indicator Results'!L167</f>
        <v>0</v>
      </c>
      <c r="J42" s="149">
        <f>'Indicator Results'!M167</f>
        <v>0.10526315789473684</v>
      </c>
      <c r="K42" s="149">
        <f>'Indicator Results'!N167</f>
        <v>0.31578947368421051</v>
      </c>
      <c r="L42" s="149">
        <f>'Indicator Results'!O167</f>
        <v>4.7619047619047616E-2</v>
      </c>
      <c r="M42" s="149" t="e">
        <f>'Indicator Results'!P167</f>
        <v>#DIV/0!</v>
      </c>
    </row>
    <row r="43" spans="1:51" x14ac:dyDescent="0.2">
      <c r="B43" s="168"/>
      <c r="C43" s="402"/>
      <c r="D43" s="402"/>
      <c r="E43" s="402"/>
      <c r="F43" s="402"/>
      <c r="G43" s="402"/>
      <c r="H43" s="402"/>
      <c r="I43" s="402"/>
      <c r="J43" s="402"/>
      <c r="K43" s="402"/>
      <c r="L43" s="402"/>
      <c r="M43" s="402"/>
    </row>
    <row r="44" spans="1:51" x14ac:dyDescent="0.2">
      <c r="B44" s="513" t="s">
        <v>1063</v>
      </c>
      <c r="C44" s="514"/>
      <c r="D44" s="514"/>
      <c r="E44" s="514"/>
      <c r="F44" s="514"/>
      <c r="G44" s="514"/>
      <c r="H44" s="514"/>
      <c r="I44" s="514"/>
      <c r="J44" s="514"/>
      <c r="K44" s="514"/>
      <c r="L44" s="514"/>
      <c r="M44" s="514"/>
    </row>
    <row r="45" spans="1:51" x14ac:dyDescent="0.2">
      <c r="B45" s="168"/>
      <c r="C45" s="402"/>
      <c r="D45" s="402"/>
      <c r="E45" s="402"/>
      <c r="F45" s="402"/>
      <c r="G45" s="402"/>
      <c r="H45" s="402"/>
      <c r="I45" s="402"/>
      <c r="J45" s="402"/>
      <c r="K45" s="402"/>
      <c r="L45" s="402"/>
      <c r="M45" s="402"/>
    </row>
    <row r="46" spans="1:51" s="145" customFormat="1" x14ac:dyDescent="0.2">
      <c r="A46"/>
      <c r="B46" s="169" t="s">
        <v>1064</v>
      </c>
      <c r="C46" s="401"/>
      <c r="D46" s="401"/>
      <c r="E46" s="401"/>
      <c r="F46" s="401"/>
      <c r="G46" s="401"/>
      <c r="H46" s="401"/>
      <c r="I46" s="401"/>
      <c r="J46" s="401"/>
      <c r="K46" s="401"/>
      <c r="L46" s="401"/>
      <c r="M46" s="401"/>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row>
    <row r="47" spans="1:51" x14ac:dyDescent="0.2">
      <c r="B47" s="168" t="str">
        <f>'Indicator Results'!_Hlk27751367</f>
        <v>Indicator 31: Rate of child victims of crime registered by the police during the year (per 100,000)</v>
      </c>
      <c r="C47" s="403">
        <f>'Indicator Results'!F179</f>
        <v>0</v>
      </c>
      <c r="D47" s="403">
        <f>'Indicator Results'!G179</f>
        <v>0</v>
      </c>
      <c r="E47" s="403">
        <f>'Indicator Results'!H179</f>
        <v>0</v>
      </c>
      <c r="F47" s="403">
        <f>'Indicator Results'!I179</f>
        <v>53.841741659077492</v>
      </c>
      <c r="G47" s="403">
        <f>'Indicator Results'!J179</f>
        <v>63.256767309491089</v>
      </c>
      <c r="H47" s="403">
        <f>'Indicator Results'!K179</f>
        <v>116.72095884656893</v>
      </c>
      <c r="I47" s="403">
        <f>'Indicator Results'!L179</f>
        <v>39.571131695571268</v>
      </c>
      <c r="J47" s="403">
        <f>'Indicator Results'!M179</f>
        <v>298.162814721789</v>
      </c>
      <c r="K47" s="403">
        <f>'Indicator Results'!N179</f>
        <v>367.2789344551507</v>
      </c>
      <c r="L47" s="403">
        <f>'Indicator Results'!O179</f>
        <v>397.11608898484792</v>
      </c>
      <c r="M47" s="403">
        <f>'Indicator Results'!P179</f>
        <v>0</v>
      </c>
    </row>
    <row r="48" spans="1:51" x14ac:dyDescent="0.2">
      <c r="B48" s="168" t="str">
        <f>'Indicator Results'!B183</f>
        <v>Indicator 32: Rate of child witnesses  of crime registered by the police during the year (per 100,000)</v>
      </c>
      <c r="C48" s="403">
        <f>'Indicator Results'!F183</f>
        <v>0</v>
      </c>
      <c r="D48" s="403">
        <f>'Indicator Results'!G183</f>
        <v>0</v>
      </c>
      <c r="E48" s="403">
        <f>'Indicator Results'!H183</f>
        <v>0</v>
      </c>
      <c r="F48" s="403">
        <f>'Indicator Results'!I183</f>
        <v>0</v>
      </c>
      <c r="G48" s="403">
        <f>'Indicator Results'!J183</f>
        <v>0</v>
      </c>
      <c r="H48" s="403">
        <f>'Indicator Results'!K183</f>
        <v>0</v>
      </c>
      <c r="I48" s="403">
        <f>'Indicator Results'!L183</f>
        <v>0</v>
      </c>
      <c r="J48" s="403">
        <f>'Indicator Results'!M183</f>
        <v>0</v>
      </c>
      <c r="K48" s="403">
        <f>'Indicator Results'!N183</f>
        <v>0</v>
      </c>
      <c r="L48" s="403">
        <f>'Indicator Results'!O183</f>
        <v>0</v>
      </c>
      <c r="M48" s="403">
        <f>'Indicator Results'!P183</f>
        <v>0</v>
      </c>
    </row>
    <row r="49" spans="2:13" x14ac:dyDescent="0.2">
      <c r="B49" s="168"/>
      <c r="C49" s="402"/>
      <c r="D49" s="402"/>
      <c r="E49" s="402"/>
      <c r="F49" s="402"/>
      <c r="G49" s="402"/>
      <c r="H49" s="402"/>
      <c r="I49" s="402"/>
      <c r="J49" s="402"/>
      <c r="K49" s="402"/>
      <c r="L49" s="402"/>
      <c r="M49" s="402"/>
    </row>
    <row r="50" spans="2:13" x14ac:dyDescent="0.2">
      <c r="B50" s="169" t="s">
        <v>1065</v>
      </c>
      <c r="C50" s="401"/>
      <c r="D50" s="401"/>
      <c r="E50" s="401"/>
      <c r="F50" s="401"/>
      <c r="G50" s="401"/>
      <c r="H50" s="401"/>
      <c r="I50" s="401"/>
      <c r="J50" s="401"/>
      <c r="K50" s="401"/>
      <c r="L50" s="401"/>
      <c r="M50" s="401"/>
    </row>
    <row r="51" spans="2:13" x14ac:dyDescent="0.2">
      <c r="B51" s="168" t="str">
        <f>'Indicator Results'!B187</f>
        <v>Indicator 33: Rate of children in detention at the end of the year (per 100,000)</v>
      </c>
      <c r="C51" s="403">
        <f>'Indicator Results'!F187</f>
        <v>6.1911984969675036</v>
      </c>
      <c r="D51" s="403">
        <f>'Indicator Results'!G187</f>
        <v>4.0764844398191</v>
      </c>
      <c r="E51" s="403">
        <f>'Indicator Results'!H187</f>
        <v>4.8253000130283104</v>
      </c>
      <c r="F51" s="403">
        <f>'Indicator Results'!I187</f>
        <v>5.1199906377314051</v>
      </c>
      <c r="G51" s="403">
        <f>'Indicator Results'!J187</f>
        <v>1.9725519397582636</v>
      </c>
      <c r="H51" s="403">
        <f>'Indicator Results'!K187</f>
        <v>3.7361110073302499</v>
      </c>
      <c r="I51" s="403">
        <f>'Indicator Results'!L187</f>
        <v>7.7998085012533478</v>
      </c>
      <c r="J51" s="403">
        <f>'Indicator Results'!M187</f>
        <v>4.6104070447019643</v>
      </c>
      <c r="K51" s="403">
        <f>'Indicator Results'!N187</f>
        <v>4.6535054582881674</v>
      </c>
      <c r="L51" s="403">
        <f>'Indicator Results'!O187</f>
        <v>12.191067272525768</v>
      </c>
      <c r="M51" s="403" t="e">
        <f>'Indicator Results'!P187</f>
        <v>#DIV/0!</v>
      </c>
    </row>
    <row r="52" spans="2:13" x14ac:dyDescent="0.2">
      <c r="B52" s="168" t="str">
        <f>'Indicator Results'!B199</f>
        <v>Indicator 34: Rate of children detained during the year (per 100,000)</v>
      </c>
      <c r="C52" s="403">
        <f>'Indicator Results'!F199</f>
        <v>0</v>
      </c>
      <c r="D52" s="403">
        <f>'Indicator Results'!G199</f>
        <v>0</v>
      </c>
      <c r="E52" s="403">
        <f>'Indicator Results'!H199</f>
        <v>0</v>
      </c>
      <c r="F52" s="403">
        <f>'Indicator Results'!I199</f>
        <v>0</v>
      </c>
      <c r="G52" s="403">
        <f>'Indicator Results'!J199</f>
        <v>0</v>
      </c>
      <c r="H52" s="403">
        <f>'Indicator Results'!K199</f>
        <v>0</v>
      </c>
      <c r="I52" s="403">
        <f>'Indicator Results'!L199</f>
        <v>0</v>
      </c>
      <c r="J52" s="403">
        <f>'Indicator Results'!M199</f>
        <v>0</v>
      </c>
      <c r="K52" s="403">
        <f>'Indicator Results'!N199</f>
        <v>0</v>
      </c>
      <c r="L52" s="403">
        <f>'Indicator Results'!O199</f>
        <v>0</v>
      </c>
      <c r="M52" s="403">
        <f>'Indicator Results'!P199</f>
        <v>0</v>
      </c>
    </row>
    <row r="53" spans="2:13" x14ac:dyDescent="0.2">
      <c r="B53" s="168" t="str">
        <f>'Indicator Results'!B211</f>
        <v xml:space="preserve">Indicator 36: Percentage of children sentenced to custodial sentences during the year </v>
      </c>
      <c r="C53" s="149">
        <f>'Indicator Results'!F211</f>
        <v>1</v>
      </c>
      <c r="D53" s="149">
        <f>'Indicator Results'!G211</f>
        <v>1</v>
      </c>
      <c r="E53" s="149">
        <f>'Indicator Results'!H211</f>
        <v>1</v>
      </c>
      <c r="F53" s="149">
        <f>'Indicator Results'!I211</f>
        <v>1</v>
      </c>
      <c r="G53" s="149">
        <f>'Indicator Results'!J211</f>
        <v>1</v>
      </c>
      <c r="H53" s="149">
        <f>'Indicator Results'!K211</f>
        <v>1</v>
      </c>
      <c r="I53" s="149">
        <f>'Indicator Results'!L211</f>
        <v>1</v>
      </c>
      <c r="J53" s="149">
        <f>'Indicator Results'!M211</f>
        <v>1</v>
      </c>
      <c r="K53" s="149">
        <f>'Indicator Results'!N211</f>
        <v>0.5</v>
      </c>
      <c r="L53" s="149">
        <f>'Indicator Results'!O211</f>
        <v>0.83333333333333337</v>
      </c>
      <c r="M53" s="149" t="e">
        <f>'Indicator Results'!P211</f>
        <v>#DIV/0!</v>
      </c>
    </row>
    <row r="54" spans="2:13" x14ac:dyDescent="0.2">
      <c r="B54" s="168" t="str">
        <f>'Indicator Results'!B215</f>
        <v>Indicator 37: Percentage of children sentenced with alternative measures during the year</v>
      </c>
      <c r="C54" s="149">
        <f>'Indicator Results'!F215</f>
        <v>0</v>
      </c>
      <c r="D54" s="149">
        <f>'Indicator Results'!G215</f>
        <v>0</v>
      </c>
      <c r="E54" s="149">
        <f>'Indicator Results'!H215</f>
        <v>0</v>
      </c>
      <c r="F54" s="149">
        <f>'Indicator Results'!I215</f>
        <v>0</v>
      </c>
      <c r="G54" s="149">
        <f>'Indicator Results'!J215</f>
        <v>0</v>
      </c>
      <c r="H54" s="149">
        <f>'Indicator Results'!K215</f>
        <v>0</v>
      </c>
      <c r="I54" s="149">
        <f>'Indicator Results'!L215</f>
        <v>0</v>
      </c>
      <c r="J54" s="149">
        <f>'Indicator Results'!M215</f>
        <v>0</v>
      </c>
      <c r="K54" s="149">
        <f>'Indicator Results'!N215</f>
        <v>0.5</v>
      </c>
      <c r="L54" s="149">
        <f>'Indicator Results'!O215</f>
        <v>0.16666666666666666</v>
      </c>
      <c r="M54" s="149" t="e">
        <f>'Indicator Results'!P215</f>
        <v>#DIV/0!</v>
      </c>
    </row>
    <row r="55" spans="2:13" x14ac:dyDescent="0.2">
      <c r="B55" s="168"/>
      <c r="C55" s="400"/>
      <c r="D55" s="400"/>
      <c r="E55" s="400"/>
      <c r="F55" s="400"/>
      <c r="G55" s="400"/>
      <c r="H55" s="400"/>
      <c r="I55" s="400"/>
      <c r="J55" s="400"/>
      <c r="K55" s="400"/>
      <c r="L55" s="400"/>
      <c r="M55" s="400"/>
    </row>
    <row r="56" spans="2:13" x14ac:dyDescent="0.2">
      <c r="B56" s="169" t="s">
        <v>1066</v>
      </c>
      <c r="C56" s="401"/>
      <c r="D56" s="401"/>
      <c r="E56" s="401"/>
      <c r="F56" s="401"/>
      <c r="G56" s="401"/>
      <c r="H56" s="401"/>
      <c r="I56" s="401"/>
      <c r="J56" s="401"/>
      <c r="K56" s="401"/>
      <c r="L56" s="401"/>
      <c r="M56" s="401"/>
    </row>
    <row r="57" spans="2:13" ht="25.5" x14ac:dyDescent="0.2">
      <c r="B57" s="168" t="str">
        <f>'Indicator Results'!_Hlk27751469</f>
        <v>Indicator 38: Number of children who brought or on whose behalf a complaint was brought to independent human rights mechanisms during the year</v>
      </c>
      <c r="C57" s="402">
        <f>'Indicator Results'!F219</f>
        <v>104</v>
      </c>
      <c r="D57" s="402">
        <f>'Indicator Results'!G219</f>
        <v>111</v>
      </c>
      <c r="E57" s="402">
        <f>'Indicator Results'!H219</f>
        <v>124</v>
      </c>
      <c r="F57" s="402">
        <f>'Indicator Results'!I219</f>
        <v>100</v>
      </c>
      <c r="G57" s="402">
        <f>'Indicator Results'!J219</f>
        <v>228</v>
      </c>
      <c r="H57" s="402">
        <f>'Indicator Results'!K219</f>
        <v>313</v>
      </c>
      <c r="I57" s="402">
        <f>'Indicator Results'!L219</f>
        <v>449</v>
      </c>
      <c r="J57" s="402">
        <f>'Indicator Results'!M219</f>
        <v>450</v>
      </c>
      <c r="K57" s="402">
        <f>'Indicator Results'!N219</f>
        <v>379</v>
      </c>
      <c r="L57" s="402">
        <f>'Indicator Results'!O219</f>
        <v>0</v>
      </c>
      <c r="M57" s="402">
        <f>'Indicator Results'!P219</f>
        <v>0</v>
      </c>
    </row>
    <row r="58" spans="2:13" x14ac:dyDescent="0.2">
      <c r="B58" s="168"/>
      <c r="C58" s="402"/>
      <c r="D58" s="402"/>
      <c r="E58" s="402"/>
      <c r="F58" s="402"/>
      <c r="G58" s="402"/>
      <c r="H58" s="402"/>
      <c r="I58" s="402"/>
      <c r="J58" s="402"/>
      <c r="K58" s="402"/>
      <c r="L58" s="402"/>
      <c r="M58" s="402"/>
    </row>
    <row r="59" spans="2:13" x14ac:dyDescent="0.2">
      <c r="B59" s="513" t="s">
        <v>1067</v>
      </c>
      <c r="C59" s="514"/>
      <c r="D59" s="514"/>
      <c r="E59" s="514"/>
      <c r="F59" s="514"/>
      <c r="G59" s="514"/>
      <c r="H59" s="514"/>
      <c r="I59" s="514"/>
      <c r="J59" s="514"/>
      <c r="K59" s="514"/>
      <c r="L59" s="514"/>
      <c r="M59" s="514"/>
    </row>
    <row r="60" spans="2:13" ht="25.5" x14ac:dyDescent="0.2">
      <c r="B60" s="168" t="str">
        <f>'Indicator Results'!B224</f>
        <v>Indicator 39: Number of child victims of violence registered by child/social welfare authorities during the year</v>
      </c>
      <c r="C60" s="402">
        <f>'Indicator Results'!F224</f>
        <v>370</v>
      </c>
      <c r="D60" s="402">
        <f>'Indicator Results'!G224</f>
        <v>352</v>
      </c>
      <c r="E60" s="402">
        <f>'Indicator Results'!H224</f>
        <v>259</v>
      </c>
      <c r="F60" s="402">
        <f>'Indicator Results'!I224</f>
        <v>374</v>
      </c>
      <c r="G60" s="402">
        <f>'Indicator Results'!J224</f>
        <v>241</v>
      </c>
      <c r="H60" s="402">
        <f>'Indicator Results'!K224</f>
        <v>125</v>
      </c>
      <c r="I60" s="402">
        <f>'Indicator Results'!L224</f>
        <v>311</v>
      </c>
      <c r="J60" s="402">
        <f>'Indicator Results'!M224</f>
        <v>384</v>
      </c>
      <c r="K60" s="402">
        <f>'Indicator Results'!N224</f>
        <v>294</v>
      </c>
      <c r="L60" s="402">
        <f>'Indicator Results'!O224</f>
        <v>393</v>
      </c>
      <c r="M60" s="402">
        <f>'Indicator Results'!P224</f>
        <v>0</v>
      </c>
    </row>
    <row r="61" spans="2:13" x14ac:dyDescent="0.2">
      <c r="B61" s="168" t="str">
        <f>'Indicator Results'!B229</f>
        <v>Indicator 40: Number of child victims of violence registered by healthcare  authorities during the year</v>
      </c>
      <c r="C61" s="402">
        <f>'Indicator Results'!F229</f>
        <v>0</v>
      </c>
      <c r="D61" s="402">
        <f>'Indicator Results'!G229</f>
        <v>0</v>
      </c>
      <c r="E61" s="402">
        <f>'Indicator Results'!H229</f>
        <v>0</v>
      </c>
      <c r="F61" s="402">
        <f>'Indicator Results'!I229</f>
        <v>0</v>
      </c>
      <c r="G61" s="402">
        <f>'Indicator Results'!J229</f>
        <v>0</v>
      </c>
      <c r="H61" s="402">
        <f>'Indicator Results'!K229</f>
        <v>0</v>
      </c>
      <c r="I61" s="402">
        <f>'Indicator Results'!L229</f>
        <v>0</v>
      </c>
      <c r="J61" s="402">
        <f>'Indicator Results'!M229</f>
        <v>0</v>
      </c>
      <c r="K61" s="402">
        <f>'Indicator Results'!N229</f>
        <v>0</v>
      </c>
      <c r="L61" s="402">
        <f>'Indicator Results'!O229</f>
        <v>0</v>
      </c>
      <c r="M61" s="402">
        <f>'Indicator Results'!P229</f>
        <v>0</v>
      </c>
    </row>
    <row r="62" spans="2:13" x14ac:dyDescent="0.2">
      <c r="B62" s="168" t="str">
        <f>'Indicator Results'!_Hlk27751484</f>
        <v>Indicator 41: Number of child victims of violence registered by education  authorities during the year</v>
      </c>
      <c r="C62" s="402">
        <f>'Indicator Results'!F234</f>
        <v>0</v>
      </c>
      <c r="D62" s="402">
        <f>'Indicator Results'!G234</f>
        <v>0</v>
      </c>
      <c r="E62" s="402">
        <f>'Indicator Results'!H234</f>
        <v>104</v>
      </c>
      <c r="F62" s="402">
        <f>'Indicator Results'!I234</f>
        <v>315</v>
      </c>
      <c r="G62" s="402">
        <f>'Indicator Results'!J234</f>
        <v>0</v>
      </c>
      <c r="H62" s="402">
        <f>'Indicator Results'!K234</f>
        <v>0</v>
      </c>
      <c r="I62" s="402">
        <f>'Indicator Results'!L234</f>
        <v>257</v>
      </c>
      <c r="J62" s="402">
        <f>'Indicator Results'!M234</f>
        <v>374</v>
      </c>
      <c r="K62" s="402">
        <f>'Indicator Results'!N234</f>
        <v>741</v>
      </c>
      <c r="L62" s="402">
        <f>'Indicator Results'!O234</f>
        <v>843</v>
      </c>
      <c r="M62" s="402">
        <f>'Indicator Results'!P234</f>
        <v>0</v>
      </c>
    </row>
    <row r="63" spans="2:13" x14ac:dyDescent="0.2">
      <c r="B63" s="168"/>
      <c r="C63" s="400"/>
      <c r="D63" s="400"/>
      <c r="E63" s="400"/>
      <c r="F63" s="400"/>
      <c r="G63" s="400"/>
      <c r="H63" s="400"/>
      <c r="I63" s="400"/>
      <c r="J63" s="400"/>
      <c r="K63" s="400"/>
      <c r="L63" s="400"/>
      <c r="M63" s="400"/>
    </row>
    <row r="64" spans="2:13" x14ac:dyDescent="0.2">
      <c r="B64" s="513" t="s">
        <v>506</v>
      </c>
      <c r="C64" s="514"/>
      <c r="D64" s="514"/>
      <c r="E64" s="514"/>
      <c r="F64" s="514"/>
      <c r="G64" s="514"/>
      <c r="H64" s="514"/>
      <c r="I64" s="514"/>
      <c r="J64" s="514"/>
      <c r="K64" s="514"/>
      <c r="L64" s="514"/>
      <c r="M64" s="514"/>
    </row>
    <row r="65" spans="2:13" x14ac:dyDescent="0.2">
      <c r="B65" s="170"/>
      <c r="C65" s="404"/>
      <c r="D65" s="404"/>
      <c r="E65" s="404"/>
      <c r="F65" s="404"/>
      <c r="G65" s="404"/>
      <c r="H65" s="404"/>
      <c r="I65" s="404"/>
      <c r="J65" s="404"/>
      <c r="K65" s="404"/>
      <c r="L65" s="404"/>
      <c r="M65" s="404"/>
    </row>
    <row r="66" spans="2:13" x14ac:dyDescent="0.2">
      <c r="B66" s="169" t="s">
        <v>1068</v>
      </c>
      <c r="C66" s="401"/>
      <c r="D66" s="401"/>
      <c r="E66" s="401"/>
      <c r="F66" s="401"/>
      <c r="G66" s="401"/>
      <c r="H66" s="401"/>
      <c r="I66" s="401"/>
      <c r="J66" s="401"/>
      <c r="K66" s="401"/>
      <c r="L66" s="401"/>
      <c r="M66" s="401"/>
    </row>
    <row r="67" spans="2:13" x14ac:dyDescent="0.2">
      <c r="B67" s="168" t="str">
        <f>'Indicator Results'!B251</f>
        <v>Indicator 52: Proportion of children registered as with disabilities at the end of the year.</v>
      </c>
      <c r="C67" s="149" t="e">
        <f>'Indicator Results'!F251</f>
        <v>#DIV/0!</v>
      </c>
      <c r="D67" s="149" t="e">
        <f>'Indicator Results'!G251</f>
        <v>#DIV/0!</v>
      </c>
      <c r="E67" s="149" t="e">
        <f>'Indicator Results'!H251</f>
        <v>#DIV/0!</v>
      </c>
      <c r="F67" s="149" t="e">
        <f>'Indicator Results'!I251</f>
        <v>#DIV/0!</v>
      </c>
      <c r="G67" s="149" t="e">
        <f>'Indicator Results'!J251</f>
        <v>#DIV/0!</v>
      </c>
      <c r="H67" s="149" t="e">
        <f>'Indicator Results'!K251</f>
        <v>#DIV/0!</v>
      </c>
      <c r="I67" s="149" t="e">
        <f>'Indicator Results'!L251</f>
        <v>#DIV/0!</v>
      </c>
      <c r="J67" s="149" t="e">
        <f>'Indicator Results'!M251</f>
        <v>#DIV/0!</v>
      </c>
      <c r="K67" s="149" t="e">
        <f>'Indicator Results'!N251</f>
        <v>#DIV/0!</v>
      </c>
      <c r="L67" s="149" t="e">
        <f>'Indicator Results'!O251</f>
        <v>#DIV/0!</v>
      </c>
      <c r="M67" s="149" t="e">
        <f>'Indicator Results'!P251</f>
        <v>#DIV/0!</v>
      </c>
    </row>
    <row r="68" spans="2:13" x14ac:dyDescent="0.2">
      <c r="B68" s="168" t="str">
        <f>'Indicator Results'!B252</f>
        <v>Indicator 53: Proportion of children newly registered as with disabilities (during the year)</v>
      </c>
      <c r="C68" s="149" t="e">
        <f>'Indicator Results'!F252</f>
        <v>#DIV/0!</v>
      </c>
      <c r="D68" s="149" t="e">
        <f>'Indicator Results'!G252</f>
        <v>#DIV/0!</v>
      </c>
      <c r="E68" s="149" t="e">
        <f>'Indicator Results'!H252</f>
        <v>#DIV/0!</v>
      </c>
      <c r="F68" s="149" t="e">
        <f>'Indicator Results'!I252</f>
        <v>#DIV/0!</v>
      </c>
      <c r="G68" s="149" t="e">
        <f>'Indicator Results'!J252</f>
        <v>#DIV/0!</v>
      </c>
      <c r="H68" s="149" t="e">
        <f>'Indicator Results'!K252</f>
        <v>#DIV/0!</v>
      </c>
      <c r="I68" s="149" t="e">
        <f>'Indicator Results'!L252</f>
        <v>#DIV/0!</v>
      </c>
      <c r="J68" s="149" t="e">
        <f>'Indicator Results'!M252</f>
        <v>#DIV/0!</v>
      </c>
      <c r="K68" s="149" t="e">
        <f>'Indicator Results'!N252</f>
        <v>#DIV/0!</v>
      </c>
      <c r="L68" s="149" t="e">
        <f>'Indicator Results'!O252</f>
        <v>#DIV/0!</v>
      </c>
      <c r="M68" s="149" t="e">
        <f>'Indicator Results'!P252</f>
        <v>#DIV/0!</v>
      </c>
    </row>
    <row r="69" spans="2:13" x14ac:dyDescent="0.2">
      <c r="B69" s="169" t="s">
        <v>1069</v>
      </c>
      <c r="C69" s="401"/>
      <c r="D69" s="401"/>
      <c r="E69" s="401"/>
      <c r="F69" s="401"/>
      <c r="G69" s="401"/>
      <c r="H69" s="401"/>
      <c r="I69" s="401"/>
      <c r="J69" s="401"/>
      <c r="K69" s="401"/>
      <c r="L69" s="401"/>
      <c r="M69" s="401"/>
    </row>
    <row r="70" spans="2:13" x14ac:dyDescent="0.2">
      <c r="B70" s="168" t="str">
        <f>'Indicator Results'!B239</f>
        <v>Indicator 51: Number of children with disabilities in education.</v>
      </c>
      <c r="C70" s="402">
        <f>'Indicator Results'!F239</f>
        <v>1173</v>
      </c>
      <c r="D70" s="402">
        <f>'Indicator Results'!G239</f>
        <v>1212</v>
      </c>
      <c r="E70" s="402">
        <f>'Indicator Results'!H239</f>
        <v>1214</v>
      </c>
      <c r="F70" s="402">
        <f>'Indicator Results'!I239</f>
        <v>1191</v>
      </c>
      <c r="G70" s="402">
        <f>'Indicator Results'!J239</f>
        <v>1189</v>
      </c>
      <c r="H70" s="402">
        <f>'Indicator Results'!K239</f>
        <v>1055</v>
      </c>
      <c r="I70" s="402">
        <f>'Indicator Results'!L239</f>
        <v>1111</v>
      </c>
      <c r="J70" s="402">
        <f>'Indicator Results'!M239</f>
        <v>1186</v>
      </c>
      <c r="K70" s="402">
        <f>'Indicator Results'!N239</f>
        <v>1174</v>
      </c>
      <c r="L70" s="402">
        <f>'Indicator Results'!O239</f>
        <v>1126</v>
      </c>
      <c r="M70" s="402">
        <f>'Indicator Results'!P239</f>
        <v>0</v>
      </c>
    </row>
    <row r="71" spans="2:13" ht="13.5" thickBot="1" x14ac:dyDescent="0.25">
      <c r="B71" s="171"/>
      <c r="C71" s="176"/>
      <c r="D71" s="176"/>
      <c r="E71" s="176"/>
      <c r="F71" s="176"/>
      <c r="G71" s="176"/>
      <c r="H71" s="176"/>
      <c r="I71" s="176"/>
      <c r="J71" s="176"/>
      <c r="K71" s="176"/>
      <c r="L71" s="176"/>
      <c r="M71" s="176"/>
    </row>
  </sheetData>
  <sheetProtection algorithmName="SHA-512" hashValue="pMOi2bmm8zn25QWRDIeS4Z9c5yvhkvnX/Qnp2uWld9aVSRe7hPfqGf1VcpGaPKdo057EhLMs8csWV4eOskAssg==" saltValue="J+Iw6dg3BhtwL9LVOAxUSg==" spinCount="100000" sheet="1" objects="1" scenarios="1"/>
  <mergeCells count="5">
    <mergeCell ref="B64:M64"/>
    <mergeCell ref="B59:M59"/>
    <mergeCell ref="B44:M44"/>
    <mergeCell ref="B4:M4"/>
    <mergeCell ref="B1:M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a283e0b-db31-4043-a2ef-b80661bf084a" xsi:nil="true"/>
    <lcf76f155ced4ddcb4097134ff3c332f xmlns="911f9c8c-cbe6-4f2d-8501-6c6016eea48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3CB7BE3F8A9B54B85DA28799491BE66" ma:contentTypeVersion="19" ma:contentTypeDescription="Create a new document." ma:contentTypeScope="" ma:versionID="c65ed6574de9db09cc46b8caeb310d0b">
  <xsd:schema xmlns:xsd="http://www.w3.org/2001/XMLSchema" xmlns:xs="http://www.w3.org/2001/XMLSchema" xmlns:p="http://schemas.microsoft.com/office/2006/metadata/properties" xmlns:ns2="3be21822-585e-40dd-959c-3d9b4b9581f8" xmlns:ns3="911f9c8c-cbe6-4f2d-8501-6c6016eea48b" xmlns:ns4="ca283e0b-db31-4043-a2ef-b80661bf084a" targetNamespace="http://schemas.microsoft.com/office/2006/metadata/properties" ma:root="true" ma:fieldsID="c6143036a9f1d0cffedfd16e9cfb335f" ns2:_="" ns3:_="" ns4:_="">
    <xsd:import namespace="3be21822-585e-40dd-959c-3d9b4b9581f8"/>
    <xsd:import namespace="911f9c8c-cbe6-4f2d-8501-6c6016eea48b"/>
    <xsd:import namespace="ca283e0b-db31-4043-a2ef-b80661bf084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e21822-585e-40dd-959c-3d9b4b9581f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11f9c8c-cbe6-4f2d-8501-6c6016eea48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3f51738-d318-4883-9d64-4f0bd0ccc55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a283e0b-db31-4043-a2ef-b80661bf084a"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412ed319-bfc7-48f5-9844-e938e7e9504d}" ma:internalName="TaxCatchAll" ma:showField="CatchAllData" ma:web="3be21822-585e-40dd-959c-3d9b4b9581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6D0316-C46E-4BBA-B313-EF6C3859CE02}">
  <ds:schemaRefs>
    <ds:schemaRef ds:uri="http://schemas.microsoft.com/office/2006/metadata/properties"/>
    <ds:schemaRef ds:uri="http://schemas.microsoft.com/office/infopath/2007/PartnerControls"/>
    <ds:schemaRef ds:uri="ca283e0b-db31-4043-a2ef-b80661bf084a"/>
    <ds:schemaRef ds:uri="58218696-5d3e-4f82-950c-f94e97d6d85b"/>
    <ds:schemaRef ds:uri="http://schemas.microsoft.com/sharepoint/v4"/>
    <ds:schemaRef ds:uri="http://schemas.microsoft.com/sharepoint.v3"/>
    <ds:schemaRef ds:uri="762dbd68-bb3e-4425-b6d5-e63dc638ed37"/>
    <ds:schemaRef ds:uri="911f9c8c-cbe6-4f2d-8501-6c6016eea48b"/>
  </ds:schemaRefs>
</ds:datastoreItem>
</file>

<file path=customXml/itemProps2.xml><?xml version="1.0" encoding="utf-8"?>
<ds:datastoreItem xmlns:ds="http://schemas.openxmlformats.org/officeDocument/2006/customXml" ds:itemID="{A93E9ADD-3F65-4D41-B4B7-0CB8521C7E8A}">
  <ds:schemaRefs>
    <ds:schemaRef ds:uri="http://schemas.microsoft.com/sharepoint/v3/contenttype/forms"/>
  </ds:schemaRefs>
</ds:datastoreItem>
</file>

<file path=customXml/itemProps3.xml><?xml version="1.0" encoding="utf-8"?>
<ds:datastoreItem xmlns:ds="http://schemas.openxmlformats.org/officeDocument/2006/customXml" ds:itemID="{1BE1AEB1-4CAD-426A-A2C6-4F89CE20A5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e21822-585e-40dd-959c-3d9b4b9581f8"/>
    <ds:schemaRef ds:uri="911f9c8c-cbe6-4f2d-8501-6c6016eea48b"/>
    <ds:schemaRef ds:uri="ca283e0b-db31-4043-a2ef-b80661bf08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Content</vt:lpstr>
      <vt:lpstr>General information</vt:lpstr>
      <vt:lpstr>Population</vt:lpstr>
      <vt:lpstr>List of variables</vt:lpstr>
      <vt:lpstr>Template</vt:lpstr>
      <vt:lpstr>Qualitative information</vt:lpstr>
      <vt:lpstr>Validation</vt:lpstr>
      <vt:lpstr>Indicator Results</vt:lpstr>
      <vt:lpstr>Factsheet</vt:lpstr>
      <vt:lpstr>Dashboard</vt:lpstr>
      <vt:lpstr>'Indicator Results'!_Hlk27751145</vt:lpstr>
      <vt:lpstr>'Indicator Results'!_Hlk27751308</vt:lpstr>
      <vt:lpstr>'Indicator Results'!_Hlk27751367</vt:lpstr>
      <vt:lpstr>'Indicator Results'!_Hlk27751469</vt:lpstr>
      <vt:lpstr>'Indicator Results'!_Hlk27751484</vt:lpstr>
      <vt:lpstr>Template!Print_Titles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Virginija</dc:creator>
  <cp:keywords/>
  <dc:description/>
  <cp:lastModifiedBy>Aneta Kostevska</cp:lastModifiedBy>
  <cp:revision/>
  <dcterms:created xsi:type="dcterms:W3CDTF">2012-05-04T18:56:59Z</dcterms:created>
  <dcterms:modified xsi:type="dcterms:W3CDTF">2026-01-22T10:50:59Z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0x010100D3CB7BE3F8A9B54B85DA28799491BE66</vt:lpwstr>
  </property>
  <property fmtid="{D5CDD505-2E9C-101B-9397-08002B2CF9AE}" pid="3" name="TaxKeyword">
    <vt:lpwstr/>
  </property>
  <property fmtid="{D5CDD505-2E9C-101B-9397-08002B2CF9AE}" pid="4" name="Topic">
    <vt:lpwstr/>
  </property>
  <property fmtid="{D5CDD505-2E9C-101B-9397-08002B2CF9AE}" pid="5" name="DocumentType">
    <vt:lpwstr/>
  </property>
  <property fmtid="{D5CDD505-2E9C-101B-9397-08002B2CF9AE}" pid="6" name="GeographicScope">
    <vt:lpwstr/>
  </property>
  <property fmtid="{D5CDD505-2E9C-101B-9397-08002B2CF9AE}" pid="7" name="OfficeDivision">
    <vt:lpwstr>3;#ECARO, Switzerland-575R|6b4bba13-cb31-456e-af26-cb438fd58435</vt:lpwstr>
  </property>
  <property fmtid="{D5CDD505-2E9C-101B-9397-08002B2CF9AE}" pid="8" name="_dlc_DocIdItemGuid">
    <vt:lpwstr>90ceeff1-18ae-4eba-9bc0-685bfd916f35</vt:lpwstr>
  </property>
  <property fmtid="{D5CDD505-2E9C-101B-9397-08002B2CF9AE}" pid="9" name="SystemDTAC">
    <vt:lpwstr/>
  </property>
  <property fmtid="{D5CDD505-2E9C-101B-9397-08002B2CF9AE}" pid="10" name="CriticalForLongTermRetention">
    <vt:lpwstr/>
  </property>
  <property fmtid="{D5CDD505-2E9C-101B-9397-08002B2CF9AE}" pid="11" name="MediaServiceImageTags">
    <vt:lpwstr/>
  </property>
</Properties>
</file>